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<sst xmlns="http://schemas.openxmlformats.org/spreadsheetml/2006/main" count="187" uniqueCount="156">
  <si>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</si>
  <si>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</si>
  <si>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</si>
  <si>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</si>
  <si>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</si>
  <si>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</si>
  <si>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</si>
  <si>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</si>
  <si>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</si>
  <si>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</si>
  <si>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</si>
  <si>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</si>
  <si>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</si>
  <si>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</si>
  <si>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</si>
  <si>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</si>
  <si>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</si>
  <si>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</si>
  <si>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</si>
  <si>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</si>
  <si>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</si>
  <si>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</si>
  <si>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</si>
  <si>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</si>
  <si>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</si>
  <si>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</si>
  <si>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</si>
  <si>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</si>
  <si>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</si>
  <si>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</si>
  <si>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</si>
  <si>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</si>
  <si>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</si>
  <si>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</si>
  <si>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</si>
  <si>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</si>
  <si>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</si>
  <si>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</si>
  <si>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</si>
  <si>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</si>
  <si>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</si>
  <si>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</si>
  <si>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</si>
  <si>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</si>
  <si>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</si>
  <si>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</si>
  <si>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</si>
  <si>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</si>
  <si>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</si>
  <si>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</si>
  <si>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</si>
  <si>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</si>
  <si>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</si>
  <si>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</si>
  <si>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</si>
  <si>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</si>
  <si>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</si>
  <si>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</si>
  <si>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</si>
  <si>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</si>
  <si>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</si>
  <si>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</si>
  <si>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</si>
  <si>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</si>
  <si>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</si>
  <si>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</si>
  <si>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</si>
  <si>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</si>
  <si>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</si>
  <si>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</si>
  <si>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</si>
  <si>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</si>
  <si>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</si>
  <si>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</si>
  <si>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</si>
  <si>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</si>
  <si>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</si>
  <si>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</si>
  <si>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</si>
  <si>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</si>
  <si>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</si>
  <si>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</si>
  <si>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</si>
  <si>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</si>
  <si>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</si>
  <si>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</si>
  <si>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</si>
  <si>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</si>
  <si>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</si>
  <si>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</si>
  <si>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</si>
  <si>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</si>
  <si>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</si>
  <si>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пшенная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</si>
  <si>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</si>
  <si>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</si>
  <si>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</si>
  <si>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</si>
  <si>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</si>
  <si>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</si>
  <si>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</si>
  <si>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 xml:space="preserve">Суп картофельный с рыбными консервами </t>
  </si>
  <si>
    <t>Макаронные изделия отварные</t>
  </si>
  <si>
    <t>Курица, запеченная</t>
  </si>
  <si>
    <t>Соус томатный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</si>
  <si>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</si>
  <si>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</si>
  <si>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</si>
  <si>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</si>
  <si>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</si>
  <si>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Апельсины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</si>
  <si>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</si>
  <si>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</si>
  <si>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</si>
  <si>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</si>
  <si>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</si>
  <si>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</si>
  <si>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</si>
  <si>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</si>
  <si>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</si>
  <si>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</si>
  <si>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</si>
  <si>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</si>
  <si>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</si>
  <si>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</si>
  <si>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</si>
  <si>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</si>
  <si>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</si>
  <si>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</si>
  <si>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</si>
  <si>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</si>
  <si>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</si>
  <si>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</si>
  <si>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</si>
  <si>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</si>
  <si>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</si>
  <si>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</si>
  <si>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</si>
  <si>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</si>
  <si>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</si>
  <si>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</si>
  <si>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</si>
  <si>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</si>
  <si>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</si>
  <si>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</si>
  <si>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</si>
  <si>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</si>
  <si>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</si>
  <si>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</si>
  <si>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</si>
  <si>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</si>
  <si>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</si>
  <si>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</si>
  <si>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12/2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</si>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</sst>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6" sqref="H6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20.3.2023г.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"20 марта 2023 г."</f>
        <v>20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6.54</v>
      </c>
      <c r="E11" s="34">
        <v>2.36</v>
      </c>
      <c r="F11" s="34">
        <v>6.6</v>
      </c>
      <c r="G11" s="34">
        <v>1.32</v>
      </c>
      <c r="H11" s="34">
        <v>32.56</v>
      </c>
      <c r="I11" s="34">
        <v>214.26166599999999</v>
      </c>
      <c r="J11" s="35">
        <v>4.08</v>
      </c>
      <c r="K11" s="35">
        <v>0.11</v>
      </c>
      <c r="L11" s="35">
        <v>0</v>
      </c>
      <c r="M11" s="35">
        <v>0</v>
      </c>
      <c r="N11" s="35">
        <v>7.73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2.0699999999999998</v>
      </c>
      <c r="U11" s="35">
        <v>431.89</v>
      </c>
      <c r="V11" s="35">
        <v>178.56</v>
      </c>
      <c r="W11" s="35">
        <v>98.38</v>
      </c>
      <c r="X11" s="35">
        <v>38.82</v>
      </c>
      <c r="Y11" s="35">
        <v>145.68</v>
      </c>
      <c r="Z11" s="35">
        <v>1.05</v>
      </c>
      <c r="AA11" s="35">
        <v>21.6</v>
      </c>
      <c r="AB11" s="35">
        <v>24.8</v>
      </c>
      <c r="AC11" s="35">
        <v>41.3</v>
      </c>
      <c r="AD11" s="35">
        <v>0.17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301.27</v>
      </c>
      <c r="AL11" s="35">
        <v>284.68</v>
      </c>
      <c r="AM11" s="35">
        <v>787.91</v>
      </c>
      <c r="AN11" s="35">
        <v>277.35000000000002</v>
      </c>
      <c r="AO11" s="35">
        <v>167.74</v>
      </c>
      <c r="AP11" s="35">
        <v>250.37</v>
      </c>
      <c r="AQ11" s="35">
        <v>102.04</v>
      </c>
      <c r="AR11" s="35">
        <v>329.85</v>
      </c>
      <c r="AS11" s="35">
        <v>405.89</v>
      </c>
      <c r="AT11" s="35">
        <v>161.02000000000001</v>
      </c>
      <c r="AU11" s="35">
        <v>247.08</v>
      </c>
      <c r="AV11" s="35">
        <v>99.41</v>
      </c>
      <c r="AW11" s="35">
        <v>113.93</v>
      </c>
      <c r="AX11" s="35">
        <v>841.39</v>
      </c>
      <c r="AY11" s="35">
        <v>0</v>
      </c>
      <c r="AZ11" s="35">
        <v>306.82</v>
      </c>
      <c r="BA11" s="35">
        <v>265.74</v>
      </c>
      <c r="BB11" s="35">
        <v>294.5</v>
      </c>
      <c r="BC11" s="35">
        <v>87.7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1.06</v>
      </c>
      <c r="BL11" s="35">
        <v>0</v>
      </c>
      <c r="BM11" s="35">
        <v>0.32</v>
      </c>
      <c r="BN11" s="35">
        <v>0.01</v>
      </c>
      <c r="BO11" s="35">
        <v>0</v>
      </c>
      <c r="BP11" s="35">
        <v>0</v>
      </c>
      <c r="BQ11" s="35">
        <v>7.0000000000000007E-2</v>
      </c>
      <c r="BR11" s="35">
        <v>0.11</v>
      </c>
      <c r="BS11" s="35">
        <v>0.98</v>
      </c>
      <c r="BT11" s="35">
        <v>0</v>
      </c>
      <c r="BU11" s="35">
        <v>0</v>
      </c>
      <c r="BV11" s="35">
        <v>0.78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165.58</v>
      </c>
      <c r="CC11" s="34">
        <v>16.559999999999999</v>
      </c>
      <c r="CE11" s="32">
        <v>25.73</v>
      </c>
      <c r="CG11" s="32">
        <v>38.28</v>
      </c>
      <c r="CH11" s="32">
        <v>18.96</v>
      </c>
      <c r="CI11" s="32">
        <v>28.62</v>
      </c>
      <c r="CJ11" s="32">
        <v>1595.5</v>
      </c>
      <c r="CK11" s="32">
        <v>731.69</v>
      </c>
      <c r="CL11" s="32">
        <v>1163.5999999999999</v>
      </c>
      <c r="CM11" s="32">
        <v>27.55</v>
      </c>
      <c r="CN11" s="32">
        <v>14.21</v>
      </c>
      <c r="CO11" s="32">
        <v>20.88</v>
      </c>
      <c r="CP11" s="32">
        <v>4</v>
      </c>
      <c r="CQ11" s="32">
        <v>1</v>
      </c>
      <c r="CR11" s="32">
        <v>10.039999999999999</v>
      </c>
    </row>
    <row r="12" spans="1:96" s="32" customFormat="1">
      <c r="A12" s="32" t="str">
        <f>"726/1"</f>
        <v>726/1</v>
      </c>
      <c r="B12" s="33" t="s">
        <v>94</v>
      </c>
      <c r="C12" s="34" t="str">
        <f>"55"</f>
        <v>55</v>
      </c>
      <c r="D12" s="34">
        <v>3.64</v>
      </c>
      <c r="E12" s="34">
        <v>0.03</v>
      </c>
      <c r="F12" s="34">
        <v>4.95</v>
      </c>
      <c r="G12" s="34">
        <v>1.5</v>
      </c>
      <c r="H12" s="34">
        <v>24.29</v>
      </c>
      <c r="I12" s="34">
        <v>155.63141999999999</v>
      </c>
      <c r="J12" s="35">
        <v>2.93</v>
      </c>
      <c r="K12" s="35">
        <v>0.13</v>
      </c>
      <c r="L12" s="35">
        <v>0</v>
      </c>
      <c r="M12" s="35">
        <v>0</v>
      </c>
      <c r="N12" s="35">
        <v>1.54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0.81</v>
      </c>
      <c r="U12" s="35">
        <v>214.85</v>
      </c>
      <c r="V12" s="35">
        <v>58.3</v>
      </c>
      <c r="W12" s="35">
        <v>10.210000000000001</v>
      </c>
      <c r="X12" s="35">
        <v>14.36</v>
      </c>
      <c r="Y12" s="35">
        <v>37.799999999999997</v>
      </c>
      <c r="Z12" s="35">
        <v>0.88</v>
      </c>
      <c r="AA12" s="35">
        <v>17.7</v>
      </c>
      <c r="AB12" s="35">
        <v>15.2</v>
      </c>
      <c r="AC12" s="35">
        <v>32.65</v>
      </c>
      <c r="AD12" s="35">
        <v>0.9</v>
      </c>
      <c r="AE12" s="35">
        <v>0.06</v>
      </c>
      <c r="AF12" s="35">
        <v>0.02</v>
      </c>
      <c r="AG12" s="35">
        <v>0.64</v>
      </c>
      <c r="AH12" s="35">
        <v>1.51</v>
      </c>
      <c r="AI12" s="35">
        <v>0</v>
      </c>
      <c r="AJ12" s="35">
        <v>0</v>
      </c>
      <c r="AK12" s="35">
        <v>176.06</v>
      </c>
      <c r="AL12" s="35">
        <v>182.6</v>
      </c>
      <c r="AM12" s="35">
        <v>279.98</v>
      </c>
      <c r="AN12" s="35">
        <v>94.85</v>
      </c>
      <c r="AO12" s="35">
        <v>55.51</v>
      </c>
      <c r="AP12" s="35">
        <v>111.39</v>
      </c>
      <c r="AQ12" s="35">
        <v>42.63</v>
      </c>
      <c r="AR12" s="35">
        <v>198.62</v>
      </c>
      <c r="AS12" s="35">
        <v>123.7</v>
      </c>
      <c r="AT12" s="35">
        <v>171.36</v>
      </c>
      <c r="AU12" s="35">
        <v>143.16</v>
      </c>
      <c r="AV12" s="35">
        <v>76.7</v>
      </c>
      <c r="AW12" s="35">
        <v>132.31</v>
      </c>
      <c r="AX12" s="35">
        <v>1096.93</v>
      </c>
      <c r="AY12" s="35">
        <v>0</v>
      </c>
      <c r="AZ12" s="35">
        <v>357.2</v>
      </c>
      <c r="BA12" s="35">
        <v>157.16999999999999</v>
      </c>
      <c r="BB12" s="35">
        <v>105.56</v>
      </c>
      <c r="BC12" s="35">
        <v>81.59</v>
      </c>
      <c r="BD12" s="35">
        <v>0.16</v>
      </c>
      <c r="BE12" s="35">
        <v>0.04</v>
      </c>
      <c r="BF12" s="35">
        <v>0.03</v>
      </c>
      <c r="BG12" s="35">
        <v>0.08</v>
      </c>
      <c r="BH12" s="35">
        <v>0.11</v>
      </c>
      <c r="BI12" s="35">
        <v>0.35</v>
      </c>
      <c r="BJ12" s="35">
        <v>0</v>
      </c>
      <c r="BK12" s="35">
        <v>1.23</v>
      </c>
      <c r="BL12" s="35">
        <v>0</v>
      </c>
      <c r="BM12" s="35">
        <v>0.4</v>
      </c>
      <c r="BN12" s="35">
        <v>0</v>
      </c>
      <c r="BO12" s="35">
        <v>0</v>
      </c>
      <c r="BP12" s="35">
        <v>0</v>
      </c>
      <c r="BQ12" s="35">
        <v>0.04</v>
      </c>
      <c r="BR12" s="35">
        <v>0.13</v>
      </c>
      <c r="BS12" s="35">
        <v>1.51</v>
      </c>
      <c r="BT12" s="35">
        <v>0</v>
      </c>
      <c r="BU12" s="35">
        <v>0</v>
      </c>
      <c r="BV12" s="35">
        <v>0.48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17.850000000000001</v>
      </c>
      <c r="CC12" s="34">
        <v>19.22</v>
      </c>
      <c r="CE12" s="32">
        <v>20.23</v>
      </c>
      <c r="CG12" s="32">
        <v>0</v>
      </c>
      <c r="CH12" s="32">
        <v>0</v>
      </c>
      <c r="CI12" s="32">
        <v>0</v>
      </c>
      <c r="CJ12" s="32">
        <v>2590.91</v>
      </c>
      <c r="CK12" s="32">
        <v>998.18</v>
      </c>
      <c r="CL12" s="32">
        <v>1794.55</v>
      </c>
      <c r="CM12" s="32">
        <v>20.73</v>
      </c>
      <c r="CN12" s="32">
        <v>20.73</v>
      </c>
      <c r="CO12" s="32">
        <v>20.73</v>
      </c>
      <c r="CP12" s="32">
        <v>0</v>
      </c>
      <c r="CQ12" s="32">
        <v>0</v>
      </c>
      <c r="CR12" s="32">
        <v>11.65</v>
      </c>
    </row>
    <row r="13" spans="1:96" s="32" customFormat="1">
      <c r="A13" s="32" t="str">
        <f>"10"</f>
        <v>10</v>
      </c>
      <c r="B13" s="33" t="s">
        <v>95</v>
      </c>
      <c r="C13" s="34" t="str">
        <f>"15"</f>
        <v>15</v>
      </c>
      <c r="D13" s="34">
        <v>1.08</v>
      </c>
      <c r="E13" s="34">
        <v>1.08</v>
      </c>
      <c r="F13" s="34">
        <v>1.28</v>
      </c>
      <c r="G13" s="34">
        <v>0</v>
      </c>
      <c r="H13" s="34">
        <v>8.33</v>
      </c>
      <c r="I13" s="34">
        <v>47.609999999999992</v>
      </c>
      <c r="J13" s="35">
        <v>0.78</v>
      </c>
      <c r="K13" s="35">
        <v>0</v>
      </c>
      <c r="L13" s="35">
        <v>0</v>
      </c>
      <c r="M13" s="35">
        <v>0</v>
      </c>
      <c r="N13" s="35">
        <v>8.33</v>
      </c>
      <c r="O13" s="35">
        <v>0</v>
      </c>
      <c r="P13" s="35">
        <v>0</v>
      </c>
      <c r="Q13" s="35">
        <v>0</v>
      </c>
      <c r="R13" s="35">
        <v>0</v>
      </c>
      <c r="S13" s="35">
        <v>0.06</v>
      </c>
      <c r="T13" s="35">
        <v>0.27</v>
      </c>
      <c r="U13" s="35">
        <v>19.5</v>
      </c>
      <c r="V13" s="35">
        <v>54.75</v>
      </c>
      <c r="W13" s="35">
        <v>46.05</v>
      </c>
      <c r="X13" s="35">
        <v>5.0999999999999996</v>
      </c>
      <c r="Y13" s="35">
        <v>32.85</v>
      </c>
      <c r="Z13" s="35">
        <v>0.03</v>
      </c>
      <c r="AA13" s="35">
        <v>6.3</v>
      </c>
      <c r="AB13" s="35">
        <v>4.5</v>
      </c>
      <c r="AC13" s="35">
        <v>7.05</v>
      </c>
      <c r="AD13" s="35">
        <v>0.03</v>
      </c>
      <c r="AE13" s="35">
        <v>0.01</v>
      </c>
      <c r="AF13" s="35">
        <v>0.06</v>
      </c>
      <c r="AG13" s="35">
        <v>0.03</v>
      </c>
      <c r="AH13" s="35">
        <v>0.27</v>
      </c>
      <c r="AI13" s="35">
        <v>0.15</v>
      </c>
      <c r="AJ13" s="35">
        <v>0</v>
      </c>
      <c r="AK13" s="35">
        <v>0</v>
      </c>
      <c r="AL13" s="35">
        <v>0</v>
      </c>
      <c r="AM13" s="35">
        <v>80.7</v>
      </c>
      <c r="AN13" s="35">
        <v>81</v>
      </c>
      <c r="AO13" s="35">
        <v>24.75</v>
      </c>
      <c r="AP13" s="35">
        <v>45.6</v>
      </c>
      <c r="AQ13" s="35">
        <v>14.25</v>
      </c>
      <c r="AR13" s="35">
        <v>48</v>
      </c>
      <c r="AS13" s="35">
        <v>35.4</v>
      </c>
      <c r="AT13" s="35">
        <v>36</v>
      </c>
      <c r="AU13" s="35">
        <v>79.5</v>
      </c>
      <c r="AV13" s="35">
        <v>25.5</v>
      </c>
      <c r="AW13" s="35">
        <v>21</v>
      </c>
      <c r="AX13" s="35">
        <v>238.65</v>
      </c>
      <c r="AY13" s="35">
        <v>0</v>
      </c>
      <c r="AZ13" s="35">
        <v>117</v>
      </c>
      <c r="BA13" s="35">
        <v>62.7</v>
      </c>
      <c r="BB13" s="35">
        <v>50.7</v>
      </c>
      <c r="BC13" s="35">
        <v>10.35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0.37</v>
      </c>
      <c r="BT13" s="35">
        <v>0</v>
      </c>
      <c r="BU13" s="35">
        <v>0</v>
      </c>
      <c r="BV13" s="35">
        <v>0.03</v>
      </c>
      <c r="BW13" s="35">
        <v>0.01</v>
      </c>
      <c r="BX13" s="35">
        <v>0.01</v>
      </c>
      <c r="BY13" s="35">
        <v>0</v>
      </c>
      <c r="BZ13" s="35">
        <v>0</v>
      </c>
      <c r="CA13" s="35">
        <v>0</v>
      </c>
      <c r="CB13" s="35">
        <v>3.99</v>
      </c>
      <c r="CC13" s="34">
        <v>4</v>
      </c>
      <c r="CE13" s="32">
        <v>7.05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3.33</v>
      </c>
    </row>
    <row r="14" spans="1:96" s="32" customFormat="1">
      <c r="A14" s="32" t="str">
        <f>"2"</f>
        <v>2</v>
      </c>
      <c r="B14" s="33" t="s">
        <v>96</v>
      </c>
      <c r="C14" s="34" t="str">
        <f>"34,5"</f>
        <v>34,5</v>
      </c>
      <c r="D14" s="34">
        <v>2.2799999999999998</v>
      </c>
      <c r="E14" s="34">
        <v>0</v>
      </c>
      <c r="F14" s="34">
        <v>0.23</v>
      </c>
      <c r="G14" s="34">
        <v>0.23</v>
      </c>
      <c r="H14" s="34">
        <v>16.18</v>
      </c>
      <c r="I14" s="34">
        <v>77.245845000000003</v>
      </c>
      <c r="J14" s="35">
        <v>0</v>
      </c>
      <c r="K14" s="35">
        <v>0</v>
      </c>
      <c r="L14" s="35">
        <v>0</v>
      </c>
      <c r="M14" s="35">
        <v>0</v>
      </c>
      <c r="N14" s="35">
        <v>0.38</v>
      </c>
      <c r="O14" s="35">
        <v>15.73</v>
      </c>
      <c r="P14" s="35">
        <v>7.0000000000000007E-2</v>
      </c>
      <c r="Q14" s="35">
        <v>0</v>
      </c>
      <c r="R14" s="35">
        <v>0</v>
      </c>
      <c r="S14" s="35">
        <v>0</v>
      </c>
      <c r="T14" s="35">
        <v>0.62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110.16</v>
      </c>
      <c r="AL14" s="35">
        <v>114.66</v>
      </c>
      <c r="AM14" s="35">
        <v>175.59</v>
      </c>
      <c r="AN14" s="35">
        <v>58.23</v>
      </c>
      <c r="AO14" s="35">
        <v>34.520000000000003</v>
      </c>
      <c r="AP14" s="35">
        <v>69.03</v>
      </c>
      <c r="AQ14" s="35">
        <v>26.11</v>
      </c>
      <c r="AR14" s="35">
        <v>124.86</v>
      </c>
      <c r="AS14" s="35">
        <v>77.44</v>
      </c>
      <c r="AT14" s="35">
        <v>108.05</v>
      </c>
      <c r="AU14" s="35">
        <v>89.14</v>
      </c>
      <c r="AV14" s="35">
        <v>46.82</v>
      </c>
      <c r="AW14" s="35">
        <v>82.84</v>
      </c>
      <c r="AX14" s="35">
        <v>692.75</v>
      </c>
      <c r="AY14" s="35">
        <v>0</v>
      </c>
      <c r="AZ14" s="35">
        <v>225.71</v>
      </c>
      <c r="BA14" s="35">
        <v>98.15</v>
      </c>
      <c r="BB14" s="35">
        <v>65.13</v>
      </c>
      <c r="BC14" s="35">
        <v>51.63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13.49</v>
      </c>
      <c r="CC14" s="34">
        <v>1.83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1.52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3.46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2.1</v>
      </c>
    </row>
    <row r="16" spans="1:96" s="36" customFormat="1" ht="11.4">
      <c r="B16" s="37" t="s">
        <v>98</v>
      </c>
      <c r="C16" s="38"/>
      <c r="D16" s="38">
        <v>13.76</v>
      </c>
      <c r="E16" s="38">
        <v>3.47</v>
      </c>
      <c r="F16" s="38">
        <v>13.1</v>
      </c>
      <c r="G16" s="38">
        <v>3.09</v>
      </c>
      <c r="H16" s="38">
        <v>88.6</v>
      </c>
      <c r="I16" s="38">
        <v>524.23</v>
      </c>
      <c r="J16" s="39">
        <v>7.79</v>
      </c>
      <c r="K16" s="39">
        <v>0.24</v>
      </c>
      <c r="L16" s="39">
        <v>0</v>
      </c>
      <c r="M16" s="39">
        <v>0</v>
      </c>
      <c r="N16" s="39">
        <v>25.03</v>
      </c>
      <c r="O16" s="39">
        <v>60.54</v>
      </c>
      <c r="P16" s="39">
        <v>3.03</v>
      </c>
      <c r="Q16" s="39">
        <v>0</v>
      </c>
      <c r="R16" s="39">
        <v>0</v>
      </c>
      <c r="S16" s="39">
        <v>0.63</v>
      </c>
      <c r="T16" s="39">
        <v>3.85</v>
      </c>
      <c r="U16" s="39">
        <v>666.96</v>
      </c>
      <c r="V16" s="39">
        <v>301.5</v>
      </c>
      <c r="W16" s="39">
        <v>157.16999999999999</v>
      </c>
      <c r="X16" s="39">
        <v>58.96</v>
      </c>
      <c r="Y16" s="39">
        <v>217.56</v>
      </c>
      <c r="Z16" s="39">
        <v>2.02</v>
      </c>
      <c r="AA16" s="39">
        <v>45.6</v>
      </c>
      <c r="AB16" s="39">
        <v>45.04</v>
      </c>
      <c r="AC16" s="39">
        <v>81.12</v>
      </c>
      <c r="AD16" s="39">
        <v>1.1100000000000001</v>
      </c>
      <c r="AE16" s="39">
        <v>0.21</v>
      </c>
      <c r="AF16" s="39">
        <v>0.2</v>
      </c>
      <c r="AG16" s="39">
        <v>1.26</v>
      </c>
      <c r="AH16" s="39">
        <v>4.28</v>
      </c>
      <c r="AI16" s="39">
        <v>1.53</v>
      </c>
      <c r="AJ16" s="39">
        <v>0</v>
      </c>
      <c r="AK16" s="39">
        <v>588.30999999999995</v>
      </c>
      <c r="AL16" s="39">
        <v>582.87</v>
      </c>
      <c r="AM16" s="39">
        <v>1324.94</v>
      </c>
      <c r="AN16" s="39">
        <v>512.83000000000004</v>
      </c>
      <c r="AO16" s="39">
        <v>282.87</v>
      </c>
      <c r="AP16" s="39">
        <v>477.86</v>
      </c>
      <c r="AQ16" s="39">
        <v>185.03</v>
      </c>
      <c r="AR16" s="39">
        <v>703.21</v>
      </c>
      <c r="AS16" s="39">
        <v>642.42999999999995</v>
      </c>
      <c r="AT16" s="39">
        <v>476.44</v>
      </c>
      <c r="AU16" s="39">
        <v>558.89</v>
      </c>
      <c r="AV16" s="39">
        <v>249.49</v>
      </c>
      <c r="AW16" s="39">
        <v>350.07</v>
      </c>
      <c r="AX16" s="39">
        <v>2869.72</v>
      </c>
      <c r="AY16" s="39">
        <v>0</v>
      </c>
      <c r="AZ16" s="39">
        <v>1006.73</v>
      </c>
      <c r="BA16" s="39">
        <v>583.76</v>
      </c>
      <c r="BB16" s="39">
        <v>515.9</v>
      </c>
      <c r="BC16" s="39">
        <v>231.27</v>
      </c>
      <c r="BD16" s="39">
        <v>0.28000000000000003</v>
      </c>
      <c r="BE16" s="39">
        <v>0.09</v>
      </c>
      <c r="BF16" s="39">
        <v>0.06</v>
      </c>
      <c r="BG16" s="39">
        <v>0.15</v>
      </c>
      <c r="BH16" s="39">
        <v>0.19</v>
      </c>
      <c r="BI16" s="39">
        <v>0.71</v>
      </c>
      <c r="BJ16" s="39">
        <v>0</v>
      </c>
      <c r="BK16" s="39">
        <v>2.31</v>
      </c>
      <c r="BL16" s="39">
        <v>0</v>
      </c>
      <c r="BM16" s="39">
        <v>0.72</v>
      </c>
      <c r="BN16" s="39">
        <v>0.01</v>
      </c>
      <c r="BO16" s="39">
        <v>0</v>
      </c>
      <c r="BP16" s="39">
        <v>0</v>
      </c>
      <c r="BQ16" s="39">
        <v>0.1</v>
      </c>
      <c r="BR16" s="39">
        <v>0.24</v>
      </c>
      <c r="BS16" s="39">
        <v>2.88</v>
      </c>
      <c r="BT16" s="39">
        <v>0</v>
      </c>
      <c r="BU16" s="39">
        <v>0</v>
      </c>
      <c r="BV16" s="39">
        <v>1.38</v>
      </c>
      <c r="BW16" s="39">
        <v>0.04</v>
      </c>
      <c r="BX16" s="39">
        <v>0.01</v>
      </c>
      <c r="BY16" s="39">
        <v>0</v>
      </c>
      <c r="BZ16" s="39">
        <v>0</v>
      </c>
      <c r="CA16" s="39">
        <v>0</v>
      </c>
      <c r="CB16" s="39">
        <v>401.37</v>
      </c>
      <c r="CC16" s="38">
        <f>SUM($CC$10:$CC$15)</f>
        <v>45.07</v>
      </c>
      <c r="CD16" s="36">
        <f>$I$16/$I$53*100</f>
        <v>15.619329676517824</v>
      </c>
      <c r="CE16" s="36">
        <v>53.11</v>
      </c>
      <c r="CG16" s="36">
        <v>38.520000000000003</v>
      </c>
      <c r="CH16" s="36">
        <v>19.02</v>
      </c>
      <c r="CI16" s="36">
        <v>28.77</v>
      </c>
      <c r="CJ16" s="36">
        <v>4637.2299999999996</v>
      </c>
      <c r="CK16" s="36">
        <v>1903.86</v>
      </c>
      <c r="CL16" s="36">
        <v>3270.54</v>
      </c>
      <c r="CM16" s="36">
        <v>51.78</v>
      </c>
      <c r="CN16" s="36">
        <v>38.450000000000003</v>
      </c>
      <c r="CO16" s="36">
        <v>45.12</v>
      </c>
      <c r="CP16" s="36">
        <v>11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0.98</v>
      </c>
      <c r="E18" s="34">
        <v>0</v>
      </c>
      <c r="F18" s="34">
        <v>3.61</v>
      </c>
      <c r="G18" s="34">
        <v>3.61</v>
      </c>
      <c r="H18" s="34">
        <v>6</v>
      </c>
      <c r="I18" s="34">
        <v>58.148319599999994</v>
      </c>
      <c r="J18" s="35">
        <v>0.45</v>
      </c>
      <c r="K18" s="35">
        <v>2.34</v>
      </c>
      <c r="L18" s="35">
        <v>0</v>
      </c>
      <c r="M18" s="35">
        <v>0</v>
      </c>
      <c r="N18" s="35">
        <v>4.1100000000000003</v>
      </c>
      <c r="O18" s="35">
        <v>0.92</v>
      </c>
      <c r="P18" s="35">
        <v>0.97</v>
      </c>
      <c r="Q18" s="35">
        <v>0</v>
      </c>
      <c r="R18" s="35">
        <v>0</v>
      </c>
      <c r="S18" s="35">
        <v>0.13</v>
      </c>
      <c r="T18" s="35">
        <v>0.75</v>
      </c>
      <c r="U18" s="35">
        <v>119.19</v>
      </c>
      <c r="V18" s="35">
        <v>127.23</v>
      </c>
      <c r="W18" s="35">
        <v>21.6</v>
      </c>
      <c r="X18" s="35">
        <v>7.04</v>
      </c>
      <c r="Y18" s="35">
        <v>15.07</v>
      </c>
      <c r="Z18" s="35">
        <v>0.28999999999999998</v>
      </c>
      <c r="AA18" s="35">
        <v>0</v>
      </c>
      <c r="AB18" s="35">
        <v>8</v>
      </c>
      <c r="AC18" s="35">
        <v>1.22</v>
      </c>
      <c r="AD18" s="35">
        <v>1.63</v>
      </c>
      <c r="AE18" s="35">
        <v>0.01</v>
      </c>
      <c r="AF18" s="35">
        <v>0.02</v>
      </c>
      <c r="AG18" s="35">
        <v>0.28999999999999998</v>
      </c>
      <c r="AH18" s="35">
        <v>0.39</v>
      </c>
      <c r="AI18" s="35">
        <v>18.399999999999999</v>
      </c>
      <c r="AJ18" s="35">
        <v>0</v>
      </c>
      <c r="AK18" s="35">
        <v>23.19</v>
      </c>
      <c r="AL18" s="35">
        <v>19.989999999999998</v>
      </c>
      <c r="AM18" s="35">
        <v>25.59</v>
      </c>
      <c r="AN18" s="35">
        <v>24.39</v>
      </c>
      <c r="AO18" s="35">
        <v>8.8000000000000007</v>
      </c>
      <c r="AP18" s="35">
        <v>17.989999999999998</v>
      </c>
      <c r="AQ18" s="35">
        <v>4</v>
      </c>
      <c r="AR18" s="35">
        <v>22.39</v>
      </c>
      <c r="AS18" s="35">
        <v>28.39</v>
      </c>
      <c r="AT18" s="35">
        <v>33.99</v>
      </c>
      <c r="AU18" s="35">
        <v>68.78</v>
      </c>
      <c r="AV18" s="35">
        <v>11.2</v>
      </c>
      <c r="AW18" s="35">
        <v>18.79</v>
      </c>
      <c r="AX18" s="35">
        <v>109.96</v>
      </c>
      <c r="AY18" s="35">
        <v>0</v>
      </c>
      <c r="AZ18" s="35">
        <v>23.59</v>
      </c>
      <c r="BA18" s="35">
        <v>23.59</v>
      </c>
      <c r="BB18" s="35">
        <v>19.989999999999998</v>
      </c>
      <c r="BC18" s="35">
        <v>8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48.85</v>
      </c>
      <c r="CC18" s="34">
        <v>7.79</v>
      </c>
      <c r="CE18" s="32">
        <v>1.33</v>
      </c>
      <c r="CG18" s="32">
        <v>16.34</v>
      </c>
      <c r="CH18" s="32">
        <v>7.2</v>
      </c>
      <c r="CI18" s="32">
        <v>11.77</v>
      </c>
      <c r="CJ18" s="32">
        <v>425.2</v>
      </c>
      <c r="CK18" s="32">
        <v>106.29</v>
      </c>
      <c r="CL18" s="32">
        <v>265.74</v>
      </c>
      <c r="CM18" s="32">
        <v>10.48</v>
      </c>
      <c r="CN18" s="32">
        <v>8.8699999999999992</v>
      </c>
      <c r="CO18" s="32">
        <v>9.67</v>
      </c>
      <c r="CP18" s="32">
        <v>1.8</v>
      </c>
      <c r="CQ18" s="32">
        <v>0.3</v>
      </c>
      <c r="CR18" s="32">
        <v>4.72</v>
      </c>
    </row>
    <row r="19" spans="1:96" s="32" customFormat="1" ht="24">
      <c r="A19" s="32" t="str">
        <f>"17/1"</f>
        <v>17/1</v>
      </c>
      <c r="B19" s="33" t="s">
        <v>101</v>
      </c>
      <c r="C19" s="34" t="str">
        <f>"200"</f>
        <v>200</v>
      </c>
      <c r="D19" s="34">
        <v>6.32</v>
      </c>
      <c r="E19" s="34">
        <v>0</v>
      </c>
      <c r="F19" s="34">
        <v>4.62</v>
      </c>
      <c r="G19" s="34">
        <v>3.53</v>
      </c>
      <c r="H19" s="34">
        <v>23.65</v>
      </c>
      <c r="I19" s="34">
        <v>158.93282399999998</v>
      </c>
      <c r="J19" s="35">
        <v>0.5</v>
      </c>
      <c r="K19" s="35">
        <v>1.95</v>
      </c>
      <c r="L19" s="35">
        <v>0</v>
      </c>
      <c r="M19" s="35">
        <v>0</v>
      </c>
      <c r="N19" s="35">
        <v>2.7</v>
      </c>
      <c r="O19" s="35">
        <v>18.63</v>
      </c>
      <c r="P19" s="35">
        <v>2.3199999999999998</v>
      </c>
      <c r="Q19" s="35">
        <v>0</v>
      </c>
      <c r="R19" s="35">
        <v>0</v>
      </c>
      <c r="S19" s="35">
        <v>0.27</v>
      </c>
      <c r="T19" s="35">
        <v>1.46</v>
      </c>
      <c r="U19" s="35">
        <v>84.35</v>
      </c>
      <c r="V19" s="35">
        <v>644.30999999999995</v>
      </c>
      <c r="W19" s="35">
        <v>67.209999999999994</v>
      </c>
      <c r="X19" s="35">
        <v>33.71</v>
      </c>
      <c r="Y19" s="35">
        <v>146.19</v>
      </c>
      <c r="Z19" s="35">
        <v>1.0900000000000001</v>
      </c>
      <c r="AA19" s="35">
        <v>2.88</v>
      </c>
      <c r="AB19" s="35">
        <v>977.6</v>
      </c>
      <c r="AC19" s="35">
        <v>203.3</v>
      </c>
      <c r="AD19" s="35">
        <v>1.57</v>
      </c>
      <c r="AE19" s="35">
        <v>0.12</v>
      </c>
      <c r="AF19" s="35">
        <v>0.1</v>
      </c>
      <c r="AG19" s="35">
        <v>1.97</v>
      </c>
      <c r="AH19" s="35">
        <v>2.39</v>
      </c>
      <c r="AI19" s="35">
        <v>9.4700000000000006</v>
      </c>
      <c r="AJ19" s="35">
        <v>0</v>
      </c>
      <c r="AK19" s="35">
        <v>50.76</v>
      </c>
      <c r="AL19" s="35">
        <v>63.27</v>
      </c>
      <c r="AM19" s="35">
        <v>83.48</v>
      </c>
      <c r="AN19" s="35">
        <v>82.54</v>
      </c>
      <c r="AO19" s="35">
        <v>17.95</v>
      </c>
      <c r="AP19" s="35">
        <v>56.21</v>
      </c>
      <c r="AQ19" s="35">
        <v>27.07</v>
      </c>
      <c r="AR19" s="35">
        <v>71.25</v>
      </c>
      <c r="AS19" s="35">
        <v>82.54</v>
      </c>
      <c r="AT19" s="35">
        <v>185.1</v>
      </c>
      <c r="AU19" s="35">
        <v>118.35</v>
      </c>
      <c r="AV19" s="35">
        <v>24.27</v>
      </c>
      <c r="AW19" s="35">
        <v>61.48</v>
      </c>
      <c r="AX19" s="35">
        <v>430.24</v>
      </c>
      <c r="AY19" s="35">
        <v>0</v>
      </c>
      <c r="AZ19" s="35">
        <v>87.99</v>
      </c>
      <c r="BA19" s="35">
        <v>54.15</v>
      </c>
      <c r="BB19" s="35">
        <v>45.12</v>
      </c>
      <c r="BC19" s="35">
        <v>24.16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0.12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0.79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324.7</v>
      </c>
      <c r="CC19" s="34">
        <v>19.75</v>
      </c>
      <c r="CE19" s="32">
        <v>165.81</v>
      </c>
      <c r="CG19" s="32">
        <v>12.74</v>
      </c>
      <c r="CH19" s="32">
        <v>11.15</v>
      </c>
      <c r="CI19" s="32">
        <v>11.95</v>
      </c>
      <c r="CJ19" s="32">
        <v>1258.5999999999999</v>
      </c>
      <c r="CK19" s="32">
        <v>740.51</v>
      </c>
      <c r="CL19" s="32">
        <v>999.56</v>
      </c>
      <c r="CM19" s="32">
        <v>69.69</v>
      </c>
      <c r="CN19" s="32">
        <v>32.880000000000003</v>
      </c>
      <c r="CO19" s="32">
        <v>51.29</v>
      </c>
      <c r="CP19" s="32">
        <v>0</v>
      </c>
      <c r="CQ19" s="32">
        <v>0</v>
      </c>
      <c r="CR19" s="32">
        <v>11.97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7.36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4.46</v>
      </c>
    </row>
    <row r="21" spans="1:96" s="32" customFormat="1">
      <c r="A21" s="32" t="str">
        <f>"487/1"</f>
        <v>487/1</v>
      </c>
      <c r="B21" s="33" t="s">
        <v>103</v>
      </c>
      <c r="C21" s="34" t="str">
        <f>"100"</f>
        <v>100</v>
      </c>
      <c r="D21" s="34">
        <v>20</v>
      </c>
      <c r="E21" s="34">
        <v>19.66</v>
      </c>
      <c r="F21" s="34">
        <v>18.399999999999999</v>
      </c>
      <c r="G21" s="34">
        <v>1.5</v>
      </c>
      <c r="H21" s="34">
        <v>1.41</v>
      </c>
      <c r="I21" s="34">
        <v>251.35648499999996</v>
      </c>
      <c r="J21" s="35">
        <v>5.8</v>
      </c>
      <c r="K21" s="35">
        <v>1.3</v>
      </c>
      <c r="L21" s="35">
        <v>0</v>
      </c>
      <c r="M21" s="35">
        <v>0</v>
      </c>
      <c r="N21" s="35">
        <v>1.2</v>
      </c>
      <c r="O21" s="35">
        <v>0.14000000000000001</v>
      </c>
      <c r="P21" s="35">
        <v>7.0000000000000007E-2</v>
      </c>
      <c r="Q21" s="35">
        <v>0</v>
      </c>
      <c r="R21" s="35">
        <v>0</v>
      </c>
      <c r="S21" s="35">
        <v>0.17</v>
      </c>
      <c r="T21" s="35">
        <v>1.64</v>
      </c>
      <c r="U21" s="35">
        <v>167.82</v>
      </c>
      <c r="V21" s="35">
        <v>159.28</v>
      </c>
      <c r="W21" s="35">
        <v>20.34</v>
      </c>
      <c r="X21" s="35">
        <v>18.8</v>
      </c>
      <c r="Y21" s="35">
        <v>143.24</v>
      </c>
      <c r="Z21" s="35">
        <v>1.67</v>
      </c>
      <c r="AA21" s="35">
        <v>43.5</v>
      </c>
      <c r="AB21" s="35">
        <v>121.2</v>
      </c>
      <c r="AC21" s="35">
        <v>107.61</v>
      </c>
      <c r="AD21" s="35">
        <v>1.55</v>
      </c>
      <c r="AE21" s="35">
        <v>0.05</v>
      </c>
      <c r="AF21" s="35">
        <v>0.12</v>
      </c>
      <c r="AG21" s="35">
        <v>7.49</v>
      </c>
      <c r="AH21" s="35">
        <v>15.18</v>
      </c>
      <c r="AI21" s="35">
        <v>1.47</v>
      </c>
      <c r="AJ21" s="35">
        <v>0</v>
      </c>
      <c r="AK21" s="35">
        <v>1105.92</v>
      </c>
      <c r="AL21" s="35">
        <v>1206.3599999999999</v>
      </c>
      <c r="AM21" s="35">
        <v>1749.6</v>
      </c>
      <c r="AN21" s="35">
        <v>2133</v>
      </c>
      <c r="AO21" s="35">
        <v>533.52</v>
      </c>
      <c r="AP21" s="35">
        <v>1010.88</v>
      </c>
      <c r="AQ21" s="35">
        <v>0</v>
      </c>
      <c r="AR21" s="35">
        <v>1006.56</v>
      </c>
      <c r="AS21" s="35">
        <v>0</v>
      </c>
      <c r="AT21" s="35">
        <v>0</v>
      </c>
      <c r="AU21" s="35">
        <v>0</v>
      </c>
      <c r="AV21" s="35">
        <v>536.76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692.28</v>
      </c>
      <c r="BC21" s="35">
        <v>241.92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0.09</v>
      </c>
      <c r="BL21" s="35">
        <v>0</v>
      </c>
      <c r="BM21" s="35">
        <v>0.06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0.36</v>
      </c>
      <c r="BT21" s="35">
        <v>0</v>
      </c>
      <c r="BU21" s="35">
        <v>0</v>
      </c>
      <c r="BV21" s="35">
        <v>0.89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81.83</v>
      </c>
      <c r="CC21" s="34">
        <v>43.25</v>
      </c>
      <c r="CE21" s="32">
        <v>63.7</v>
      </c>
      <c r="CG21" s="32">
        <v>25.99</v>
      </c>
      <c r="CH21" s="32">
        <v>12.13</v>
      </c>
      <c r="CI21" s="32">
        <v>19.059999999999999</v>
      </c>
      <c r="CJ21" s="32">
        <v>3500.7</v>
      </c>
      <c r="CK21" s="32">
        <v>2237.1</v>
      </c>
      <c r="CL21" s="32">
        <v>2868.9</v>
      </c>
      <c r="CM21" s="32">
        <v>22.64</v>
      </c>
      <c r="CN21" s="32">
        <v>16.59</v>
      </c>
      <c r="CO21" s="32">
        <v>19.62</v>
      </c>
      <c r="CP21" s="32">
        <v>0</v>
      </c>
      <c r="CQ21" s="32">
        <v>0.5</v>
      </c>
      <c r="CR21" s="32">
        <v>26.21</v>
      </c>
    </row>
    <row r="22" spans="1:96" s="32" customFormat="1">
      <c r="A22" s="32" t="str">
        <f>"593"</f>
        <v>593</v>
      </c>
      <c r="B22" s="33" t="s">
        <v>104</v>
      </c>
      <c r="C22" s="34" t="str">
        <f>"20"</f>
        <v>20</v>
      </c>
      <c r="D22" s="34">
        <v>0.22</v>
      </c>
      <c r="E22" s="34">
        <v>0.01</v>
      </c>
      <c r="F22" s="34">
        <v>0.84</v>
      </c>
      <c r="G22" s="34">
        <v>0.01</v>
      </c>
      <c r="H22" s="34">
        <v>1.35</v>
      </c>
      <c r="I22" s="34">
        <v>13.7713216</v>
      </c>
      <c r="J22" s="35">
        <v>0.61</v>
      </c>
      <c r="K22" s="35">
        <v>0.03</v>
      </c>
      <c r="L22" s="35">
        <v>0</v>
      </c>
      <c r="M22" s="35">
        <v>0</v>
      </c>
      <c r="N22" s="35">
        <v>0.62</v>
      </c>
      <c r="O22" s="35">
        <v>0.64</v>
      </c>
      <c r="P22" s="35">
        <v>0.08</v>
      </c>
      <c r="Q22" s="35">
        <v>0</v>
      </c>
      <c r="R22" s="35">
        <v>0</v>
      </c>
      <c r="S22" s="35">
        <v>0.05</v>
      </c>
      <c r="T22" s="35">
        <v>0.09</v>
      </c>
      <c r="U22" s="35">
        <v>0.75</v>
      </c>
      <c r="V22" s="35">
        <v>19.2</v>
      </c>
      <c r="W22" s="35">
        <v>1.1399999999999999</v>
      </c>
      <c r="X22" s="35">
        <v>1.39</v>
      </c>
      <c r="Y22" s="35">
        <v>2.95</v>
      </c>
      <c r="Z22" s="35">
        <v>0.06</v>
      </c>
      <c r="AA22" s="35">
        <v>3.12</v>
      </c>
      <c r="AB22" s="35">
        <v>127.92</v>
      </c>
      <c r="AC22" s="35">
        <v>31.85</v>
      </c>
      <c r="AD22" s="35">
        <v>0.05</v>
      </c>
      <c r="AE22" s="35">
        <v>0</v>
      </c>
      <c r="AF22" s="35">
        <v>0</v>
      </c>
      <c r="AG22" s="35">
        <v>0.05</v>
      </c>
      <c r="AH22" s="35">
        <v>0.1</v>
      </c>
      <c r="AI22" s="35">
        <v>0.4</v>
      </c>
      <c r="AJ22" s="35">
        <v>0</v>
      </c>
      <c r="AK22" s="35">
        <v>5.34</v>
      </c>
      <c r="AL22" s="35">
        <v>4.87</v>
      </c>
      <c r="AM22" s="35">
        <v>8.92</v>
      </c>
      <c r="AN22" s="35">
        <v>3.26</v>
      </c>
      <c r="AO22" s="35">
        <v>1.73</v>
      </c>
      <c r="AP22" s="35">
        <v>3.8</v>
      </c>
      <c r="AQ22" s="35">
        <v>1.54</v>
      </c>
      <c r="AR22" s="35">
        <v>5.5</v>
      </c>
      <c r="AS22" s="35">
        <v>3.99</v>
      </c>
      <c r="AT22" s="35">
        <v>4.46</v>
      </c>
      <c r="AU22" s="35">
        <v>5.16</v>
      </c>
      <c r="AV22" s="35">
        <v>2.44</v>
      </c>
      <c r="AW22" s="35">
        <v>3.86</v>
      </c>
      <c r="AX22" s="35">
        <v>32.9</v>
      </c>
      <c r="AY22" s="35">
        <v>0</v>
      </c>
      <c r="AZ22" s="35">
        <v>9.99</v>
      </c>
      <c r="BA22" s="35">
        <v>5.67</v>
      </c>
      <c r="BB22" s="35">
        <v>3.03</v>
      </c>
      <c r="BC22" s="35">
        <v>2.12</v>
      </c>
      <c r="BD22" s="35">
        <v>0.03</v>
      </c>
      <c r="BE22" s="35">
        <v>0.01</v>
      </c>
      <c r="BF22" s="35">
        <v>0.01</v>
      </c>
      <c r="BG22" s="35">
        <v>0.02</v>
      </c>
      <c r="BH22" s="35">
        <v>0.02</v>
      </c>
      <c r="BI22" s="35">
        <v>0.09</v>
      </c>
      <c r="BJ22" s="35">
        <v>0</v>
      </c>
      <c r="BK22" s="35">
        <v>0.25</v>
      </c>
      <c r="BL22" s="35">
        <v>0</v>
      </c>
      <c r="BM22" s="35">
        <v>0.08</v>
      </c>
      <c r="BN22" s="35">
        <v>0</v>
      </c>
      <c r="BO22" s="35">
        <v>0</v>
      </c>
      <c r="BP22" s="35">
        <v>0</v>
      </c>
      <c r="BQ22" s="35">
        <v>0.02</v>
      </c>
      <c r="BR22" s="35">
        <v>0.03</v>
      </c>
      <c r="BS22" s="35">
        <v>0.21</v>
      </c>
      <c r="BT22" s="35">
        <v>0</v>
      </c>
      <c r="BU22" s="35">
        <v>0</v>
      </c>
      <c r="BV22" s="35">
        <v>0.02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21.09</v>
      </c>
      <c r="CC22" s="34">
        <v>2.14</v>
      </c>
      <c r="CE22" s="32">
        <v>24.44</v>
      </c>
      <c r="CG22" s="32">
        <v>0.59</v>
      </c>
      <c r="CH22" s="32">
        <v>0.59</v>
      </c>
      <c r="CI22" s="32">
        <v>0.59</v>
      </c>
      <c r="CJ22" s="32">
        <v>92.26</v>
      </c>
      <c r="CK22" s="32">
        <v>38.69</v>
      </c>
      <c r="CL22" s="32">
        <v>65.47</v>
      </c>
      <c r="CM22" s="32">
        <v>5.32</v>
      </c>
      <c r="CN22" s="32">
        <v>3.26</v>
      </c>
      <c r="CO22" s="32">
        <v>4.3</v>
      </c>
      <c r="CP22" s="32">
        <v>0.2</v>
      </c>
      <c r="CQ22" s="32">
        <v>0</v>
      </c>
      <c r="CR22" s="32">
        <v>1.3</v>
      </c>
    </row>
    <row r="23" spans="1:96" s="32" customFormat="1">
      <c r="A23" s="32" t="str">
        <f>"2"</f>
        <v>2</v>
      </c>
      <c r="B23" s="33" t="s">
        <v>96</v>
      </c>
      <c r="C23" s="34" t="str">
        <f>"41,7"</f>
        <v>41,7</v>
      </c>
      <c r="D23" s="34">
        <v>2.76</v>
      </c>
      <c r="E23" s="34">
        <v>0</v>
      </c>
      <c r="F23" s="34">
        <v>0.27</v>
      </c>
      <c r="G23" s="34">
        <v>0.27</v>
      </c>
      <c r="H23" s="34">
        <v>19.559999999999999</v>
      </c>
      <c r="I23" s="34">
        <v>93.366716999999994</v>
      </c>
      <c r="J23" s="35">
        <v>0</v>
      </c>
      <c r="K23" s="35">
        <v>0</v>
      </c>
      <c r="L23" s="35">
        <v>0</v>
      </c>
      <c r="M23" s="35">
        <v>0</v>
      </c>
      <c r="N23" s="35">
        <v>0.46</v>
      </c>
      <c r="O23" s="35">
        <v>19.02</v>
      </c>
      <c r="P23" s="35">
        <v>0.08</v>
      </c>
      <c r="Q23" s="35">
        <v>0</v>
      </c>
      <c r="R23" s="35">
        <v>0</v>
      </c>
      <c r="S23" s="35">
        <v>0</v>
      </c>
      <c r="T23" s="35">
        <v>0.75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133.13999999999999</v>
      </c>
      <c r="AL23" s="35">
        <v>138.59</v>
      </c>
      <c r="AM23" s="35">
        <v>212.23</v>
      </c>
      <c r="AN23" s="35">
        <v>70.38</v>
      </c>
      <c r="AO23" s="35">
        <v>41.72</v>
      </c>
      <c r="AP23" s="35">
        <v>83.44</v>
      </c>
      <c r="AQ23" s="35">
        <v>31.56</v>
      </c>
      <c r="AR23" s="35">
        <v>150.91999999999999</v>
      </c>
      <c r="AS23" s="35">
        <v>93.6</v>
      </c>
      <c r="AT23" s="35">
        <v>130.6</v>
      </c>
      <c r="AU23" s="35">
        <v>107.75</v>
      </c>
      <c r="AV23" s="35">
        <v>56.6</v>
      </c>
      <c r="AW23" s="35">
        <v>100.13</v>
      </c>
      <c r="AX23" s="35">
        <v>837.32</v>
      </c>
      <c r="AY23" s="35">
        <v>0</v>
      </c>
      <c r="AZ23" s="35">
        <v>272.82</v>
      </c>
      <c r="BA23" s="35">
        <v>118.63</v>
      </c>
      <c r="BB23" s="35">
        <v>78.73</v>
      </c>
      <c r="BC23" s="35">
        <v>62.4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0.12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16.3</v>
      </c>
      <c r="CC23" s="34">
        <v>2.21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1.84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"631"</f>
        <v>631</v>
      </c>
      <c r="B25" s="29" t="s">
        <v>106</v>
      </c>
      <c r="C25" s="30" t="str">
        <f>"200"</f>
        <v>200</v>
      </c>
      <c r="D25" s="30">
        <v>0.15</v>
      </c>
      <c r="E25" s="30">
        <v>0</v>
      </c>
      <c r="F25" s="30">
        <v>0.14000000000000001</v>
      </c>
      <c r="G25" s="30">
        <v>0.16</v>
      </c>
      <c r="H25" s="30">
        <v>17.850000000000001</v>
      </c>
      <c r="I25" s="30">
        <v>69.548180000000016</v>
      </c>
      <c r="J25" s="31">
        <v>0.04</v>
      </c>
      <c r="K25" s="31">
        <v>0</v>
      </c>
      <c r="L25" s="31">
        <v>0</v>
      </c>
      <c r="M25" s="31">
        <v>0</v>
      </c>
      <c r="N25" s="31">
        <v>16.899999999999999</v>
      </c>
      <c r="O25" s="31">
        <v>0.28999999999999998</v>
      </c>
      <c r="P25" s="31">
        <v>0.66</v>
      </c>
      <c r="Q25" s="31">
        <v>0</v>
      </c>
      <c r="R25" s="31">
        <v>0</v>
      </c>
      <c r="S25" s="31">
        <v>0.32</v>
      </c>
      <c r="T25" s="31">
        <v>0.22</v>
      </c>
      <c r="U25" s="31">
        <v>10.55</v>
      </c>
      <c r="V25" s="31">
        <v>98.25</v>
      </c>
      <c r="W25" s="31">
        <v>6.03</v>
      </c>
      <c r="X25" s="31">
        <v>3.13</v>
      </c>
      <c r="Y25" s="31">
        <v>3.83</v>
      </c>
      <c r="Z25" s="31">
        <v>0.8</v>
      </c>
      <c r="AA25" s="31">
        <v>0</v>
      </c>
      <c r="AB25" s="31">
        <v>9.6</v>
      </c>
      <c r="AC25" s="31">
        <v>2</v>
      </c>
      <c r="AD25" s="31">
        <v>0.08</v>
      </c>
      <c r="AE25" s="31">
        <v>0.01</v>
      </c>
      <c r="AF25" s="31">
        <v>0.01</v>
      </c>
      <c r="AG25" s="31">
        <v>0.1</v>
      </c>
      <c r="AH25" s="31">
        <v>0.16</v>
      </c>
      <c r="AI25" s="31">
        <v>1.6</v>
      </c>
      <c r="AJ25" s="31">
        <v>0</v>
      </c>
      <c r="AK25" s="31">
        <v>4.51</v>
      </c>
      <c r="AL25" s="31">
        <v>4.8899999999999997</v>
      </c>
      <c r="AM25" s="31">
        <v>7.14</v>
      </c>
      <c r="AN25" s="31">
        <v>6.77</v>
      </c>
      <c r="AO25" s="31">
        <v>1.1299999999999999</v>
      </c>
      <c r="AP25" s="31">
        <v>4.1399999999999997</v>
      </c>
      <c r="AQ25" s="31">
        <v>1.1299999999999999</v>
      </c>
      <c r="AR25" s="31">
        <v>3.38</v>
      </c>
      <c r="AS25" s="31">
        <v>6.39</v>
      </c>
      <c r="AT25" s="31">
        <v>3.76</v>
      </c>
      <c r="AU25" s="31">
        <v>29.33</v>
      </c>
      <c r="AV25" s="31">
        <v>2.63</v>
      </c>
      <c r="AW25" s="31">
        <v>5.26</v>
      </c>
      <c r="AX25" s="31">
        <v>15.79</v>
      </c>
      <c r="AY25" s="31">
        <v>0</v>
      </c>
      <c r="AZ25" s="31">
        <v>4.8899999999999997</v>
      </c>
      <c r="BA25" s="31">
        <v>6.02</v>
      </c>
      <c r="BB25" s="31">
        <v>2.2599999999999998</v>
      </c>
      <c r="BC25" s="31">
        <v>1.88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206.54</v>
      </c>
      <c r="CC25" s="30">
        <v>7.16</v>
      </c>
      <c r="CE25" s="28">
        <v>1.6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15</v>
      </c>
      <c r="CQ25" s="28">
        <v>0</v>
      </c>
      <c r="CR25" s="28">
        <v>5.58</v>
      </c>
    </row>
    <row r="26" spans="1:96" s="36" customFormat="1" ht="11.4">
      <c r="B26" s="37" t="s">
        <v>107</v>
      </c>
      <c r="C26" s="38"/>
      <c r="D26" s="38">
        <v>37.049999999999997</v>
      </c>
      <c r="E26" s="38">
        <v>19.7</v>
      </c>
      <c r="F26" s="38">
        <v>31.1</v>
      </c>
      <c r="G26" s="38">
        <v>9.99</v>
      </c>
      <c r="H26" s="38">
        <v>112.25</v>
      </c>
      <c r="I26" s="38">
        <v>867.74</v>
      </c>
      <c r="J26" s="39">
        <v>9.32</v>
      </c>
      <c r="K26" s="39">
        <v>5.7</v>
      </c>
      <c r="L26" s="39">
        <v>0</v>
      </c>
      <c r="M26" s="39">
        <v>0</v>
      </c>
      <c r="N26" s="39">
        <v>27.2</v>
      </c>
      <c r="O26" s="39">
        <v>77.489999999999995</v>
      </c>
      <c r="P26" s="39">
        <v>7.56</v>
      </c>
      <c r="Q26" s="39">
        <v>0</v>
      </c>
      <c r="R26" s="39">
        <v>0</v>
      </c>
      <c r="S26" s="39">
        <v>1.1399999999999999</v>
      </c>
      <c r="T26" s="39">
        <v>6.69</v>
      </c>
      <c r="U26" s="39">
        <v>884.18</v>
      </c>
      <c r="V26" s="39">
        <v>1153.55</v>
      </c>
      <c r="W26" s="39">
        <v>135.80000000000001</v>
      </c>
      <c r="X26" s="39">
        <v>80.760000000000005</v>
      </c>
      <c r="Y26" s="39">
        <v>383.1</v>
      </c>
      <c r="Z26" s="39">
        <v>5.43</v>
      </c>
      <c r="AA26" s="39">
        <v>58.5</v>
      </c>
      <c r="AB26" s="39">
        <v>1254.32</v>
      </c>
      <c r="AC26" s="39">
        <v>363.06</v>
      </c>
      <c r="AD26" s="39">
        <v>5.97</v>
      </c>
      <c r="AE26" s="39">
        <v>0.28999999999999998</v>
      </c>
      <c r="AF26" s="39">
        <v>0.28000000000000003</v>
      </c>
      <c r="AG26" s="39">
        <v>10.52</v>
      </c>
      <c r="AH26" s="39">
        <v>20.11</v>
      </c>
      <c r="AI26" s="39">
        <v>31.34</v>
      </c>
      <c r="AJ26" s="39">
        <v>0</v>
      </c>
      <c r="AK26" s="39">
        <v>1616.95</v>
      </c>
      <c r="AL26" s="39">
        <v>1697.55</v>
      </c>
      <c r="AM26" s="39">
        <v>2565.75</v>
      </c>
      <c r="AN26" s="39">
        <v>2487.81</v>
      </c>
      <c r="AO26" s="39">
        <v>698.36</v>
      </c>
      <c r="AP26" s="39">
        <v>1368.25</v>
      </c>
      <c r="AQ26" s="39">
        <v>131.24</v>
      </c>
      <c r="AR26" s="39">
        <v>1578.27</v>
      </c>
      <c r="AS26" s="39">
        <v>435.7</v>
      </c>
      <c r="AT26" s="39">
        <v>610.72</v>
      </c>
      <c r="AU26" s="39">
        <v>589.09</v>
      </c>
      <c r="AV26" s="39">
        <v>756.77</v>
      </c>
      <c r="AW26" s="39">
        <v>422.08</v>
      </c>
      <c r="AX26" s="39">
        <v>3229.87</v>
      </c>
      <c r="AY26" s="39">
        <v>0</v>
      </c>
      <c r="AZ26" s="39">
        <v>976.46</v>
      </c>
      <c r="BA26" s="39">
        <v>510.74</v>
      </c>
      <c r="BB26" s="39">
        <v>1000.18</v>
      </c>
      <c r="BC26" s="39">
        <v>463.66</v>
      </c>
      <c r="BD26" s="39">
        <v>0.12</v>
      </c>
      <c r="BE26" s="39">
        <v>0.05</v>
      </c>
      <c r="BF26" s="39">
        <v>0.03</v>
      </c>
      <c r="BG26" s="39">
        <v>7.0000000000000007E-2</v>
      </c>
      <c r="BH26" s="39">
        <v>0.08</v>
      </c>
      <c r="BI26" s="39">
        <v>0.35</v>
      </c>
      <c r="BJ26" s="39">
        <v>0</v>
      </c>
      <c r="BK26" s="39">
        <v>1.69</v>
      </c>
      <c r="BL26" s="39">
        <v>0</v>
      </c>
      <c r="BM26" s="39">
        <v>0.64</v>
      </c>
      <c r="BN26" s="39">
        <v>0.03</v>
      </c>
      <c r="BO26" s="39">
        <v>0.05</v>
      </c>
      <c r="BP26" s="39">
        <v>0</v>
      </c>
      <c r="BQ26" s="39">
        <v>7.0000000000000007E-2</v>
      </c>
      <c r="BR26" s="39">
        <v>0.12</v>
      </c>
      <c r="BS26" s="39">
        <v>2.84</v>
      </c>
      <c r="BT26" s="39">
        <v>0</v>
      </c>
      <c r="BU26" s="39">
        <v>0</v>
      </c>
      <c r="BV26" s="39">
        <v>5.33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716.29</v>
      </c>
      <c r="CC26" s="38">
        <f>SUM($CC$17:$CC$25)</f>
        <v>90.77</v>
      </c>
      <c r="CD26" s="36">
        <f>$I$26/$I$53*100</f>
        <v>25.854142520461583</v>
      </c>
      <c r="CE26" s="36">
        <v>267.55</v>
      </c>
      <c r="CG26" s="36">
        <v>100.64</v>
      </c>
      <c r="CH26" s="36">
        <v>56.44</v>
      </c>
      <c r="CI26" s="36">
        <v>78.540000000000006</v>
      </c>
      <c r="CJ26" s="36">
        <v>7370.61</v>
      </c>
      <c r="CK26" s="36">
        <v>4153.42</v>
      </c>
      <c r="CL26" s="36">
        <v>5762.01</v>
      </c>
      <c r="CM26" s="36">
        <v>127.54</v>
      </c>
      <c r="CN26" s="36">
        <v>79.06</v>
      </c>
      <c r="CO26" s="36">
        <v>103.31</v>
      </c>
      <c r="CP26" s="36">
        <v>17</v>
      </c>
      <c r="CQ26" s="36">
        <v>1.78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"5"</f>
        <v>5</v>
      </c>
      <c r="B28" s="33" t="s">
        <v>109</v>
      </c>
      <c r="C28" s="34" t="str">
        <f>"200"</f>
        <v>200</v>
      </c>
      <c r="D28" s="34">
        <v>1</v>
      </c>
      <c r="E28" s="34">
        <v>0</v>
      </c>
      <c r="F28" s="34">
        <v>0.2</v>
      </c>
      <c r="G28" s="34">
        <v>0</v>
      </c>
      <c r="H28" s="34">
        <v>20.6</v>
      </c>
      <c r="I28" s="34">
        <v>86.47999999999999</v>
      </c>
      <c r="J28" s="35">
        <v>0</v>
      </c>
      <c r="K28" s="35">
        <v>0</v>
      </c>
      <c r="L28" s="35">
        <v>0</v>
      </c>
      <c r="M28" s="35">
        <v>0</v>
      </c>
      <c r="N28" s="35">
        <v>19.8</v>
      </c>
      <c r="O28" s="35">
        <v>0.4</v>
      </c>
      <c r="P28" s="35">
        <v>0.4</v>
      </c>
      <c r="Q28" s="35">
        <v>0</v>
      </c>
      <c r="R28" s="35">
        <v>0</v>
      </c>
      <c r="S28" s="35">
        <v>1</v>
      </c>
      <c r="T28" s="35">
        <v>0.6</v>
      </c>
      <c r="U28" s="35">
        <v>12</v>
      </c>
      <c r="V28" s="35">
        <v>240</v>
      </c>
      <c r="W28" s="35">
        <v>14</v>
      </c>
      <c r="X28" s="35">
        <v>8</v>
      </c>
      <c r="Y28" s="35">
        <v>14</v>
      </c>
      <c r="Z28" s="35">
        <v>2.8</v>
      </c>
      <c r="AA28" s="35">
        <v>0</v>
      </c>
      <c r="AB28" s="35">
        <v>0</v>
      </c>
      <c r="AC28" s="35">
        <v>0</v>
      </c>
      <c r="AD28" s="35">
        <v>0.2</v>
      </c>
      <c r="AE28" s="35">
        <v>0.02</v>
      </c>
      <c r="AF28" s="35">
        <v>0.02</v>
      </c>
      <c r="AG28" s="35">
        <v>0.2</v>
      </c>
      <c r="AH28" s="35">
        <v>0.4</v>
      </c>
      <c r="AI28" s="35">
        <v>4</v>
      </c>
      <c r="AJ28" s="35">
        <v>0.4</v>
      </c>
      <c r="AK28" s="35">
        <v>16</v>
      </c>
      <c r="AL28" s="35">
        <v>20</v>
      </c>
      <c r="AM28" s="35">
        <v>28</v>
      </c>
      <c r="AN28" s="35">
        <v>28</v>
      </c>
      <c r="AO28" s="35">
        <v>4</v>
      </c>
      <c r="AP28" s="35">
        <v>16</v>
      </c>
      <c r="AQ28" s="35">
        <v>4</v>
      </c>
      <c r="AR28" s="35">
        <v>14</v>
      </c>
      <c r="AS28" s="35">
        <v>26</v>
      </c>
      <c r="AT28" s="35">
        <v>16</v>
      </c>
      <c r="AU28" s="35">
        <v>116</v>
      </c>
      <c r="AV28" s="35">
        <v>10</v>
      </c>
      <c r="AW28" s="35">
        <v>22</v>
      </c>
      <c r="AX28" s="35">
        <v>64</v>
      </c>
      <c r="AY28" s="35">
        <v>0</v>
      </c>
      <c r="AZ28" s="35">
        <v>20</v>
      </c>
      <c r="BA28" s="35">
        <v>24</v>
      </c>
      <c r="BB28" s="35">
        <v>10</v>
      </c>
      <c r="BC28" s="35">
        <v>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176.2</v>
      </c>
      <c r="CC28" s="34">
        <v>10.8</v>
      </c>
      <c r="CE28" s="32">
        <v>0</v>
      </c>
      <c r="CG28" s="32">
        <v>4</v>
      </c>
      <c r="CH28" s="32">
        <v>4</v>
      </c>
      <c r="CI28" s="32">
        <v>4</v>
      </c>
      <c r="CJ28" s="32">
        <v>400</v>
      </c>
      <c r="CK28" s="32">
        <v>182</v>
      </c>
      <c r="CL28" s="32">
        <v>291</v>
      </c>
      <c r="CM28" s="32">
        <v>0.6</v>
      </c>
      <c r="CN28" s="32">
        <v>0.6</v>
      </c>
      <c r="CO28" s="32">
        <v>0.6</v>
      </c>
      <c r="CP28" s="32">
        <v>0</v>
      </c>
      <c r="CQ28" s="32">
        <v>0</v>
      </c>
      <c r="CR28" s="32">
        <v>9</v>
      </c>
    </row>
    <row r="29" spans="1:96" s="28" customFormat="1">
      <c r="A29" s="28" t="str">
        <f>"12/2"</f>
        <v>12/2</v>
      </c>
      <c r="B29" s="29" t="s">
        <v>110</v>
      </c>
      <c r="C29" s="30" t="str">
        <f>"190"</f>
        <v>190</v>
      </c>
      <c r="D29" s="30">
        <v>1.71</v>
      </c>
      <c r="E29" s="30">
        <v>0</v>
      </c>
      <c r="F29" s="30">
        <v>0.38</v>
      </c>
      <c r="G29" s="30">
        <v>0.38</v>
      </c>
      <c r="H29" s="30">
        <v>19.57</v>
      </c>
      <c r="I29" s="30">
        <v>84.511999999999986</v>
      </c>
      <c r="J29" s="31">
        <v>0</v>
      </c>
      <c r="K29" s="31">
        <v>0</v>
      </c>
      <c r="L29" s="31">
        <v>0</v>
      </c>
      <c r="M29" s="31">
        <v>0</v>
      </c>
      <c r="N29" s="31">
        <v>15.39</v>
      </c>
      <c r="O29" s="31">
        <v>0</v>
      </c>
      <c r="P29" s="31">
        <v>4.18</v>
      </c>
      <c r="Q29" s="31">
        <v>0</v>
      </c>
      <c r="R29" s="31">
        <v>0</v>
      </c>
      <c r="S29" s="31">
        <v>2.4700000000000002</v>
      </c>
      <c r="T29" s="31">
        <v>0.95</v>
      </c>
      <c r="U29" s="31">
        <v>24.7</v>
      </c>
      <c r="V29" s="31">
        <v>374.3</v>
      </c>
      <c r="W29" s="31">
        <v>64.599999999999994</v>
      </c>
      <c r="X29" s="31">
        <v>24.7</v>
      </c>
      <c r="Y29" s="31">
        <v>43.7</v>
      </c>
      <c r="Z29" s="31">
        <v>0.56999999999999995</v>
      </c>
      <c r="AA29" s="31">
        <v>0</v>
      </c>
      <c r="AB29" s="31">
        <v>95</v>
      </c>
      <c r="AC29" s="31">
        <v>15.2</v>
      </c>
      <c r="AD29" s="31">
        <v>0.38</v>
      </c>
      <c r="AE29" s="31">
        <v>0.08</v>
      </c>
      <c r="AF29" s="31">
        <v>0.06</v>
      </c>
      <c r="AG29" s="31">
        <v>0.38</v>
      </c>
      <c r="AH29" s="31">
        <v>0.56999999999999995</v>
      </c>
      <c r="AI29" s="31">
        <v>114</v>
      </c>
      <c r="AJ29" s="31">
        <v>0</v>
      </c>
      <c r="AK29" s="31">
        <v>66.5</v>
      </c>
      <c r="AL29" s="31">
        <v>51.3</v>
      </c>
      <c r="AM29" s="31">
        <v>38</v>
      </c>
      <c r="AN29" s="31">
        <v>68.400000000000006</v>
      </c>
      <c r="AO29" s="31">
        <v>24.7</v>
      </c>
      <c r="AP29" s="31">
        <v>24.7</v>
      </c>
      <c r="AQ29" s="31">
        <v>11.4</v>
      </c>
      <c r="AR29" s="31">
        <v>51.3</v>
      </c>
      <c r="AS29" s="31">
        <v>81.7</v>
      </c>
      <c r="AT29" s="31">
        <v>106.4</v>
      </c>
      <c r="AU29" s="31">
        <v>188.1</v>
      </c>
      <c r="AV29" s="31">
        <v>28.5</v>
      </c>
      <c r="AW29" s="31">
        <v>155.80000000000001</v>
      </c>
      <c r="AX29" s="31">
        <v>155.80000000000001</v>
      </c>
      <c r="AY29" s="31">
        <v>0</v>
      </c>
      <c r="AZ29" s="31">
        <v>76</v>
      </c>
      <c r="BA29" s="31">
        <v>53.2</v>
      </c>
      <c r="BB29" s="31">
        <v>26.6</v>
      </c>
      <c r="BC29" s="31">
        <v>17.100000000000001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164.92</v>
      </c>
      <c r="CC29" s="30">
        <v>27.36</v>
      </c>
      <c r="CE29" s="28">
        <v>15.83</v>
      </c>
      <c r="CG29" s="28">
        <v>0.6</v>
      </c>
      <c r="CH29" s="28">
        <v>0.6</v>
      </c>
      <c r="CI29" s="28">
        <v>0.6</v>
      </c>
      <c r="CJ29" s="28">
        <v>60</v>
      </c>
      <c r="CK29" s="28">
        <v>24.6</v>
      </c>
      <c r="CL29" s="28">
        <v>42.3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22.8</v>
      </c>
    </row>
    <row r="30" spans="1:96" s="36" customFormat="1" ht="11.4">
      <c r="B30" s="37" t="s">
        <v>111</v>
      </c>
      <c r="C30" s="38"/>
      <c r="D30" s="38">
        <v>2.71</v>
      </c>
      <c r="E30" s="38">
        <v>0</v>
      </c>
      <c r="F30" s="38">
        <v>0.57999999999999996</v>
      </c>
      <c r="G30" s="38">
        <v>0.38</v>
      </c>
      <c r="H30" s="38">
        <v>40.17</v>
      </c>
      <c r="I30" s="38">
        <v>170.99</v>
      </c>
      <c r="J30" s="39">
        <v>0</v>
      </c>
      <c r="K30" s="39">
        <v>0</v>
      </c>
      <c r="L30" s="39">
        <v>0</v>
      </c>
      <c r="M30" s="39">
        <v>0</v>
      </c>
      <c r="N30" s="39">
        <v>35.19</v>
      </c>
      <c r="O30" s="39">
        <v>0.4</v>
      </c>
      <c r="P30" s="39">
        <v>4.58</v>
      </c>
      <c r="Q30" s="39">
        <v>0</v>
      </c>
      <c r="R30" s="39">
        <v>0</v>
      </c>
      <c r="S30" s="39">
        <v>3.47</v>
      </c>
      <c r="T30" s="39">
        <v>1.55</v>
      </c>
      <c r="U30" s="39">
        <v>36.700000000000003</v>
      </c>
      <c r="V30" s="39">
        <v>614.29999999999995</v>
      </c>
      <c r="W30" s="39">
        <v>78.599999999999994</v>
      </c>
      <c r="X30" s="39">
        <v>32.700000000000003</v>
      </c>
      <c r="Y30" s="39">
        <v>57.7</v>
      </c>
      <c r="Z30" s="39">
        <v>3.37</v>
      </c>
      <c r="AA30" s="39">
        <v>0</v>
      </c>
      <c r="AB30" s="39">
        <v>95</v>
      </c>
      <c r="AC30" s="39">
        <v>15.2</v>
      </c>
      <c r="AD30" s="39">
        <v>0.57999999999999996</v>
      </c>
      <c r="AE30" s="39">
        <v>0.1</v>
      </c>
      <c r="AF30" s="39">
        <v>0.08</v>
      </c>
      <c r="AG30" s="39">
        <v>0.57999999999999996</v>
      </c>
      <c r="AH30" s="39">
        <v>0.97</v>
      </c>
      <c r="AI30" s="39">
        <v>118</v>
      </c>
      <c r="AJ30" s="39">
        <v>0.4</v>
      </c>
      <c r="AK30" s="39">
        <v>82.5</v>
      </c>
      <c r="AL30" s="39">
        <v>71.3</v>
      </c>
      <c r="AM30" s="39">
        <v>66</v>
      </c>
      <c r="AN30" s="39">
        <v>96.4</v>
      </c>
      <c r="AO30" s="39">
        <v>28.7</v>
      </c>
      <c r="AP30" s="39">
        <v>40.700000000000003</v>
      </c>
      <c r="AQ30" s="39">
        <v>15.4</v>
      </c>
      <c r="AR30" s="39">
        <v>65.3</v>
      </c>
      <c r="AS30" s="39">
        <v>107.7</v>
      </c>
      <c r="AT30" s="39">
        <v>122.4</v>
      </c>
      <c r="AU30" s="39">
        <v>304.10000000000002</v>
      </c>
      <c r="AV30" s="39">
        <v>38.5</v>
      </c>
      <c r="AW30" s="39">
        <v>177.8</v>
      </c>
      <c r="AX30" s="39">
        <v>219.8</v>
      </c>
      <c r="AY30" s="39">
        <v>0</v>
      </c>
      <c r="AZ30" s="39">
        <v>96</v>
      </c>
      <c r="BA30" s="39">
        <v>77.2</v>
      </c>
      <c r="BB30" s="39">
        <v>36.6</v>
      </c>
      <c r="BC30" s="39">
        <v>25.1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341.12</v>
      </c>
      <c r="CC30" s="38">
        <f>SUM($CC$27:$CC$29)</f>
        <v>38.159999999999997</v>
      </c>
      <c r="CD30" s="36">
        <f>$I$30/$I$53*100</f>
        <v>5.0946133975312033</v>
      </c>
      <c r="CE30" s="36">
        <v>15.83</v>
      </c>
      <c r="CG30" s="36">
        <v>4.5999999999999996</v>
      </c>
      <c r="CH30" s="36">
        <v>4.5999999999999996</v>
      </c>
      <c r="CI30" s="36">
        <v>4.5999999999999996</v>
      </c>
      <c r="CJ30" s="36">
        <v>460</v>
      </c>
      <c r="CK30" s="36">
        <v>206.6</v>
      </c>
      <c r="CL30" s="36">
        <v>333.3</v>
      </c>
      <c r="CM30" s="36">
        <v>0.6</v>
      </c>
      <c r="CN30" s="36">
        <v>0.6</v>
      </c>
      <c r="CO30" s="36">
        <v>0.6</v>
      </c>
      <c r="CP30" s="36">
        <v>0</v>
      </c>
      <c r="CQ30" s="36">
        <v>0</v>
      </c>
    </row>
    <row r="31" spans="1:96" s="86" customFormat="1" ht="11.4">
      <c r="A31" s="86" t="s">
        <v>154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"11/4"</f>
        <v>11/4</v>
      </c>
      <c r="B33" s="33" t="s">
        <v>93</v>
      </c>
      <c r="C33" s="34" t="str">
        <f>"170"</f>
        <v>170</v>
      </c>
      <c r="D33" s="34">
        <v>5.56</v>
      </c>
      <c r="E33" s="34">
        <v>2.0099999999999998</v>
      </c>
      <c r="F33" s="34">
        <v>5.61</v>
      </c>
      <c r="G33" s="34">
        <v>1.1200000000000001</v>
      </c>
      <c r="H33" s="34">
        <v>27.67</v>
      </c>
      <c r="I33" s="34">
        <v>182.12241609999998</v>
      </c>
      <c r="J33" s="35">
        <v>3.46</v>
      </c>
      <c r="K33" s="35">
        <v>0.09</v>
      </c>
      <c r="L33" s="35">
        <v>0</v>
      </c>
      <c r="M33" s="35">
        <v>0</v>
      </c>
      <c r="N33" s="35">
        <v>6.57</v>
      </c>
      <c r="O33" s="35">
        <v>19.989999999999998</v>
      </c>
      <c r="P33" s="35">
        <v>1.1100000000000001</v>
      </c>
      <c r="Q33" s="35">
        <v>0</v>
      </c>
      <c r="R33" s="35">
        <v>0</v>
      </c>
      <c r="S33" s="35">
        <v>7.0000000000000007E-2</v>
      </c>
      <c r="T33" s="35">
        <v>1.76</v>
      </c>
      <c r="U33" s="35">
        <v>367.11</v>
      </c>
      <c r="V33" s="35">
        <v>151.78</v>
      </c>
      <c r="W33" s="35">
        <v>83.63</v>
      </c>
      <c r="X33" s="35">
        <v>33</v>
      </c>
      <c r="Y33" s="35">
        <v>123.83</v>
      </c>
      <c r="Z33" s="35">
        <v>0.9</v>
      </c>
      <c r="AA33" s="35">
        <v>18.36</v>
      </c>
      <c r="AB33" s="35">
        <v>21.08</v>
      </c>
      <c r="AC33" s="35">
        <v>35.11</v>
      </c>
      <c r="AD33" s="35">
        <v>0.14000000000000001</v>
      </c>
      <c r="AE33" s="35">
        <v>0.12</v>
      </c>
      <c r="AF33" s="35">
        <v>0.1</v>
      </c>
      <c r="AG33" s="35">
        <v>0.49</v>
      </c>
      <c r="AH33" s="35">
        <v>2.12</v>
      </c>
      <c r="AI33" s="35">
        <v>0.35</v>
      </c>
      <c r="AJ33" s="35">
        <v>0</v>
      </c>
      <c r="AK33" s="35">
        <v>256.08</v>
      </c>
      <c r="AL33" s="35">
        <v>241.98</v>
      </c>
      <c r="AM33" s="35">
        <v>669.72</v>
      </c>
      <c r="AN33" s="35">
        <v>235.74</v>
      </c>
      <c r="AO33" s="35">
        <v>142.58000000000001</v>
      </c>
      <c r="AP33" s="35">
        <v>212.81</v>
      </c>
      <c r="AQ33" s="35">
        <v>86.73</v>
      </c>
      <c r="AR33" s="35">
        <v>280.37</v>
      </c>
      <c r="AS33" s="35">
        <v>345.01</v>
      </c>
      <c r="AT33" s="35">
        <v>136.87</v>
      </c>
      <c r="AU33" s="35">
        <v>210.02</v>
      </c>
      <c r="AV33" s="35">
        <v>84.49</v>
      </c>
      <c r="AW33" s="35">
        <v>96.84</v>
      </c>
      <c r="AX33" s="35">
        <v>715.18</v>
      </c>
      <c r="AY33" s="35">
        <v>0</v>
      </c>
      <c r="AZ33" s="35">
        <v>260.79000000000002</v>
      </c>
      <c r="BA33" s="35">
        <v>225.88</v>
      </c>
      <c r="BB33" s="35">
        <v>250.33</v>
      </c>
      <c r="BC33" s="35">
        <v>74.55</v>
      </c>
      <c r="BD33" s="35">
        <v>0.1</v>
      </c>
      <c r="BE33" s="35">
        <v>0.05</v>
      </c>
      <c r="BF33" s="35">
        <v>0.02</v>
      </c>
      <c r="BG33" s="35">
        <v>0.06</v>
      </c>
      <c r="BH33" s="35">
        <v>0.06</v>
      </c>
      <c r="BI33" s="35">
        <v>0.3</v>
      </c>
      <c r="BJ33" s="35">
        <v>0</v>
      </c>
      <c r="BK33" s="35">
        <v>0.9</v>
      </c>
      <c r="BL33" s="35">
        <v>0</v>
      </c>
      <c r="BM33" s="35">
        <v>0.27</v>
      </c>
      <c r="BN33" s="35">
        <v>0.01</v>
      </c>
      <c r="BO33" s="35">
        <v>0</v>
      </c>
      <c r="BP33" s="35">
        <v>0</v>
      </c>
      <c r="BQ33" s="35">
        <v>0.06</v>
      </c>
      <c r="BR33" s="35">
        <v>0.09</v>
      </c>
      <c r="BS33" s="35">
        <v>0.83</v>
      </c>
      <c r="BT33" s="35">
        <v>0</v>
      </c>
      <c r="BU33" s="35">
        <v>0</v>
      </c>
      <c r="BV33" s="35">
        <v>0.66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140.74</v>
      </c>
      <c r="CC33" s="34">
        <v>14.07</v>
      </c>
      <c r="CE33" s="32">
        <v>21.87</v>
      </c>
      <c r="CG33" s="32">
        <v>37.43</v>
      </c>
      <c r="CH33" s="32">
        <v>18.54</v>
      </c>
      <c r="CI33" s="32">
        <v>27.98</v>
      </c>
      <c r="CJ33" s="32">
        <v>1560.04</v>
      </c>
      <c r="CK33" s="32">
        <v>715.43</v>
      </c>
      <c r="CL33" s="32">
        <v>1137.74</v>
      </c>
      <c r="CM33" s="32">
        <v>26.93</v>
      </c>
      <c r="CN33" s="32">
        <v>13.9</v>
      </c>
      <c r="CO33" s="32">
        <v>20.41</v>
      </c>
      <c r="CP33" s="32">
        <v>3.4</v>
      </c>
      <c r="CQ33" s="32">
        <v>0.85</v>
      </c>
      <c r="CR33" s="32">
        <v>8.5299999999999994</v>
      </c>
    </row>
    <row r="34" spans="1:96" s="32" customFormat="1">
      <c r="A34" s="32" t="str">
        <f>"726/1"</f>
        <v>726/1</v>
      </c>
      <c r="B34" s="33" t="s">
        <v>94</v>
      </c>
      <c r="C34" s="34" t="str">
        <f>"110"</f>
        <v>110</v>
      </c>
      <c r="D34" s="34">
        <v>7.29</v>
      </c>
      <c r="E34" s="34">
        <v>0.05</v>
      </c>
      <c r="F34" s="34">
        <v>9.9</v>
      </c>
      <c r="G34" s="34">
        <v>3</v>
      </c>
      <c r="H34" s="34">
        <v>48.58</v>
      </c>
      <c r="I34" s="34">
        <v>311.26283999999998</v>
      </c>
      <c r="J34" s="35">
        <v>5.86</v>
      </c>
      <c r="K34" s="35">
        <v>0.25</v>
      </c>
      <c r="L34" s="35">
        <v>0</v>
      </c>
      <c r="M34" s="35">
        <v>0</v>
      </c>
      <c r="N34" s="35">
        <v>3.08</v>
      </c>
      <c r="O34" s="35">
        <v>42.59</v>
      </c>
      <c r="P34" s="35">
        <v>2.91</v>
      </c>
      <c r="Q34" s="35">
        <v>0</v>
      </c>
      <c r="R34" s="35">
        <v>0</v>
      </c>
      <c r="S34" s="35">
        <v>0.3</v>
      </c>
      <c r="T34" s="35">
        <v>1.62</v>
      </c>
      <c r="U34" s="35">
        <v>429.7</v>
      </c>
      <c r="V34" s="35">
        <v>116.6</v>
      </c>
      <c r="W34" s="35">
        <v>20.420000000000002</v>
      </c>
      <c r="X34" s="35">
        <v>28.71</v>
      </c>
      <c r="Y34" s="35">
        <v>75.599999999999994</v>
      </c>
      <c r="Z34" s="35">
        <v>1.76</v>
      </c>
      <c r="AA34" s="35">
        <v>35.4</v>
      </c>
      <c r="AB34" s="35">
        <v>30.4</v>
      </c>
      <c r="AC34" s="35">
        <v>65.3</v>
      </c>
      <c r="AD34" s="35">
        <v>1.8</v>
      </c>
      <c r="AE34" s="35">
        <v>0.12</v>
      </c>
      <c r="AF34" s="35">
        <v>0.05</v>
      </c>
      <c r="AG34" s="35">
        <v>1.28</v>
      </c>
      <c r="AH34" s="35">
        <v>3.02</v>
      </c>
      <c r="AI34" s="35">
        <v>0</v>
      </c>
      <c r="AJ34" s="35">
        <v>0</v>
      </c>
      <c r="AK34" s="35">
        <v>352.12</v>
      </c>
      <c r="AL34" s="35">
        <v>365.19</v>
      </c>
      <c r="AM34" s="35">
        <v>559.96</v>
      </c>
      <c r="AN34" s="35">
        <v>189.69</v>
      </c>
      <c r="AO34" s="35">
        <v>111.01</v>
      </c>
      <c r="AP34" s="35">
        <v>222.78</v>
      </c>
      <c r="AQ34" s="35">
        <v>85.26</v>
      </c>
      <c r="AR34" s="35">
        <v>397.24</v>
      </c>
      <c r="AS34" s="35">
        <v>247.41</v>
      </c>
      <c r="AT34" s="35">
        <v>342.72</v>
      </c>
      <c r="AU34" s="35">
        <v>286.32</v>
      </c>
      <c r="AV34" s="35">
        <v>153.41</v>
      </c>
      <c r="AW34" s="35">
        <v>264.61</v>
      </c>
      <c r="AX34" s="35">
        <v>2193.87</v>
      </c>
      <c r="AY34" s="35">
        <v>0</v>
      </c>
      <c r="AZ34" s="35">
        <v>714.4</v>
      </c>
      <c r="BA34" s="35">
        <v>314.33999999999997</v>
      </c>
      <c r="BB34" s="35">
        <v>211.12</v>
      </c>
      <c r="BC34" s="35">
        <v>163.18</v>
      </c>
      <c r="BD34" s="35">
        <v>0.33</v>
      </c>
      <c r="BE34" s="35">
        <v>7.0000000000000007E-2</v>
      </c>
      <c r="BF34" s="35">
        <v>0.06</v>
      </c>
      <c r="BG34" s="35">
        <v>0.17</v>
      </c>
      <c r="BH34" s="35">
        <v>0.22</v>
      </c>
      <c r="BI34" s="35">
        <v>0.71</v>
      </c>
      <c r="BJ34" s="35">
        <v>0</v>
      </c>
      <c r="BK34" s="35">
        <v>2.46</v>
      </c>
      <c r="BL34" s="35">
        <v>0</v>
      </c>
      <c r="BM34" s="35">
        <v>0.79</v>
      </c>
      <c r="BN34" s="35">
        <v>0.01</v>
      </c>
      <c r="BO34" s="35">
        <v>0</v>
      </c>
      <c r="BP34" s="35">
        <v>0</v>
      </c>
      <c r="BQ34" s="35">
        <v>7.0000000000000007E-2</v>
      </c>
      <c r="BR34" s="35">
        <v>0.26</v>
      </c>
      <c r="BS34" s="35">
        <v>3.03</v>
      </c>
      <c r="BT34" s="35">
        <v>0</v>
      </c>
      <c r="BU34" s="35">
        <v>0</v>
      </c>
      <c r="BV34" s="35">
        <v>0.96</v>
      </c>
      <c r="BW34" s="35">
        <v>0.02</v>
      </c>
      <c r="BX34" s="35">
        <v>0</v>
      </c>
      <c r="BY34" s="35">
        <v>0</v>
      </c>
      <c r="BZ34" s="35">
        <v>0</v>
      </c>
      <c r="CA34" s="35">
        <v>0</v>
      </c>
      <c r="CB34" s="35">
        <v>35.700000000000003</v>
      </c>
      <c r="CC34" s="34">
        <v>38.450000000000003</v>
      </c>
      <c r="CE34" s="32">
        <v>40.47</v>
      </c>
      <c r="CG34" s="32">
        <v>0</v>
      </c>
      <c r="CH34" s="32">
        <v>0</v>
      </c>
      <c r="CI34" s="32">
        <v>0</v>
      </c>
      <c r="CJ34" s="32">
        <v>950</v>
      </c>
      <c r="CK34" s="32">
        <v>366</v>
      </c>
      <c r="CL34" s="32">
        <v>658</v>
      </c>
      <c r="CM34" s="32">
        <v>7.6</v>
      </c>
      <c r="CN34" s="32">
        <v>7.6</v>
      </c>
      <c r="CO34" s="32">
        <v>7.6</v>
      </c>
      <c r="CP34" s="32">
        <v>0</v>
      </c>
      <c r="CQ34" s="32">
        <v>0</v>
      </c>
      <c r="CR34" s="32">
        <v>23.3</v>
      </c>
    </row>
    <row r="35" spans="1:96" s="32" customFormat="1">
      <c r="A35" s="32" t="str">
        <f>"-"</f>
        <v>-</v>
      </c>
      <c r="B35" s="33" t="s">
        <v>95</v>
      </c>
      <c r="C35" s="34" t="str">
        <f>"15"</f>
        <v>15</v>
      </c>
      <c r="D35" s="34">
        <v>1.08</v>
      </c>
      <c r="E35" s="34">
        <v>1.08</v>
      </c>
      <c r="F35" s="34">
        <v>1.28</v>
      </c>
      <c r="G35" s="34">
        <v>0</v>
      </c>
      <c r="H35" s="34">
        <v>8.33</v>
      </c>
      <c r="I35" s="34">
        <v>47.609999999999992</v>
      </c>
      <c r="J35" s="35">
        <v>0.78</v>
      </c>
      <c r="K35" s="35">
        <v>0</v>
      </c>
      <c r="L35" s="35">
        <v>0</v>
      </c>
      <c r="M35" s="35">
        <v>0</v>
      </c>
      <c r="N35" s="35">
        <v>8.33</v>
      </c>
      <c r="O35" s="35">
        <v>0</v>
      </c>
      <c r="P35" s="35">
        <v>0</v>
      </c>
      <c r="Q35" s="35">
        <v>0</v>
      </c>
      <c r="R35" s="35">
        <v>0</v>
      </c>
      <c r="S35" s="35">
        <v>0.06</v>
      </c>
      <c r="T35" s="35">
        <v>0.27</v>
      </c>
      <c r="U35" s="35">
        <v>19.5</v>
      </c>
      <c r="V35" s="35">
        <v>54.75</v>
      </c>
      <c r="W35" s="35">
        <v>46.05</v>
      </c>
      <c r="X35" s="35">
        <v>5.0999999999999996</v>
      </c>
      <c r="Y35" s="35">
        <v>32.85</v>
      </c>
      <c r="Z35" s="35">
        <v>0.03</v>
      </c>
      <c r="AA35" s="35">
        <v>6.3</v>
      </c>
      <c r="AB35" s="35">
        <v>4.5</v>
      </c>
      <c r="AC35" s="35">
        <v>7.05</v>
      </c>
      <c r="AD35" s="35">
        <v>0.03</v>
      </c>
      <c r="AE35" s="35">
        <v>0.01</v>
      </c>
      <c r="AF35" s="35">
        <v>0.06</v>
      </c>
      <c r="AG35" s="35">
        <v>0.03</v>
      </c>
      <c r="AH35" s="35">
        <v>0.27</v>
      </c>
      <c r="AI35" s="35">
        <v>0.15</v>
      </c>
      <c r="AJ35" s="35">
        <v>0</v>
      </c>
      <c r="AK35" s="35">
        <v>67.95</v>
      </c>
      <c r="AL35" s="35">
        <v>62.7</v>
      </c>
      <c r="AM35" s="35">
        <v>80.7</v>
      </c>
      <c r="AN35" s="35">
        <v>81</v>
      </c>
      <c r="AO35" s="35">
        <v>24.75</v>
      </c>
      <c r="AP35" s="35">
        <v>45.6</v>
      </c>
      <c r="AQ35" s="35">
        <v>14.25</v>
      </c>
      <c r="AR35" s="35">
        <v>48</v>
      </c>
      <c r="AS35" s="35">
        <v>35.4</v>
      </c>
      <c r="AT35" s="35">
        <v>36</v>
      </c>
      <c r="AU35" s="35">
        <v>79.5</v>
      </c>
      <c r="AV35" s="35">
        <v>25.5</v>
      </c>
      <c r="AW35" s="35">
        <v>21</v>
      </c>
      <c r="AX35" s="35">
        <v>238.65</v>
      </c>
      <c r="AY35" s="35">
        <v>0</v>
      </c>
      <c r="AZ35" s="35">
        <v>117</v>
      </c>
      <c r="BA35" s="35">
        <v>62.7</v>
      </c>
      <c r="BB35" s="35">
        <v>50.7</v>
      </c>
      <c r="BC35" s="35">
        <v>10.35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0.37</v>
      </c>
      <c r="BT35" s="35">
        <v>0</v>
      </c>
      <c r="BU35" s="35">
        <v>0</v>
      </c>
      <c r="BV35" s="35">
        <v>0.03</v>
      </c>
      <c r="BW35" s="35">
        <v>0.01</v>
      </c>
      <c r="BX35" s="35">
        <v>0.01</v>
      </c>
      <c r="BY35" s="35">
        <v>0</v>
      </c>
      <c r="BZ35" s="35">
        <v>0</v>
      </c>
      <c r="CA35" s="35">
        <v>0</v>
      </c>
      <c r="CB35" s="35">
        <v>3.99</v>
      </c>
      <c r="CC35" s="34">
        <v>4</v>
      </c>
      <c r="CE35" s="32">
        <v>7.05</v>
      </c>
      <c r="CG35" s="32">
        <v>2.1</v>
      </c>
      <c r="CH35" s="32">
        <v>2.1</v>
      </c>
      <c r="CI35" s="32">
        <v>2.1</v>
      </c>
      <c r="CJ35" s="32">
        <v>1038</v>
      </c>
      <c r="CK35" s="32">
        <v>249</v>
      </c>
      <c r="CL35" s="32">
        <v>643.5</v>
      </c>
      <c r="CM35" s="32">
        <v>0.9</v>
      </c>
      <c r="CN35" s="32">
        <v>0.9</v>
      </c>
      <c r="CO35" s="32">
        <v>0.9</v>
      </c>
      <c r="CP35" s="32">
        <v>0</v>
      </c>
      <c r="CQ35" s="32">
        <v>0</v>
      </c>
      <c r="CR35" s="32">
        <v>3.33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476.99</v>
      </c>
      <c r="CK36" s="32">
        <v>183.77</v>
      </c>
      <c r="CL36" s="32">
        <v>330.38</v>
      </c>
      <c r="CM36" s="32">
        <v>3.82</v>
      </c>
      <c r="CN36" s="32">
        <v>3.82</v>
      </c>
      <c r="CO36" s="32">
        <v>3.82</v>
      </c>
      <c r="CP36" s="32">
        <v>0</v>
      </c>
      <c r="CQ36" s="32">
        <v>0</v>
      </c>
      <c r="CR36" s="32">
        <v>2.21</v>
      </c>
    </row>
    <row r="37" spans="1:96" s="28" customFormat="1">
      <c r="A37" s="28" t="str">
        <f>"29/10"</f>
        <v>29/10</v>
      </c>
      <c r="B37" s="29" t="s">
        <v>97</v>
      </c>
      <c r="C37" s="30" t="str">
        <f>"200"</f>
        <v>200</v>
      </c>
      <c r="D37" s="30">
        <v>0.21</v>
      </c>
      <c r="E37" s="30">
        <v>0</v>
      </c>
      <c r="F37" s="30">
        <v>0.05</v>
      </c>
      <c r="G37" s="30">
        <v>0.05</v>
      </c>
      <c r="H37" s="30">
        <v>7.25</v>
      </c>
      <c r="I37" s="30">
        <v>29.478207999999995</v>
      </c>
      <c r="J37" s="31">
        <v>0</v>
      </c>
      <c r="K37" s="31">
        <v>0</v>
      </c>
      <c r="L37" s="31">
        <v>0</v>
      </c>
      <c r="M37" s="31">
        <v>0</v>
      </c>
      <c r="N37" s="31">
        <v>7.05</v>
      </c>
      <c r="O37" s="31">
        <v>0</v>
      </c>
      <c r="P37" s="31">
        <v>0.2</v>
      </c>
      <c r="Q37" s="31">
        <v>0</v>
      </c>
      <c r="R37" s="31">
        <v>0</v>
      </c>
      <c r="S37" s="31">
        <v>0.34</v>
      </c>
      <c r="T37" s="31">
        <v>0.08</v>
      </c>
      <c r="U37" s="31">
        <v>0.72</v>
      </c>
      <c r="V37" s="31">
        <v>9.89</v>
      </c>
      <c r="W37" s="31">
        <v>2.5299999999999998</v>
      </c>
      <c r="X37" s="31">
        <v>0.68</v>
      </c>
      <c r="Y37" s="31">
        <v>1.23</v>
      </c>
      <c r="Z37" s="31">
        <v>0.06</v>
      </c>
      <c r="AA37" s="31">
        <v>0</v>
      </c>
      <c r="AB37" s="31">
        <v>0.54</v>
      </c>
      <c r="AC37" s="31">
        <v>0.12</v>
      </c>
      <c r="AD37" s="31">
        <v>0.01</v>
      </c>
      <c r="AE37" s="31">
        <v>0</v>
      </c>
      <c r="AF37" s="31">
        <v>0</v>
      </c>
      <c r="AG37" s="31">
        <v>0.01</v>
      </c>
      <c r="AH37" s="31">
        <v>0.01</v>
      </c>
      <c r="AI37" s="31">
        <v>0.96</v>
      </c>
      <c r="AJ37" s="31">
        <v>0</v>
      </c>
      <c r="AK37" s="31">
        <v>0.82</v>
      </c>
      <c r="AL37" s="31">
        <v>0.94</v>
      </c>
      <c r="AM37" s="31">
        <v>0.76</v>
      </c>
      <c r="AN37" s="31">
        <v>1.41</v>
      </c>
      <c r="AO37" s="31">
        <v>0.35</v>
      </c>
      <c r="AP37" s="31">
        <v>1.47</v>
      </c>
      <c r="AQ37" s="31">
        <v>0</v>
      </c>
      <c r="AR37" s="31">
        <v>1.88</v>
      </c>
      <c r="AS37" s="31">
        <v>0</v>
      </c>
      <c r="AT37" s="31">
        <v>0</v>
      </c>
      <c r="AU37" s="31">
        <v>0</v>
      </c>
      <c r="AV37" s="31">
        <v>1.06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200.46</v>
      </c>
      <c r="CC37" s="30">
        <v>3.46</v>
      </c>
      <c r="CE37" s="28">
        <v>0.09</v>
      </c>
      <c r="CG37" s="28">
        <v>0.24</v>
      </c>
      <c r="CH37" s="28">
        <v>0.06</v>
      </c>
      <c r="CI37" s="28">
        <v>0.15</v>
      </c>
      <c r="CJ37" s="28">
        <v>12</v>
      </c>
      <c r="CK37" s="28">
        <v>4.92</v>
      </c>
      <c r="CL37" s="28">
        <v>8.4600000000000009</v>
      </c>
      <c r="CM37" s="28">
        <v>0</v>
      </c>
      <c r="CN37" s="28">
        <v>0</v>
      </c>
      <c r="CO37" s="28">
        <v>0</v>
      </c>
      <c r="CP37" s="28">
        <v>7</v>
      </c>
      <c r="CQ37" s="28">
        <v>0</v>
      </c>
      <c r="CR37" s="28">
        <v>2.1</v>
      </c>
    </row>
    <row r="38" spans="1:96" s="36" customFormat="1" ht="11.4">
      <c r="B38" s="37" t="s">
        <v>113</v>
      </c>
      <c r="C38" s="38"/>
      <c r="D38" s="38">
        <v>17.440000000000001</v>
      </c>
      <c r="E38" s="38">
        <v>3.14</v>
      </c>
      <c r="F38" s="38">
        <v>17.16</v>
      </c>
      <c r="G38" s="38">
        <v>4.5</v>
      </c>
      <c r="H38" s="38">
        <v>115.28</v>
      </c>
      <c r="I38" s="38">
        <v>682.42</v>
      </c>
      <c r="J38" s="39">
        <v>10.1</v>
      </c>
      <c r="K38" s="39">
        <v>0.34</v>
      </c>
      <c r="L38" s="39">
        <v>0</v>
      </c>
      <c r="M38" s="39">
        <v>0</v>
      </c>
      <c r="N38" s="39">
        <v>25.58</v>
      </c>
      <c r="O38" s="39">
        <v>85.38</v>
      </c>
      <c r="P38" s="39">
        <v>4.32</v>
      </c>
      <c r="Q38" s="39">
        <v>0</v>
      </c>
      <c r="R38" s="39">
        <v>0</v>
      </c>
      <c r="S38" s="39">
        <v>0.77</v>
      </c>
      <c r="T38" s="39">
        <v>4.63</v>
      </c>
      <c r="U38" s="39">
        <v>817.03</v>
      </c>
      <c r="V38" s="39">
        <v>333.02</v>
      </c>
      <c r="W38" s="39">
        <v>152.62</v>
      </c>
      <c r="X38" s="39">
        <v>67.489999999999995</v>
      </c>
      <c r="Y38" s="39">
        <v>233.51</v>
      </c>
      <c r="Z38" s="39">
        <v>2.74</v>
      </c>
      <c r="AA38" s="39">
        <v>60.06</v>
      </c>
      <c r="AB38" s="39">
        <v>56.52</v>
      </c>
      <c r="AC38" s="39">
        <v>107.58</v>
      </c>
      <c r="AD38" s="39">
        <v>1.99</v>
      </c>
      <c r="AE38" s="39">
        <v>0.25</v>
      </c>
      <c r="AF38" s="39">
        <v>0.2</v>
      </c>
      <c r="AG38" s="39">
        <v>1.81</v>
      </c>
      <c r="AH38" s="39">
        <v>5.42</v>
      </c>
      <c r="AI38" s="39">
        <v>1.46</v>
      </c>
      <c r="AJ38" s="39">
        <v>0</v>
      </c>
      <c r="AK38" s="39">
        <v>836.62</v>
      </c>
      <c r="AL38" s="39">
        <v>836.98</v>
      </c>
      <c r="AM38" s="39">
        <v>1565.62</v>
      </c>
      <c r="AN38" s="39">
        <v>592.24</v>
      </c>
      <c r="AO38" s="39">
        <v>328.72</v>
      </c>
      <c r="AP38" s="39">
        <v>582.71</v>
      </c>
      <c r="AQ38" s="39">
        <v>224.08</v>
      </c>
      <c r="AR38" s="39">
        <v>908.45</v>
      </c>
      <c r="AS38" s="39">
        <v>740.05</v>
      </c>
      <c r="AT38" s="39">
        <v>672.19</v>
      </c>
      <c r="AU38" s="39">
        <v>705.04</v>
      </c>
      <c r="AV38" s="39">
        <v>332.32</v>
      </c>
      <c r="AW38" s="39">
        <v>502.51</v>
      </c>
      <c r="AX38" s="39">
        <v>4151.68</v>
      </c>
      <c r="AY38" s="39">
        <v>0</v>
      </c>
      <c r="AZ38" s="39">
        <v>1419.31</v>
      </c>
      <c r="BA38" s="39">
        <v>745.16</v>
      </c>
      <c r="BB38" s="39">
        <v>606.54999999999995</v>
      </c>
      <c r="BC38" s="39">
        <v>322.89999999999998</v>
      </c>
      <c r="BD38" s="39">
        <v>0.43</v>
      </c>
      <c r="BE38" s="39">
        <v>0.12</v>
      </c>
      <c r="BF38" s="39">
        <v>0.09</v>
      </c>
      <c r="BG38" s="39">
        <v>0.22</v>
      </c>
      <c r="BH38" s="39">
        <v>0.28999999999999998</v>
      </c>
      <c r="BI38" s="39">
        <v>1.01</v>
      </c>
      <c r="BJ38" s="39">
        <v>0</v>
      </c>
      <c r="BK38" s="39">
        <v>3.39</v>
      </c>
      <c r="BL38" s="39">
        <v>0</v>
      </c>
      <c r="BM38" s="39">
        <v>1.07</v>
      </c>
      <c r="BN38" s="39">
        <v>0.01</v>
      </c>
      <c r="BO38" s="39">
        <v>0</v>
      </c>
      <c r="BP38" s="39">
        <v>0</v>
      </c>
      <c r="BQ38" s="39">
        <v>0.13</v>
      </c>
      <c r="BR38" s="39">
        <v>0.35</v>
      </c>
      <c r="BS38" s="39">
        <v>4.26</v>
      </c>
      <c r="BT38" s="39">
        <v>0</v>
      </c>
      <c r="BU38" s="39">
        <v>0</v>
      </c>
      <c r="BV38" s="39">
        <v>1.79</v>
      </c>
      <c r="BW38" s="39">
        <v>0.05</v>
      </c>
      <c r="BX38" s="39">
        <v>0.01</v>
      </c>
      <c r="BY38" s="39">
        <v>0</v>
      </c>
      <c r="BZ38" s="39">
        <v>0</v>
      </c>
      <c r="CA38" s="39">
        <v>0</v>
      </c>
      <c r="CB38" s="39">
        <v>400.44</v>
      </c>
      <c r="CC38" s="38">
        <f>SUM($CC$32:$CC$37)</f>
        <v>62.63</v>
      </c>
      <c r="CD38" s="36">
        <f>$I$38/$I$53*100</f>
        <v>20.332569593211549</v>
      </c>
      <c r="CE38" s="36">
        <v>69.48</v>
      </c>
      <c r="CG38" s="36">
        <v>39.770000000000003</v>
      </c>
      <c r="CH38" s="36">
        <v>20.7</v>
      </c>
      <c r="CI38" s="36">
        <v>30.23</v>
      </c>
      <c r="CJ38" s="36">
        <v>4037.03</v>
      </c>
      <c r="CK38" s="36">
        <v>1519.12</v>
      </c>
      <c r="CL38" s="36">
        <v>2778.07</v>
      </c>
      <c r="CM38" s="36">
        <v>39.25</v>
      </c>
      <c r="CN38" s="36">
        <v>26.21</v>
      </c>
      <c r="CO38" s="36">
        <v>32.729999999999997</v>
      </c>
      <c r="CP38" s="36">
        <v>10.4</v>
      </c>
      <c r="CQ38" s="36">
        <v>0.85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 ht="36">
      <c r="A40" s="32" t="str">
        <f>"5/1"</f>
        <v>5/1</v>
      </c>
      <c r="B40" s="33" t="s">
        <v>100</v>
      </c>
      <c r="C40" s="34" t="str">
        <f>"80"</f>
        <v>80</v>
      </c>
      <c r="D40" s="34">
        <v>1.31</v>
      </c>
      <c r="E40" s="34">
        <v>0</v>
      </c>
      <c r="F40" s="34">
        <v>4.8099999999999996</v>
      </c>
      <c r="G40" s="34">
        <v>4.8099999999999996</v>
      </c>
      <c r="H40" s="34">
        <v>8</v>
      </c>
      <c r="I40" s="34">
        <v>77.531092799999996</v>
      </c>
      <c r="J40" s="35">
        <v>0.6</v>
      </c>
      <c r="K40" s="35">
        <v>3.12</v>
      </c>
      <c r="L40" s="35">
        <v>0</v>
      </c>
      <c r="M40" s="35">
        <v>0</v>
      </c>
      <c r="N40" s="35">
        <v>5.48</v>
      </c>
      <c r="O40" s="35">
        <v>1.23</v>
      </c>
      <c r="P40" s="35">
        <v>1.29</v>
      </c>
      <c r="Q40" s="35">
        <v>0</v>
      </c>
      <c r="R40" s="35">
        <v>0</v>
      </c>
      <c r="S40" s="35">
        <v>0.17</v>
      </c>
      <c r="T40" s="35">
        <v>1</v>
      </c>
      <c r="U40" s="35">
        <v>158.91999999999999</v>
      </c>
      <c r="V40" s="35">
        <v>169.65</v>
      </c>
      <c r="W40" s="35">
        <v>28.8</v>
      </c>
      <c r="X40" s="35">
        <v>9.3800000000000008</v>
      </c>
      <c r="Y40" s="35">
        <v>20.100000000000001</v>
      </c>
      <c r="Z40" s="35">
        <v>0.38</v>
      </c>
      <c r="AA40" s="35">
        <v>0</v>
      </c>
      <c r="AB40" s="35">
        <v>10.66</v>
      </c>
      <c r="AC40" s="35">
        <v>1.63</v>
      </c>
      <c r="AD40" s="35">
        <v>2.1800000000000002</v>
      </c>
      <c r="AE40" s="35">
        <v>0.02</v>
      </c>
      <c r="AF40" s="35">
        <v>0.02</v>
      </c>
      <c r="AG40" s="35">
        <v>0.38</v>
      </c>
      <c r="AH40" s="35">
        <v>0.52</v>
      </c>
      <c r="AI40" s="35">
        <v>24.54</v>
      </c>
      <c r="AJ40" s="35">
        <v>0</v>
      </c>
      <c r="AK40" s="35">
        <v>30.92</v>
      </c>
      <c r="AL40" s="35">
        <v>26.66</v>
      </c>
      <c r="AM40" s="35">
        <v>34.119999999999997</v>
      </c>
      <c r="AN40" s="35">
        <v>32.520000000000003</v>
      </c>
      <c r="AO40" s="35">
        <v>11.73</v>
      </c>
      <c r="AP40" s="35">
        <v>23.99</v>
      </c>
      <c r="AQ40" s="35">
        <v>5.33</v>
      </c>
      <c r="AR40" s="35">
        <v>29.86</v>
      </c>
      <c r="AS40" s="35">
        <v>37.85</v>
      </c>
      <c r="AT40" s="35">
        <v>45.32</v>
      </c>
      <c r="AU40" s="35">
        <v>91.7</v>
      </c>
      <c r="AV40" s="35">
        <v>14.94</v>
      </c>
      <c r="AW40" s="35">
        <v>25.06</v>
      </c>
      <c r="AX40" s="35">
        <v>146.62</v>
      </c>
      <c r="AY40" s="35">
        <v>0</v>
      </c>
      <c r="AZ40" s="35">
        <v>31.46</v>
      </c>
      <c r="BA40" s="35">
        <v>31.46</v>
      </c>
      <c r="BB40" s="35">
        <v>26.66</v>
      </c>
      <c r="BC40" s="35">
        <v>10.66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0.28999999999999998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1.1200000000000001</v>
      </c>
      <c r="BT40" s="35">
        <v>0</v>
      </c>
      <c r="BU40" s="35">
        <v>0</v>
      </c>
      <c r="BV40" s="35">
        <v>2.78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65.14</v>
      </c>
      <c r="CC40" s="34">
        <v>10.38</v>
      </c>
      <c r="CE40" s="32">
        <v>1.78</v>
      </c>
      <c r="CG40" s="32">
        <v>16.34</v>
      </c>
      <c r="CH40" s="32">
        <v>7.2</v>
      </c>
      <c r="CI40" s="32">
        <v>11.77</v>
      </c>
      <c r="CJ40" s="32">
        <v>425.2</v>
      </c>
      <c r="CK40" s="32">
        <v>106.29</v>
      </c>
      <c r="CL40" s="32">
        <v>265.74</v>
      </c>
      <c r="CM40" s="32">
        <v>10.48</v>
      </c>
      <c r="CN40" s="32">
        <v>8.8699999999999992</v>
      </c>
      <c r="CO40" s="32">
        <v>9.67</v>
      </c>
      <c r="CP40" s="32">
        <v>2.4</v>
      </c>
      <c r="CQ40" s="32">
        <v>0.4</v>
      </c>
      <c r="CR40" s="32">
        <v>6.29</v>
      </c>
    </row>
    <row r="41" spans="1:96" s="32" customFormat="1" ht="24">
      <c r="A41" s="32" t="str">
        <f>"17/1"</f>
        <v>17/1</v>
      </c>
      <c r="B41" s="33" t="s">
        <v>101</v>
      </c>
      <c r="C41" s="34" t="str">
        <f>"250"</f>
        <v>250</v>
      </c>
      <c r="D41" s="34">
        <v>7.9</v>
      </c>
      <c r="E41" s="34">
        <v>0</v>
      </c>
      <c r="F41" s="34">
        <v>5.78</v>
      </c>
      <c r="G41" s="34">
        <v>4.42</v>
      </c>
      <c r="H41" s="34">
        <v>29.56</v>
      </c>
      <c r="I41" s="34">
        <v>198.66602999999998</v>
      </c>
      <c r="J41" s="35">
        <v>0.63</v>
      </c>
      <c r="K41" s="35">
        <v>2.44</v>
      </c>
      <c r="L41" s="35">
        <v>0</v>
      </c>
      <c r="M41" s="35">
        <v>0</v>
      </c>
      <c r="N41" s="35">
        <v>3.37</v>
      </c>
      <c r="O41" s="35">
        <v>23.29</v>
      </c>
      <c r="P41" s="35">
        <v>2.9</v>
      </c>
      <c r="Q41" s="35">
        <v>0</v>
      </c>
      <c r="R41" s="35">
        <v>0</v>
      </c>
      <c r="S41" s="35">
        <v>0.34</v>
      </c>
      <c r="T41" s="35">
        <v>1.83</v>
      </c>
      <c r="U41" s="35">
        <v>105.44</v>
      </c>
      <c r="V41" s="35">
        <v>805.39</v>
      </c>
      <c r="W41" s="35">
        <v>84.02</v>
      </c>
      <c r="X41" s="35">
        <v>42.14</v>
      </c>
      <c r="Y41" s="35">
        <v>182.74</v>
      </c>
      <c r="Z41" s="35">
        <v>1.36</v>
      </c>
      <c r="AA41" s="35">
        <v>3.6</v>
      </c>
      <c r="AB41" s="35">
        <v>1222</v>
      </c>
      <c r="AC41" s="35">
        <v>254.13</v>
      </c>
      <c r="AD41" s="35">
        <v>1.96</v>
      </c>
      <c r="AE41" s="35">
        <v>0.15</v>
      </c>
      <c r="AF41" s="35">
        <v>0.12</v>
      </c>
      <c r="AG41" s="35">
        <v>2.46</v>
      </c>
      <c r="AH41" s="35">
        <v>2.99</v>
      </c>
      <c r="AI41" s="35">
        <v>11.84</v>
      </c>
      <c r="AJ41" s="35">
        <v>0</v>
      </c>
      <c r="AK41" s="35">
        <v>63.45</v>
      </c>
      <c r="AL41" s="35">
        <v>79.08</v>
      </c>
      <c r="AM41" s="35">
        <v>104.34</v>
      </c>
      <c r="AN41" s="35">
        <v>103.17</v>
      </c>
      <c r="AO41" s="35">
        <v>22.44</v>
      </c>
      <c r="AP41" s="35">
        <v>70.27</v>
      </c>
      <c r="AQ41" s="35">
        <v>33.840000000000003</v>
      </c>
      <c r="AR41" s="35">
        <v>89.07</v>
      </c>
      <c r="AS41" s="35">
        <v>103.17</v>
      </c>
      <c r="AT41" s="35">
        <v>231.38</v>
      </c>
      <c r="AU41" s="35">
        <v>147.94</v>
      </c>
      <c r="AV41" s="35">
        <v>30.34</v>
      </c>
      <c r="AW41" s="35">
        <v>76.849999999999994</v>
      </c>
      <c r="AX41" s="35">
        <v>537.79999999999995</v>
      </c>
      <c r="AY41" s="35">
        <v>0</v>
      </c>
      <c r="AZ41" s="35">
        <v>109.98</v>
      </c>
      <c r="BA41" s="35">
        <v>67.680000000000007</v>
      </c>
      <c r="BB41" s="35">
        <v>56.4</v>
      </c>
      <c r="BC41" s="35">
        <v>30.2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0.31</v>
      </c>
      <c r="BL41" s="35">
        <v>0</v>
      </c>
      <c r="BM41" s="35">
        <v>0.16</v>
      </c>
      <c r="BN41" s="35">
        <v>0.01</v>
      </c>
      <c r="BO41" s="35">
        <v>0.02</v>
      </c>
      <c r="BP41" s="35">
        <v>0</v>
      </c>
      <c r="BQ41" s="35">
        <v>0</v>
      </c>
      <c r="BR41" s="35">
        <v>0.01</v>
      </c>
      <c r="BS41" s="35">
        <v>0.98</v>
      </c>
      <c r="BT41" s="35">
        <v>0</v>
      </c>
      <c r="BU41" s="35">
        <v>0</v>
      </c>
      <c r="BV41" s="35">
        <v>2.36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405.88</v>
      </c>
      <c r="CC41" s="34">
        <v>24.69</v>
      </c>
      <c r="CE41" s="32">
        <v>207.27</v>
      </c>
      <c r="CG41" s="32">
        <v>12.74</v>
      </c>
      <c r="CH41" s="32">
        <v>11.15</v>
      </c>
      <c r="CI41" s="32">
        <v>11.95</v>
      </c>
      <c r="CJ41" s="32">
        <v>1258.5999999999999</v>
      </c>
      <c r="CK41" s="32">
        <v>740.51</v>
      </c>
      <c r="CL41" s="32">
        <v>999.56</v>
      </c>
      <c r="CM41" s="32">
        <v>69.69</v>
      </c>
      <c r="CN41" s="32">
        <v>32.880000000000003</v>
      </c>
      <c r="CO41" s="32">
        <v>51.29</v>
      </c>
      <c r="CP41" s="32">
        <v>0</v>
      </c>
      <c r="CQ41" s="32">
        <v>0</v>
      </c>
      <c r="CR41" s="32">
        <v>14.96</v>
      </c>
    </row>
    <row r="42" spans="1:96" s="32" customFormat="1">
      <c r="A42" s="32" t="str">
        <f>"46/3"</f>
        <v>46/3</v>
      </c>
      <c r="B42" s="33" t="s">
        <v>102</v>
      </c>
      <c r="C42" s="34" t="str">
        <f>"180"</f>
        <v>180</v>
      </c>
      <c r="D42" s="34">
        <v>6.36</v>
      </c>
      <c r="E42" s="34">
        <v>0.04</v>
      </c>
      <c r="F42" s="34">
        <v>3.57</v>
      </c>
      <c r="G42" s="34">
        <v>0.8</v>
      </c>
      <c r="H42" s="34">
        <v>40.93</v>
      </c>
      <c r="I42" s="34">
        <v>220.7282094</v>
      </c>
      <c r="J42" s="35">
        <v>2.2400000000000002</v>
      </c>
      <c r="K42" s="35">
        <v>0.1</v>
      </c>
      <c r="L42" s="35">
        <v>0</v>
      </c>
      <c r="M42" s="35">
        <v>0</v>
      </c>
      <c r="N42" s="35">
        <v>1.17</v>
      </c>
      <c r="O42" s="35">
        <v>37.700000000000003</v>
      </c>
      <c r="P42" s="35">
        <v>2.06</v>
      </c>
      <c r="Q42" s="35">
        <v>0</v>
      </c>
      <c r="R42" s="35">
        <v>0</v>
      </c>
      <c r="S42" s="35">
        <v>0</v>
      </c>
      <c r="T42" s="35">
        <v>1.54</v>
      </c>
      <c r="U42" s="35">
        <v>455.42</v>
      </c>
      <c r="V42" s="35">
        <v>67.52</v>
      </c>
      <c r="W42" s="35">
        <v>14.97</v>
      </c>
      <c r="X42" s="35">
        <v>8.74</v>
      </c>
      <c r="Y42" s="35">
        <v>48.26</v>
      </c>
      <c r="Z42" s="35">
        <v>0.89</v>
      </c>
      <c r="AA42" s="35">
        <v>10.8</v>
      </c>
      <c r="AB42" s="35">
        <v>10.8</v>
      </c>
      <c r="AC42" s="35">
        <v>20.25</v>
      </c>
      <c r="AD42" s="35">
        <v>0.96</v>
      </c>
      <c r="AE42" s="35">
        <v>0.08</v>
      </c>
      <c r="AF42" s="35">
        <v>0.02</v>
      </c>
      <c r="AG42" s="35">
        <v>0.59</v>
      </c>
      <c r="AH42" s="35">
        <v>1.78</v>
      </c>
      <c r="AI42" s="35">
        <v>0</v>
      </c>
      <c r="AJ42" s="35">
        <v>0</v>
      </c>
      <c r="AK42" s="35">
        <v>275.61</v>
      </c>
      <c r="AL42" s="35">
        <v>251.98</v>
      </c>
      <c r="AM42" s="35">
        <v>472.07</v>
      </c>
      <c r="AN42" s="35">
        <v>147.44999999999999</v>
      </c>
      <c r="AO42" s="35">
        <v>89.89</v>
      </c>
      <c r="AP42" s="35">
        <v>182.63</v>
      </c>
      <c r="AQ42" s="35">
        <v>59.92</v>
      </c>
      <c r="AR42" s="35">
        <v>292.87</v>
      </c>
      <c r="AS42" s="35">
        <v>193.67</v>
      </c>
      <c r="AT42" s="35">
        <v>233.51</v>
      </c>
      <c r="AU42" s="35">
        <v>200.31</v>
      </c>
      <c r="AV42" s="35">
        <v>117.69</v>
      </c>
      <c r="AW42" s="35">
        <v>204.66</v>
      </c>
      <c r="AX42" s="35">
        <v>1797.43</v>
      </c>
      <c r="AY42" s="35">
        <v>0</v>
      </c>
      <c r="AZ42" s="35">
        <v>566.38</v>
      </c>
      <c r="BA42" s="35">
        <v>293.38</v>
      </c>
      <c r="BB42" s="35">
        <v>147.32</v>
      </c>
      <c r="BC42" s="35">
        <v>116.63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0.31</v>
      </c>
      <c r="BJ42" s="35">
        <v>0</v>
      </c>
      <c r="BK42" s="35">
        <v>0.97</v>
      </c>
      <c r="BL42" s="35">
        <v>0</v>
      </c>
      <c r="BM42" s="35">
        <v>0.28000000000000003</v>
      </c>
      <c r="BN42" s="35">
        <v>0</v>
      </c>
      <c r="BO42" s="35">
        <v>0</v>
      </c>
      <c r="BP42" s="35">
        <v>0</v>
      </c>
      <c r="BQ42" s="35">
        <v>0.06</v>
      </c>
      <c r="BR42" s="35">
        <v>0.1</v>
      </c>
      <c r="BS42" s="35">
        <v>0.72</v>
      </c>
      <c r="BT42" s="35">
        <v>0</v>
      </c>
      <c r="BU42" s="35">
        <v>0</v>
      </c>
      <c r="BV42" s="35">
        <v>0.28999999999999998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9.08</v>
      </c>
      <c r="CC42" s="34">
        <v>8.83</v>
      </c>
      <c r="CE42" s="32">
        <v>12.6</v>
      </c>
      <c r="CG42" s="32">
        <v>39.92</v>
      </c>
      <c r="CH42" s="32">
        <v>20.3</v>
      </c>
      <c r="CI42" s="32">
        <v>30.11</v>
      </c>
      <c r="CJ42" s="32">
        <v>371.83</v>
      </c>
      <c r="CK42" s="32">
        <v>367.4</v>
      </c>
      <c r="CL42" s="32">
        <v>369.61</v>
      </c>
      <c r="CM42" s="32">
        <v>3.7</v>
      </c>
      <c r="CN42" s="32">
        <v>3.39</v>
      </c>
      <c r="CO42" s="32">
        <v>3.54</v>
      </c>
      <c r="CP42" s="32">
        <v>0</v>
      </c>
      <c r="CQ42" s="32">
        <v>1.17</v>
      </c>
      <c r="CR42" s="32">
        <v>5.35</v>
      </c>
    </row>
    <row r="43" spans="1:96" s="32" customFormat="1">
      <c r="A43" s="32" t="str">
        <f>"487/1"</f>
        <v>487/1</v>
      </c>
      <c r="B43" s="33" t="s">
        <v>103</v>
      </c>
      <c r="C43" s="34" t="str">
        <f>"100"</f>
        <v>100</v>
      </c>
      <c r="D43" s="34">
        <v>20</v>
      </c>
      <c r="E43" s="34">
        <v>19.66</v>
      </c>
      <c r="F43" s="34">
        <v>18.399999999999999</v>
      </c>
      <c r="G43" s="34">
        <v>1.5</v>
      </c>
      <c r="H43" s="34">
        <v>1.41</v>
      </c>
      <c r="I43" s="34">
        <v>251.35648499999996</v>
      </c>
      <c r="J43" s="35">
        <v>5.8</v>
      </c>
      <c r="K43" s="35">
        <v>1.3</v>
      </c>
      <c r="L43" s="35">
        <v>0</v>
      </c>
      <c r="M43" s="35">
        <v>0</v>
      </c>
      <c r="N43" s="35">
        <v>1.2</v>
      </c>
      <c r="O43" s="35">
        <v>0.14000000000000001</v>
      </c>
      <c r="P43" s="35">
        <v>7.0000000000000007E-2</v>
      </c>
      <c r="Q43" s="35">
        <v>0</v>
      </c>
      <c r="R43" s="35">
        <v>0</v>
      </c>
      <c r="S43" s="35">
        <v>0.17</v>
      </c>
      <c r="T43" s="35">
        <v>1.64</v>
      </c>
      <c r="U43" s="35">
        <v>167.82</v>
      </c>
      <c r="V43" s="35">
        <v>159.28</v>
      </c>
      <c r="W43" s="35">
        <v>20.34</v>
      </c>
      <c r="X43" s="35">
        <v>18.8</v>
      </c>
      <c r="Y43" s="35">
        <v>143.24</v>
      </c>
      <c r="Z43" s="35">
        <v>1.67</v>
      </c>
      <c r="AA43" s="35">
        <v>43.5</v>
      </c>
      <c r="AB43" s="35">
        <v>121.2</v>
      </c>
      <c r="AC43" s="35">
        <v>107.61</v>
      </c>
      <c r="AD43" s="35">
        <v>1.55</v>
      </c>
      <c r="AE43" s="35">
        <v>0.05</v>
      </c>
      <c r="AF43" s="35">
        <v>0.12</v>
      </c>
      <c r="AG43" s="35">
        <v>7.49</v>
      </c>
      <c r="AH43" s="35">
        <v>15.18</v>
      </c>
      <c r="AI43" s="35">
        <v>1.47</v>
      </c>
      <c r="AJ43" s="35">
        <v>0</v>
      </c>
      <c r="AK43" s="35">
        <v>1105.92</v>
      </c>
      <c r="AL43" s="35">
        <v>1206.3599999999999</v>
      </c>
      <c r="AM43" s="35">
        <v>1749.6</v>
      </c>
      <c r="AN43" s="35">
        <v>2133</v>
      </c>
      <c r="AO43" s="35">
        <v>533.52</v>
      </c>
      <c r="AP43" s="35">
        <v>1010.88</v>
      </c>
      <c r="AQ43" s="35">
        <v>0</v>
      </c>
      <c r="AR43" s="35">
        <v>1006.56</v>
      </c>
      <c r="AS43" s="35">
        <v>0</v>
      </c>
      <c r="AT43" s="35">
        <v>0</v>
      </c>
      <c r="AU43" s="35">
        <v>0</v>
      </c>
      <c r="AV43" s="35">
        <v>536.76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692.28</v>
      </c>
      <c r="BC43" s="35">
        <v>241.92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0.09</v>
      </c>
      <c r="BL43" s="35">
        <v>0</v>
      </c>
      <c r="BM43" s="35">
        <v>0.06</v>
      </c>
      <c r="BN43" s="35">
        <v>0</v>
      </c>
      <c r="BO43" s="35">
        <v>0.01</v>
      </c>
      <c r="BP43" s="35">
        <v>0</v>
      </c>
      <c r="BQ43" s="35">
        <v>0</v>
      </c>
      <c r="BR43" s="35">
        <v>0</v>
      </c>
      <c r="BS43" s="35">
        <v>0.36</v>
      </c>
      <c r="BT43" s="35">
        <v>0</v>
      </c>
      <c r="BU43" s="35">
        <v>0</v>
      </c>
      <c r="BV43" s="35">
        <v>0.89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81.83</v>
      </c>
      <c r="CC43" s="34">
        <v>43.25</v>
      </c>
      <c r="CE43" s="32">
        <v>63.7</v>
      </c>
      <c r="CG43" s="32">
        <v>28.88</v>
      </c>
      <c r="CH43" s="32">
        <v>13.48</v>
      </c>
      <c r="CI43" s="32">
        <v>21.18</v>
      </c>
      <c r="CJ43" s="32">
        <v>3889.67</v>
      </c>
      <c r="CK43" s="32">
        <v>2485.67</v>
      </c>
      <c r="CL43" s="32">
        <v>3187.67</v>
      </c>
      <c r="CM43" s="32">
        <v>25.16</v>
      </c>
      <c r="CN43" s="32">
        <v>18.43</v>
      </c>
      <c r="CO43" s="32">
        <v>21.8</v>
      </c>
      <c r="CP43" s="32">
        <v>0</v>
      </c>
      <c r="CQ43" s="32">
        <v>0.5</v>
      </c>
      <c r="CR43" s="32">
        <v>26.21</v>
      </c>
    </row>
    <row r="44" spans="1:96" s="32" customFormat="1">
      <c r="A44" s="32" t="str">
        <f>"593"</f>
        <v>593</v>
      </c>
      <c r="B44" s="33" t="s">
        <v>104</v>
      </c>
      <c r="C44" s="34" t="str">
        <f>"20"</f>
        <v>20</v>
      </c>
      <c r="D44" s="34">
        <v>0.22</v>
      </c>
      <c r="E44" s="34">
        <v>0.01</v>
      </c>
      <c r="F44" s="34">
        <v>0.84</v>
      </c>
      <c r="G44" s="34">
        <v>0.01</v>
      </c>
      <c r="H44" s="34">
        <v>1.35</v>
      </c>
      <c r="I44" s="34">
        <v>13.771321599999998</v>
      </c>
      <c r="J44" s="35">
        <v>0.61</v>
      </c>
      <c r="K44" s="35">
        <v>0.03</v>
      </c>
      <c r="L44" s="35">
        <v>0</v>
      </c>
      <c r="M44" s="35">
        <v>0</v>
      </c>
      <c r="N44" s="35">
        <v>0.62</v>
      </c>
      <c r="O44" s="35">
        <v>0.64</v>
      </c>
      <c r="P44" s="35">
        <v>0.08</v>
      </c>
      <c r="Q44" s="35">
        <v>0</v>
      </c>
      <c r="R44" s="35">
        <v>0</v>
      </c>
      <c r="S44" s="35">
        <v>0.05</v>
      </c>
      <c r="T44" s="35">
        <v>0.09</v>
      </c>
      <c r="U44" s="35">
        <v>0.75</v>
      </c>
      <c r="V44" s="35">
        <v>19.2</v>
      </c>
      <c r="W44" s="35">
        <v>1.1399999999999999</v>
      </c>
      <c r="X44" s="35">
        <v>1.39</v>
      </c>
      <c r="Y44" s="35">
        <v>2.95</v>
      </c>
      <c r="Z44" s="35">
        <v>0.06</v>
      </c>
      <c r="AA44" s="35">
        <v>3.12</v>
      </c>
      <c r="AB44" s="35">
        <v>127.92</v>
      </c>
      <c r="AC44" s="35">
        <v>31.85</v>
      </c>
      <c r="AD44" s="35">
        <v>0.05</v>
      </c>
      <c r="AE44" s="35">
        <v>0</v>
      </c>
      <c r="AF44" s="35">
        <v>0</v>
      </c>
      <c r="AG44" s="35">
        <v>0.05</v>
      </c>
      <c r="AH44" s="35">
        <v>0.1</v>
      </c>
      <c r="AI44" s="35">
        <v>0.4</v>
      </c>
      <c r="AJ44" s="35">
        <v>0</v>
      </c>
      <c r="AK44" s="35">
        <v>5.34</v>
      </c>
      <c r="AL44" s="35">
        <v>4.87</v>
      </c>
      <c r="AM44" s="35">
        <v>8.92</v>
      </c>
      <c r="AN44" s="35">
        <v>3.26</v>
      </c>
      <c r="AO44" s="35">
        <v>1.73</v>
      </c>
      <c r="AP44" s="35">
        <v>3.8</v>
      </c>
      <c r="AQ44" s="35">
        <v>1.54</v>
      </c>
      <c r="AR44" s="35">
        <v>5.5</v>
      </c>
      <c r="AS44" s="35">
        <v>3.99</v>
      </c>
      <c r="AT44" s="35">
        <v>4.46</v>
      </c>
      <c r="AU44" s="35">
        <v>5.16</v>
      </c>
      <c r="AV44" s="35">
        <v>2.44</v>
      </c>
      <c r="AW44" s="35">
        <v>3.86</v>
      </c>
      <c r="AX44" s="35">
        <v>32.9</v>
      </c>
      <c r="AY44" s="35">
        <v>0</v>
      </c>
      <c r="AZ44" s="35">
        <v>9.99</v>
      </c>
      <c r="BA44" s="35">
        <v>5.67</v>
      </c>
      <c r="BB44" s="35">
        <v>3.03</v>
      </c>
      <c r="BC44" s="35">
        <v>2.12</v>
      </c>
      <c r="BD44" s="35">
        <v>0.03</v>
      </c>
      <c r="BE44" s="35">
        <v>0.01</v>
      </c>
      <c r="BF44" s="35">
        <v>0.01</v>
      </c>
      <c r="BG44" s="35">
        <v>0.02</v>
      </c>
      <c r="BH44" s="35">
        <v>0.02</v>
      </c>
      <c r="BI44" s="35">
        <v>0.09</v>
      </c>
      <c r="BJ44" s="35">
        <v>0</v>
      </c>
      <c r="BK44" s="35">
        <v>0.25</v>
      </c>
      <c r="BL44" s="35">
        <v>0</v>
      </c>
      <c r="BM44" s="35">
        <v>0.08</v>
      </c>
      <c r="BN44" s="35">
        <v>0</v>
      </c>
      <c r="BO44" s="35">
        <v>0</v>
      </c>
      <c r="BP44" s="35">
        <v>0</v>
      </c>
      <c r="BQ44" s="35">
        <v>0.02</v>
      </c>
      <c r="BR44" s="35">
        <v>0.03</v>
      </c>
      <c r="BS44" s="35">
        <v>0.21</v>
      </c>
      <c r="BT44" s="35">
        <v>0</v>
      </c>
      <c r="BU44" s="35">
        <v>0</v>
      </c>
      <c r="BV44" s="35">
        <v>0.02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21.09</v>
      </c>
      <c r="CC44" s="34">
        <v>2.14</v>
      </c>
      <c r="CE44" s="32">
        <v>24.44</v>
      </c>
      <c r="CG44" s="32">
        <v>0.59</v>
      </c>
      <c r="CH44" s="32">
        <v>0.59</v>
      </c>
      <c r="CI44" s="32">
        <v>0.59</v>
      </c>
      <c r="CJ44" s="32">
        <v>92.26</v>
      </c>
      <c r="CK44" s="32">
        <v>38.69</v>
      </c>
      <c r="CL44" s="32">
        <v>65.47</v>
      </c>
      <c r="CM44" s="32">
        <v>5.32</v>
      </c>
      <c r="CN44" s="32">
        <v>3.26</v>
      </c>
      <c r="CO44" s="32">
        <v>4.3</v>
      </c>
      <c r="CP44" s="32">
        <v>0.2</v>
      </c>
      <c r="CQ44" s="32">
        <v>0</v>
      </c>
      <c r="CR44" s="32">
        <v>1.3</v>
      </c>
    </row>
    <row r="45" spans="1:96" s="32" customFormat="1">
      <c r="A45" s="32" t="str">
        <f>"2"</f>
        <v>2</v>
      </c>
      <c r="B45" s="33" t="s">
        <v>96</v>
      </c>
      <c r="C45" s="34" t="str">
        <f>"31,1"</f>
        <v>31,1</v>
      </c>
      <c r="D45" s="34">
        <v>2.06</v>
      </c>
      <c r="E45" s="34">
        <v>0</v>
      </c>
      <c r="F45" s="34">
        <v>0.2</v>
      </c>
      <c r="G45" s="34">
        <v>0.2</v>
      </c>
      <c r="H45" s="34">
        <v>14.59</v>
      </c>
      <c r="I45" s="34">
        <v>69.633210999999989</v>
      </c>
      <c r="J45" s="35">
        <v>0</v>
      </c>
      <c r="K45" s="35">
        <v>0</v>
      </c>
      <c r="L45" s="35">
        <v>0</v>
      </c>
      <c r="M45" s="35">
        <v>0</v>
      </c>
      <c r="N45" s="35">
        <v>0.34</v>
      </c>
      <c r="O45" s="35">
        <v>14.18</v>
      </c>
      <c r="P45" s="35">
        <v>0.06</v>
      </c>
      <c r="Q45" s="35">
        <v>0</v>
      </c>
      <c r="R45" s="35">
        <v>0</v>
      </c>
      <c r="S45" s="35">
        <v>0</v>
      </c>
      <c r="T45" s="35">
        <v>0.56000000000000005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99.3</v>
      </c>
      <c r="AL45" s="35">
        <v>103.36</v>
      </c>
      <c r="AM45" s="35">
        <v>158.28</v>
      </c>
      <c r="AN45" s="35">
        <v>52.49</v>
      </c>
      <c r="AO45" s="35">
        <v>31.12</v>
      </c>
      <c r="AP45" s="35">
        <v>62.23</v>
      </c>
      <c r="AQ45" s="35">
        <v>23.54</v>
      </c>
      <c r="AR45" s="35">
        <v>112.56</v>
      </c>
      <c r="AS45" s="35">
        <v>69.81</v>
      </c>
      <c r="AT45" s="35">
        <v>97.41</v>
      </c>
      <c r="AU45" s="35">
        <v>80.36</v>
      </c>
      <c r="AV45" s="35">
        <v>42.21</v>
      </c>
      <c r="AW45" s="35">
        <v>74.680000000000007</v>
      </c>
      <c r="AX45" s="35">
        <v>624.48</v>
      </c>
      <c r="AY45" s="35">
        <v>0</v>
      </c>
      <c r="AZ45" s="35">
        <v>203.47</v>
      </c>
      <c r="BA45" s="35">
        <v>88.48</v>
      </c>
      <c r="BB45" s="35">
        <v>58.71</v>
      </c>
      <c r="BC45" s="35">
        <v>46.54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0.02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0.09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12.16</v>
      </c>
      <c r="CC45" s="34">
        <v>1.65</v>
      </c>
      <c r="CE45" s="32">
        <v>0</v>
      </c>
      <c r="CG45" s="32">
        <v>0</v>
      </c>
      <c r="CH45" s="32">
        <v>0</v>
      </c>
      <c r="CI45" s="32">
        <v>0</v>
      </c>
      <c r="CJ45" s="32">
        <v>684.48</v>
      </c>
      <c r="CK45" s="32">
        <v>263.7</v>
      </c>
      <c r="CL45" s="32">
        <v>474.09</v>
      </c>
      <c r="CM45" s="32">
        <v>5.48</v>
      </c>
      <c r="CN45" s="32">
        <v>5.48</v>
      </c>
      <c r="CO45" s="32">
        <v>5.48</v>
      </c>
      <c r="CP45" s="32">
        <v>0</v>
      </c>
      <c r="CQ45" s="32">
        <v>0</v>
      </c>
      <c r="CR45" s="32">
        <v>1.37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1.1100000000000001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0.92</v>
      </c>
    </row>
    <row r="47" spans="1:96" s="28" customFormat="1">
      <c r="A47" s="28" t="str">
        <f>"631"</f>
        <v>631</v>
      </c>
      <c r="B47" s="29" t="s">
        <v>106</v>
      </c>
      <c r="C47" s="30" t="str">
        <f>"200"</f>
        <v>200</v>
      </c>
      <c r="D47" s="30">
        <v>0.15</v>
      </c>
      <c r="E47" s="30">
        <v>0</v>
      </c>
      <c r="F47" s="30">
        <v>0.14000000000000001</v>
      </c>
      <c r="G47" s="30">
        <v>0.16</v>
      </c>
      <c r="H47" s="30">
        <v>17.850000000000001</v>
      </c>
      <c r="I47" s="30">
        <v>69.548180000000016</v>
      </c>
      <c r="J47" s="31">
        <v>0.04</v>
      </c>
      <c r="K47" s="31">
        <v>0</v>
      </c>
      <c r="L47" s="31">
        <v>0</v>
      </c>
      <c r="M47" s="31">
        <v>0</v>
      </c>
      <c r="N47" s="31">
        <v>16.899999999999999</v>
      </c>
      <c r="O47" s="31">
        <v>0.28999999999999998</v>
      </c>
      <c r="P47" s="31">
        <v>0.66</v>
      </c>
      <c r="Q47" s="31">
        <v>0</v>
      </c>
      <c r="R47" s="31">
        <v>0</v>
      </c>
      <c r="S47" s="31">
        <v>0.32</v>
      </c>
      <c r="T47" s="31">
        <v>0.22</v>
      </c>
      <c r="U47" s="31">
        <v>10.55</v>
      </c>
      <c r="V47" s="31">
        <v>98.25</v>
      </c>
      <c r="W47" s="31">
        <v>6.03</v>
      </c>
      <c r="X47" s="31">
        <v>3.13</v>
      </c>
      <c r="Y47" s="31">
        <v>3.83</v>
      </c>
      <c r="Z47" s="31">
        <v>0.8</v>
      </c>
      <c r="AA47" s="31">
        <v>0</v>
      </c>
      <c r="AB47" s="31">
        <v>9.6</v>
      </c>
      <c r="AC47" s="31">
        <v>2</v>
      </c>
      <c r="AD47" s="31">
        <v>0.08</v>
      </c>
      <c r="AE47" s="31">
        <v>0.01</v>
      </c>
      <c r="AF47" s="31">
        <v>0.01</v>
      </c>
      <c r="AG47" s="31">
        <v>0.1</v>
      </c>
      <c r="AH47" s="31">
        <v>0.16</v>
      </c>
      <c r="AI47" s="31">
        <v>1.6</v>
      </c>
      <c r="AJ47" s="31">
        <v>0</v>
      </c>
      <c r="AK47" s="31">
        <v>4.51</v>
      </c>
      <c r="AL47" s="31">
        <v>4.8899999999999997</v>
      </c>
      <c r="AM47" s="31">
        <v>7.14</v>
      </c>
      <c r="AN47" s="31">
        <v>6.77</v>
      </c>
      <c r="AO47" s="31">
        <v>1.1299999999999999</v>
      </c>
      <c r="AP47" s="31">
        <v>4.1399999999999997</v>
      </c>
      <c r="AQ47" s="31">
        <v>1.1299999999999999</v>
      </c>
      <c r="AR47" s="31">
        <v>3.38</v>
      </c>
      <c r="AS47" s="31">
        <v>6.39</v>
      </c>
      <c r="AT47" s="31">
        <v>3.76</v>
      </c>
      <c r="AU47" s="31">
        <v>29.33</v>
      </c>
      <c r="AV47" s="31">
        <v>2.63</v>
      </c>
      <c r="AW47" s="31">
        <v>5.26</v>
      </c>
      <c r="AX47" s="31">
        <v>15.79</v>
      </c>
      <c r="AY47" s="31">
        <v>0</v>
      </c>
      <c r="AZ47" s="31">
        <v>4.8899999999999997</v>
      </c>
      <c r="BA47" s="31">
        <v>6.02</v>
      </c>
      <c r="BB47" s="31">
        <v>2.2599999999999998</v>
      </c>
      <c r="BC47" s="31">
        <v>1.88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206.54</v>
      </c>
      <c r="CC47" s="30">
        <v>7.16</v>
      </c>
      <c r="CE47" s="28">
        <v>1.6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15</v>
      </c>
      <c r="CQ47" s="28">
        <v>0</v>
      </c>
      <c r="CR47" s="28">
        <v>5.58</v>
      </c>
    </row>
    <row r="48" spans="1:96" s="36" customFormat="1" ht="11.4">
      <c r="B48" s="37" t="s">
        <v>115</v>
      </c>
      <c r="C48" s="38"/>
      <c r="D48" s="38">
        <v>39.32</v>
      </c>
      <c r="E48" s="38">
        <v>19.7</v>
      </c>
      <c r="F48" s="38">
        <v>33.99</v>
      </c>
      <c r="G48" s="38">
        <v>12.14</v>
      </c>
      <c r="H48" s="38">
        <v>122.02</v>
      </c>
      <c r="I48" s="38">
        <v>939.91</v>
      </c>
      <c r="J48" s="39">
        <v>9.9700000000000006</v>
      </c>
      <c r="K48" s="39">
        <v>6.99</v>
      </c>
      <c r="L48" s="39">
        <v>0</v>
      </c>
      <c r="M48" s="39">
        <v>0</v>
      </c>
      <c r="N48" s="39">
        <v>29.33</v>
      </c>
      <c r="O48" s="39">
        <v>83.9</v>
      </c>
      <c r="P48" s="39">
        <v>8.7899999999999991</v>
      </c>
      <c r="Q48" s="39">
        <v>0</v>
      </c>
      <c r="R48" s="39">
        <v>0</v>
      </c>
      <c r="S48" s="39">
        <v>1.25</v>
      </c>
      <c r="T48" s="39">
        <v>7.37</v>
      </c>
      <c r="U48" s="39">
        <v>1020.9</v>
      </c>
      <c r="V48" s="39">
        <v>1368.29</v>
      </c>
      <c r="W48" s="39">
        <v>162.30000000000001</v>
      </c>
      <c r="X48" s="39">
        <v>92.99</v>
      </c>
      <c r="Y48" s="39">
        <v>432.72</v>
      </c>
      <c r="Z48" s="39">
        <v>5.94</v>
      </c>
      <c r="AA48" s="39">
        <v>61.02</v>
      </c>
      <c r="AB48" s="39">
        <v>1503.18</v>
      </c>
      <c r="AC48" s="39">
        <v>417.67</v>
      </c>
      <c r="AD48" s="39">
        <v>7.07</v>
      </c>
      <c r="AE48" s="39">
        <v>0.34</v>
      </c>
      <c r="AF48" s="39">
        <v>0.31</v>
      </c>
      <c r="AG48" s="39">
        <v>11.21</v>
      </c>
      <c r="AH48" s="39">
        <v>21.13</v>
      </c>
      <c r="AI48" s="39">
        <v>39.85</v>
      </c>
      <c r="AJ48" s="39">
        <v>0</v>
      </c>
      <c r="AK48" s="39">
        <v>1585.06</v>
      </c>
      <c r="AL48" s="39">
        <v>1677.2</v>
      </c>
      <c r="AM48" s="39">
        <v>2619.88</v>
      </c>
      <c r="AN48" s="39">
        <v>2523.2600000000002</v>
      </c>
      <c r="AO48" s="39">
        <v>710.15</v>
      </c>
      <c r="AP48" s="39">
        <v>1397.53</v>
      </c>
      <c r="AQ48" s="39">
        <v>141.30000000000001</v>
      </c>
      <c r="AR48" s="39">
        <v>1614</v>
      </c>
      <c r="AS48" s="39">
        <v>474.28</v>
      </c>
      <c r="AT48" s="39">
        <v>674.04</v>
      </c>
      <c r="AU48" s="39">
        <v>647.6</v>
      </c>
      <c r="AV48" s="39">
        <v>771.8</v>
      </c>
      <c r="AW48" s="39">
        <v>452.37</v>
      </c>
      <c r="AX48" s="39">
        <v>3460.81</v>
      </c>
      <c r="AY48" s="39">
        <v>0</v>
      </c>
      <c r="AZ48" s="39">
        <v>1031.3599999999999</v>
      </c>
      <c r="BA48" s="39">
        <v>550.88</v>
      </c>
      <c r="BB48" s="39">
        <v>1022.67</v>
      </c>
      <c r="BC48" s="39">
        <v>475.95</v>
      </c>
      <c r="BD48" s="39">
        <v>0.14000000000000001</v>
      </c>
      <c r="BE48" s="39">
        <v>0.06</v>
      </c>
      <c r="BF48" s="39">
        <v>0.03</v>
      </c>
      <c r="BG48" s="39">
        <v>0.08</v>
      </c>
      <c r="BH48" s="39">
        <v>0.09</v>
      </c>
      <c r="BI48" s="39">
        <v>0.41</v>
      </c>
      <c r="BJ48" s="39">
        <v>0</v>
      </c>
      <c r="BK48" s="39">
        <v>1.98</v>
      </c>
      <c r="BL48" s="39">
        <v>0</v>
      </c>
      <c r="BM48" s="39">
        <v>0.77</v>
      </c>
      <c r="BN48" s="39">
        <v>0.03</v>
      </c>
      <c r="BO48" s="39">
        <v>7.0000000000000007E-2</v>
      </c>
      <c r="BP48" s="39">
        <v>0</v>
      </c>
      <c r="BQ48" s="39">
        <v>0.08</v>
      </c>
      <c r="BR48" s="39">
        <v>0.13</v>
      </c>
      <c r="BS48" s="39">
        <v>3.43</v>
      </c>
      <c r="BT48" s="39">
        <v>0</v>
      </c>
      <c r="BU48" s="39">
        <v>0</v>
      </c>
      <c r="BV48" s="39">
        <v>6.52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811.12</v>
      </c>
      <c r="CC48" s="38">
        <f>SUM($CC$39:$CC$47)</f>
        <v>99.210000000000008</v>
      </c>
      <c r="CD48" s="36">
        <f>$I$48/$I$53*100</f>
        <v>28.004433466714733</v>
      </c>
      <c r="CE48" s="36">
        <v>311.55</v>
      </c>
      <c r="CG48" s="36">
        <v>98.46</v>
      </c>
      <c r="CH48" s="36">
        <v>52.73</v>
      </c>
      <c r="CI48" s="36">
        <v>75.59</v>
      </c>
      <c r="CJ48" s="36">
        <v>6722.02</v>
      </c>
      <c r="CK48" s="36">
        <v>4002.26</v>
      </c>
      <c r="CL48" s="36">
        <v>5362.14</v>
      </c>
      <c r="CM48" s="36">
        <v>119.83</v>
      </c>
      <c r="CN48" s="36">
        <v>72.3</v>
      </c>
      <c r="CO48" s="36">
        <v>96.08</v>
      </c>
      <c r="CP48" s="36">
        <v>17.600000000000001</v>
      </c>
      <c r="CQ48" s="36">
        <v>2.0699999999999998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"5"</f>
        <v>5</v>
      </c>
      <c r="B50" s="33" t="s">
        <v>109</v>
      </c>
      <c r="C50" s="34" t="str">
        <f>"200"</f>
        <v>200</v>
      </c>
      <c r="D50" s="34">
        <v>1</v>
      </c>
      <c r="E50" s="34">
        <v>0</v>
      </c>
      <c r="F50" s="34">
        <v>0.2</v>
      </c>
      <c r="G50" s="34">
        <v>0</v>
      </c>
      <c r="H50" s="34">
        <v>20.6</v>
      </c>
      <c r="I50" s="34">
        <v>86.47999999999999</v>
      </c>
      <c r="J50" s="35">
        <v>0</v>
      </c>
      <c r="K50" s="35">
        <v>0</v>
      </c>
      <c r="L50" s="35">
        <v>0</v>
      </c>
      <c r="M50" s="35">
        <v>0</v>
      </c>
      <c r="N50" s="35">
        <v>19.8</v>
      </c>
      <c r="O50" s="35">
        <v>0.4</v>
      </c>
      <c r="P50" s="35">
        <v>0.4</v>
      </c>
      <c r="Q50" s="35">
        <v>0</v>
      </c>
      <c r="R50" s="35">
        <v>0</v>
      </c>
      <c r="S50" s="35">
        <v>1</v>
      </c>
      <c r="T50" s="35">
        <v>0.6</v>
      </c>
      <c r="U50" s="35">
        <v>12</v>
      </c>
      <c r="V50" s="35">
        <v>240</v>
      </c>
      <c r="W50" s="35">
        <v>14</v>
      </c>
      <c r="X50" s="35">
        <v>8</v>
      </c>
      <c r="Y50" s="35">
        <v>14</v>
      </c>
      <c r="Z50" s="35">
        <v>2.8</v>
      </c>
      <c r="AA50" s="35">
        <v>0</v>
      </c>
      <c r="AB50" s="35">
        <v>0</v>
      </c>
      <c r="AC50" s="35">
        <v>0</v>
      </c>
      <c r="AD50" s="35">
        <v>0.2</v>
      </c>
      <c r="AE50" s="35">
        <v>0.02</v>
      </c>
      <c r="AF50" s="35">
        <v>0.02</v>
      </c>
      <c r="AG50" s="35">
        <v>0.2</v>
      </c>
      <c r="AH50" s="35">
        <v>0.4</v>
      </c>
      <c r="AI50" s="35">
        <v>4</v>
      </c>
      <c r="AJ50" s="35">
        <v>0.4</v>
      </c>
      <c r="AK50" s="35">
        <v>16</v>
      </c>
      <c r="AL50" s="35">
        <v>20</v>
      </c>
      <c r="AM50" s="35">
        <v>28</v>
      </c>
      <c r="AN50" s="35">
        <v>28</v>
      </c>
      <c r="AO50" s="35">
        <v>4</v>
      </c>
      <c r="AP50" s="35">
        <v>16</v>
      </c>
      <c r="AQ50" s="35">
        <v>4</v>
      </c>
      <c r="AR50" s="35">
        <v>14</v>
      </c>
      <c r="AS50" s="35">
        <v>26</v>
      </c>
      <c r="AT50" s="35">
        <v>16</v>
      </c>
      <c r="AU50" s="35">
        <v>116</v>
      </c>
      <c r="AV50" s="35">
        <v>10</v>
      </c>
      <c r="AW50" s="35">
        <v>22</v>
      </c>
      <c r="AX50" s="35">
        <v>64</v>
      </c>
      <c r="AY50" s="35">
        <v>0</v>
      </c>
      <c r="AZ50" s="35">
        <v>20</v>
      </c>
      <c r="BA50" s="35">
        <v>24</v>
      </c>
      <c r="BB50" s="35">
        <v>10</v>
      </c>
      <c r="BC50" s="35">
        <v>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176.2</v>
      </c>
      <c r="CC50" s="34">
        <v>10.8</v>
      </c>
      <c r="CE50" s="32">
        <v>0</v>
      </c>
      <c r="CG50" s="32">
        <v>4</v>
      </c>
      <c r="CH50" s="32">
        <v>4</v>
      </c>
      <c r="CI50" s="32">
        <v>4</v>
      </c>
      <c r="CJ50" s="32">
        <v>400</v>
      </c>
      <c r="CK50" s="32">
        <v>182</v>
      </c>
      <c r="CL50" s="32">
        <v>291</v>
      </c>
      <c r="CM50" s="32">
        <v>0.6</v>
      </c>
      <c r="CN50" s="32">
        <v>0.6</v>
      </c>
      <c r="CO50" s="32">
        <v>0.6</v>
      </c>
      <c r="CP50" s="32">
        <v>0</v>
      </c>
      <c r="CQ50" s="32">
        <v>0</v>
      </c>
      <c r="CR50" s="32">
        <v>9</v>
      </c>
    </row>
    <row r="51" spans="1:96" s="28" customFormat="1">
      <c r="A51" s="28" t="str">
        <f>"12/2"</f>
        <v>12/2</v>
      </c>
      <c r="B51" s="29" t="s">
        <v>110</v>
      </c>
      <c r="C51" s="30" t="str">
        <f>"190"</f>
        <v>190</v>
      </c>
      <c r="D51" s="30">
        <v>1.71</v>
      </c>
      <c r="E51" s="30">
        <v>0</v>
      </c>
      <c r="F51" s="30">
        <v>0.38</v>
      </c>
      <c r="G51" s="30">
        <v>0.38</v>
      </c>
      <c r="H51" s="30">
        <v>19.57</v>
      </c>
      <c r="I51" s="30">
        <v>84.511999999999986</v>
      </c>
      <c r="J51" s="31">
        <v>0</v>
      </c>
      <c r="K51" s="31">
        <v>0</v>
      </c>
      <c r="L51" s="31">
        <v>0</v>
      </c>
      <c r="M51" s="31">
        <v>0</v>
      </c>
      <c r="N51" s="31">
        <v>15.39</v>
      </c>
      <c r="O51" s="31">
        <v>0</v>
      </c>
      <c r="P51" s="31">
        <v>4.18</v>
      </c>
      <c r="Q51" s="31">
        <v>0</v>
      </c>
      <c r="R51" s="31">
        <v>0</v>
      </c>
      <c r="S51" s="31">
        <v>2.4700000000000002</v>
      </c>
      <c r="T51" s="31">
        <v>0.95</v>
      </c>
      <c r="U51" s="31">
        <v>24.7</v>
      </c>
      <c r="V51" s="31">
        <v>374.3</v>
      </c>
      <c r="W51" s="31">
        <v>64.599999999999994</v>
      </c>
      <c r="X51" s="31">
        <v>24.7</v>
      </c>
      <c r="Y51" s="31">
        <v>43.7</v>
      </c>
      <c r="Z51" s="31">
        <v>0.56999999999999995</v>
      </c>
      <c r="AA51" s="31">
        <v>0</v>
      </c>
      <c r="AB51" s="31">
        <v>95</v>
      </c>
      <c r="AC51" s="31">
        <v>15.2</v>
      </c>
      <c r="AD51" s="31">
        <v>0.38</v>
      </c>
      <c r="AE51" s="31">
        <v>0.08</v>
      </c>
      <c r="AF51" s="31">
        <v>0.06</v>
      </c>
      <c r="AG51" s="31">
        <v>0.38</v>
      </c>
      <c r="AH51" s="31">
        <v>0.56999999999999995</v>
      </c>
      <c r="AI51" s="31">
        <v>114</v>
      </c>
      <c r="AJ51" s="31">
        <v>0</v>
      </c>
      <c r="AK51" s="31">
        <v>66.5</v>
      </c>
      <c r="AL51" s="31">
        <v>51.3</v>
      </c>
      <c r="AM51" s="31">
        <v>38</v>
      </c>
      <c r="AN51" s="31">
        <v>68.400000000000006</v>
      </c>
      <c r="AO51" s="31">
        <v>24.7</v>
      </c>
      <c r="AP51" s="31">
        <v>24.7</v>
      </c>
      <c r="AQ51" s="31">
        <v>11.4</v>
      </c>
      <c r="AR51" s="31">
        <v>51.3</v>
      </c>
      <c r="AS51" s="31">
        <v>81.7</v>
      </c>
      <c r="AT51" s="31">
        <v>106.4</v>
      </c>
      <c r="AU51" s="31">
        <v>188.1</v>
      </c>
      <c r="AV51" s="31">
        <v>28.5</v>
      </c>
      <c r="AW51" s="31">
        <v>155.80000000000001</v>
      </c>
      <c r="AX51" s="31">
        <v>155.80000000000001</v>
      </c>
      <c r="AY51" s="31">
        <v>0</v>
      </c>
      <c r="AZ51" s="31">
        <v>76</v>
      </c>
      <c r="BA51" s="31">
        <v>53.2</v>
      </c>
      <c r="BB51" s="31">
        <v>26.6</v>
      </c>
      <c r="BC51" s="31">
        <v>17.100000000000001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164.92</v>
      </c>
      <c r="CC51" s="30">
        <v>27.36</v>
      </c>
      <c r="CE51" s="28">
        <v>15.83</v>
      </c>
      <c r="CG51" s="28">
        <v>3.64</v>
      </c>
      <c r="CH51" s="28">
        <v>3.64</v>
      </c>
      <c r="CI51" s="28">
        <v>3.64</v>
      </c>
      <c r="CJ51" s="28">
        <v>363.64</v>
      </c>
      <c r="CK51" s="28">
        <v>149.09</v>
      </c>
      <c r="CL51" s="28">
        <v>256.36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22.8</v>
      </c>
    </row>
    <row r="52" spans="1:96" s="36" customFormat="1" ht="11.4">
      <c r="B52" s="37" t="s">
        <v>117</v>
      </c>
      <c r="C52" s="38"/>
      <c r="D52" s="38">
        <v>2.71</v>
      </c>
      <c r="E52" s="38">
        <v>0</v>
      </c>
      <c r="F52" s="38">
        <v>0.57999999999999996</v>
      </c>
      <c r="G52" s="38">
        <v>0.38</v>
      </c>
      <c r="H52" s="38">
        <v>40.17</v>
      </c>
      <c r="I52" s="38">
        <v>170.99</v>
      </c>
      <c r="J52" s="39">
        <v>0</v>
      </c>
      <c r="K52" s="39">
        <v>0</v>
      </c>
      <c r="L52" s="39">
        <v>0</v>
      </c>
      <c r="M52" s="39">
        <v>0</v>
      </c>
      <c r="N52" s="39">
        <v>35.19</v>
      </c>
      <c r="O52" s="39">
        <v>0.4</v>
      </c>
      <c r="P52" s="39">
        <v>4.58</v>
      </c>
      <c r="Q52" s="39">
        <v>0</v>
      </c>
      <c r="R52" s="39">
        <v>0</v>
      </c>
      <c r="S52" s="39">
        <v>3.47</v>
      </c>
      <c r="T52" s="39">
        <v>1.55</v>
      </c>
      <c r="U52" s="39">
        <v>36.700000000000003</v>
      </c>
      <c r="V52" s="39">
        <v>614.29999999999995</v>
      </c>
      <c r="W52" s="39">
        <v>78.599999999999994</v>
      </c>
      <c r="X52" s="39">
        <v>32.700000000000003</v>
      </c>
      <c r="Y52" s="39">
        <v>57.7</v>
      </c>
      <c r="Z52" s="39">
        <v>3.37</v>
      </c>
      <c r="AA52" s="39">
        <v>0</v>
      </c>
      <c r="AB52" s="39">
        <v>95</v>
      </c>
      <c r="AC52" s="39">
        <v>15.2</v>
      </c>
      <c r="AD52" s="39">
        <v>0.57999999999999996</v>
      </c>
      <c r="AE52" s="39">
        <v>0.1</v>
      </c>
      <c r="AF52" s="39">
        <v>0.08</v>
      </c>
      <c r="AG52" s="39">
        <v>0.57999999999999996</v>
      </c>
      <c r="AH52" s="39">
        <v>0.97</v>
      </c>
      <c r="AI52" s="39">
        <v>118</v>
      </c>
      <c r="AJ52" s="39">
        <v>0.4</v>
      </c>
      <c r="AK52" s="39">
        <v>82.5</v>
      </c>
      <c r="AL52" s="39">
        <v>71.3</v>
      </c>
      <c r="AM52" s="39">
        <v>66</v>
      </c>
      <c r="AN52" s="39">
        <v>96.4</v>
      </c>
      <c r="AO52" s="39">
        <v>28.7</v>
      </c>
      <c r="AP52" s="39">
        <v>40.700000000000003</v>
      </c>
      <c r="AQ52" s="39">
        <v>15.4</v>
      </c>
      <c r="AR52" s="39">
        <v>65.3</v>
      </c>
      <c r="AS52" s="39">
        <v>107.7</v>
      </c>
      <c r="AT52" s="39">
        <v>122.4</v>
      </c>
      <c r="AU52" s="39">
        <v>304.10000000000002</v>
      </c>
      <c r="AV52" s="39">
        <v>38.5</v>
      </c>
      <c r="AW52" s="39">
        <v>177.8</v>
      </c>
      <c r="AX52" s="39">
        <v>219.8</v>
      </c>
      <c r="AY52" s="39">
        <v>0</v>
      </c>
      <c r="AZ52" s="39">
        <v>96</v>
      </c>
      <c r="BA52" s="39">
        <v>77.2</v>
      </c>
      <c r="BB52" s="39">
        <v>36.6</v>
      </c>
      <c r="BC52" s="39">
        <v>25.1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341.12</v>
      </c>
      <c r="CC52" s="38">
        <f>SUM($CC$49:$CC$51)</f>
        <v>38.159999999999997</v>
      </c>
      <c r="CD52" s="36">
        <f>$I$52/$I$53*100</f>
        <v>5.0946133975312033</v>
      </c>
      <c r="CE52" s="36">
        <v>15.83</v>
      </c>
      <c r="CG52" s="36">
        <v>7.64</v>
      </c>
      <c r="CH52" s="36">
        <v>7.64</v>
      </c>
      <c r="CI52" s="36">
        <v>7.64</v>
      </c>
      <c r="CJ52" s="36">
        <v>763.64</v>
      </c>
      <c r="CK52" s="36">
        <v>331.09</v>
      </c>
      <c r="CL52" s="36">
        <v>547.36</v>
      </c>
      <c r="CM52" s="36">
        <v>0.6</v>
      </c>
      <c r="CN52" s="36">
        <v>0.6</v>
      </c>
      <c r="CO52" s="36">
        <v>0.6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112.99</v>
      </c>
      <c r="E53" s="38">
        <v>46</v>
      </c>
      <c r="F53" s="38">
        <v>96.51</v>
      </c>
      <c r="G53" s="38">
        <v>30.49</v>
      </c>
      <c r="H53" s="38">
        <v>518.49</v>
      </c>
      <c r="I53" s="38">
        <v>3356.29</v>
      </c>
      <c r="J53" s="39">
        <v>37.17</v>
      </c>
      <c r="K53" s="39">
        <v>13.26</v>
      </c>
      <c r="L53" s="39">
        <v>0</v>
      </c>
      <c r="M53" s="39">
        <v>0</v>
      </c>
      <c r="N53" s="39">
        <v>177.51</v>
      </c>
      <c r="O53" s="39">
        <v>308.11</v>
      </c>
      <c r="P53" s="39">
        <v>32.86</v>
      </c>
      <c r="Q53" s="39">
        <v>0</v>
      </c>
      <c r="R53" s="39">
        <v>0</v>
      </c>
      <c r="S53" s="39">
        <v>10.73</v>
      </c>
      <c r="T53" s="39">
        <v>25.65</v>
      </c>
      <c r="U53" s="39">
        <v>3462.46</v>
      </c>
      <c r="V53" s="39">
        <v>4384.95</v>
      </c>
      <c r="W53" s="39">
        <v>765.09</v>
      </c>
      <c r="X53" s="39">
        <v>365.6</v>
      </c>
      <c r="Y53" s="39">
        <v>1382.29</v>
      </c>
      <c r="Z53" s="39">
        <v>22.86</v>
      </c>
      <c r="AA53" s="39">
        <v>225.18</v>
      </c>
      <c r="AB53" s="39">
        <v>3049.06</v>
      </c>
      <c r="AC53" s="39">
        <v>999.82</v>
      </c>
      <c r="AD53" s="39">
        <v>17.29</v>
      </c>
      <c r="AE53" s="39">
        <v>1.29</v>
      </c>
      <c r="AF53" s="39">
        <v>1.1499999999999999</v>
      </c>
      <c r="AG53" s="39">
        <v>25.95</v>
      </c>
      <c r="AH53" s="39">
        <v>52.88</v>
      </c>
      <c r="AI53" s="39">
        <v>310.18</v>
      </c>
      <c r="AJ53" s="39">
        <v>0.8</v>
      </c>
      <c r="AK53" s="39">
        <v>4791.95</v>
      </c>
      <c r="AL53" s="39">
        <v>4937.2</v>
      </c>
      <c r="AM53" s="39">
        <v>8208.19</v>
      </c>
      <c r="AN53" s="39">
        <v>6308.94</v>
      </c>
      <c r="AO53" s="39">
        <v>2077.5100000000002</v>
      </c>
      <c r="AP53" s="39">
        <v>3907.76</v>
      </c>
      <c r="AQ53" s="39">
        <v>712.46</v>
      </c>
      <c r="AR53" s="39">
        <v>4934.54</v>
      </c>
      <c r="AS53" s="39">
        <v>2507.86</v>
      </c>
      <c r="AT53" s="39">
        <v>2678.19</v>
      </c>
      <c r="AU53" s="39">
        <v>3108.81</v>
      </c>
      <c r="AV53" s="39">
        <v>2187.39</v>
      </c>
      <c r="AW53" s="39">
        <v>2082.63</v>
      </c>
      <c r="AX53" s="39">
        <v>14151.68</v>
      </c>
      <c r="AY53" s="39">
        <v>0</v>
      </c>
      <c r="AZ53" s="39">
        <v>4625.8599999999997</v>
      </c>
      <c r="BA53" s="39">
        <v>2544.9299999999998</v>
      </c>
      <c r="BB53" s="39">
        <v>3218.49</v>
      </c>
      <c r="BC53" s="39">
        <v>1543.98</v>
      </c>
      <c r="BD53" s="39">
        <v>0.97</v>
      </c>
      <c r="BE53" s="39">
        <v>0.33</v>
      </c>
      <c r="BF53" s="39">
        <v>0.21</v>
      </c>
      <c r="BG53" s="39">
        <v>0.52</v>
      </c>
      <c r="BH53" s="39">
        <v>0.64</v>
      </c>
      <c r="BI53" s="39">
        <v>2.48</v>
      </c>
      <c r="BJ53" s="39">
        <v>0</v>
      </c>
      <c r="BK53" s="39">
        <v>9.3699999999999992</v>
      </c>
      <c r="BL53" s="39">
        <v>0</v>
      </c>
      <c r="BM53" s="39">
        <v>3.2</v>
      </c>
      <c r="BN53" s="39">
        <v>0.09</v>
      </c>
      <c r="BO53" s="39">
        <v>0.12</v>
      </c>
      <c r="BP53" s="39">
        <v>0</v>
      </c>
      <c r="BQ53" s="39">
        <v>0.38</v>
      </c>
      <c r="BR53" s="39">
        <v>0.84</v>
      </c>
      <c r="BS53" s="39">
        <v>13.41</v>
      </c>
      <c r="BT53" s="39">
        <v>0</v>
      </c>
      <c r="BU53" s="39">
        <v>0</v>
      </c>
      <c r="BV53" s="39">
        <v>15.02</v>
      </c>
      <c r="BW53" s="39">
        <v>0.15</v>
      </c>
      <c r="BX53" s="39">
        <v>0.02</v>
      </c>
      <c r="BY53" s="39">
        <v>0</v>
      </c>
      <c r="BZ53" s="39">
        <v>0</v>
      </c>
      <c r="CA53" s="39">
        <v>0</v>
      </c>
      <c r="CB53" s="39">
        <v>3011.46</v>
      </c>
      <c r="CC53" s="38">
        <v>374</v>
      </c>
      <c r="CE53" s="36">
        <v>733.36</v>
      </c>
      <c r="CG53" s="36">
        <v>289.62</v>
      </c>
      <c r="CH53" s="36">
        <v>161.13</v>
      </c>
      <c r="CI53" s="36">
        <v>225.38</v>
      </c>
      <c r="CJ53" s="36">
        <v>23990.52</v>
      </c>
      <c r="CK53" s="36">
        <v>12116.34</v>
      </c>
      <c r="CL53" s="36">
        <v>18053.43</v>
      </c>
      <c r="CM53" s="36">
        <v>339.6</v>
      </c>
      <c r="CN53" s="36">
        <v>217.22</v>
      </c>
      <c r="CO53" s="36">
        <v>278.43</v>
      </c>
      <c r="CP53" s="36">
        <v>56</v>
      </c>
      <c r="CQ53" s="36">
        <v>5.7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27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8:CC58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190</v>
      </c>
      <c r="F30" s="67">
        <v>27.36</v>
      </c>
      <c r="G30" s="66">
        <v>84.511999999999986</v>
      </c>
      <c r="H30" s="66">
        <v>1.71</v>
      </c>
      <c r="I30" s="66">
        <v>0.38</v>
      </c>
      <c r="J30" s="68">
        <v>19.57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45005.351238425923</v>
      </c>
      <c r="C1">
        <f>YEAR(Дата_Сост)</f>
        <v>2023</v>
      </c>
      <c r="D1">
        <f>MONTH(Дата_Сост)</f>
        <v>3</v>
      </c>
      <c r="E1">
        <f>DAY(Дата_Сост)</f>
        <v>20</v>
      </c>
    </row>
    <row r="2" spans="1:5">
      <c r="A2" t="s">
        <v>82</v>
      </c>
      <c r="B2" s="2">
        <v>44998.600173611114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2023-03-13T09:27:24Z</dcterms:modified>
</cp:coreProperties>
</file>