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2.03.2023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'22.03.2023'!$A$3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48" i="1"/>
  <c r="CD44"/>
  <c r="CD36"/>
  <c r="CD28"/>
  <c r="CD24"/>
  <c r="CD16"/>
  <c r="CC48"/>
  <c r="A47"/>
  <c r="C47"/>
  <c r="A46"/>
  <c r="C46"/>
  <c r="CC44"/>
  <c r="A43"/>
  <c r="C43"/>
  <c r="A42"/>
  <c r="C42"/>
  <c r="A41"/>
  <c r="C41"/>
  <c r="A40"/>
  <c r="C40"/>
  <c r="A39"/>
  <c r="C39"/>
  <c r="A38"/>
  <c r="C38"/>
  <c r="CC36"/>
  <c r="A35"/>
  <c r="C35"/>
  <c r="A34"/>
  <c r="C34"/>
  <c r="A33"/>
  <c r="C33"/>
  <c r="A32"/>
  <c r="C32"/>
  <c r="A31"/>
  <c r="C31"/>
  <c r="CC28"/>
  <c r="A27"/>
  <c r="C27"/>
  <c r="A26"/>
  <c r="C26"/>
  <c r="C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<sst xmlns="http://schemas.openxmlformats.org/spreadsheetml/2006/main" count="183" uniqueCount="154">
  <si>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</si>
  <si>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</si>
  <si>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</si>
  <si>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</si>
  <si>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</si>
  <si>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</si>
  <si>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</si>
  <si>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</si>
  <si>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</si>
  <si>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</si>
  <si>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</si>
  <si>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</si>
  <si>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</si>
  <si>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</si>
  <si>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</si>
  <si>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</si>
  <si>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</si>
  <si>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</si>
  <si>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</si>
  <si>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</si>
  <si>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</si>
  <si>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</si>
  <si>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</si>
  <si>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</si>
  <si>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</si>
  <si>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</si>
  <si>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</si>
  <si>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</si>
  <si>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</si>
  <si>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</si>
  <si>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</si>
  <si>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</si>
  <si>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</si>
  <si>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</si>
  <si>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</si>
  <si>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</si>
  <si>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</si>
  <si>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</si>
  <si>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</si>
  <si>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</si>
  <si>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</si>
  <si>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</si>
  <si>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</si>
  <si>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</si>
  <si>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</si>
  <si>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</si>
  <si>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</si>
  <si>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</si>
  <si>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</si>
  <si>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</si>
  <si>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</si>
  <si>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</si>
  <si>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</si>
  <si>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</si>
  <si>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</si>
  <si>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</si>
  <si>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</si>
  <si>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</si>
  <si>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</si>
  <si>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</si>
  <si>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</si>
  <si>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</si>
  <si>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</si>
  <si>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</si>
  <si>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</si>
  <si>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</si>
  <si>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</si>
  <si>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</si>
  <si>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</si>
  <si>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</si>
  <si>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</si>
  <si>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</si>
  <si>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</si>
  <si>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</si>
  <si>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</si>
  <si>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</si>
  <si>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</si>
  <si>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</si>
  <si>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</si>
  <si>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</si>
  <si>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</si>
  <si>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</si>
  <si>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</si>
  <si>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</si>
  <si>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</si>
  <si>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</si>
  <si>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</si>
  <si>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</si>
  <si>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</si>
  <si>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</si>
  <si>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</si>
  <si>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</si>
  <si>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</si>
  <si>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Суфле творожное</t>
  </si>
  <si>
    <t>Молоко сгущенное</t>
  </si>
  <si>
    <t>Каша молочная "Дружба"</t>
  </si>
  <si>
    <t>Хлеб пшеничный</t>
  </si>
  <si>
    <t>Чай с лимоном (вариант 4)</t>
  </si>
  <si>
    <t>Итого за 'Завтрак с 7 до 11 лет'</t>
  </si>
  <si>
    <t>Обед  с 7 до 11 лет</t>
  </si>
  <si>
    <t>Салат из моркови с яблоками и растительным маслом</t>
  </si>
  <si>
    <t>Суп картофельный с крупой</t>
  </si>
  <si>
    <t>Жаркое из мяса кур</t>
  </si>
  <si>
    <t>Хлеб ржаной</t>
  </si>
  <si>
    <t>Напиток из шиповника (вариант 4)</t>
  </si>
  <si>
    <t>Итого за 'Обед  с 7 до 11 лет'</t>
  </si>
  <si>
    <t>Полдник</t>
  </si>
  <si>
    <t>Яблоко</t>
  </si>
  <si>
    <t>Сок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</si>
  <si>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</si>
  <si>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</si>
  <si>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</si>
  <si>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</si>
  <si>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</si>
  <si>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</si>
  <si>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</si>
  <si>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</si>
  <si>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</si>
  <si>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22.03.2023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</si>
  <si>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</si>
  <si>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</si>
  <si>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</si>
  <si>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</si>
  <si>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</si>
  <si>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</si>
  <si>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</si>
  <si>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</si>
  <si>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</si>
  <si>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</si>
  <si>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</si>
  <si>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</si>
  <si>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</si>
  <si>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</si>
  <si>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</si>
  <si>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</si>
  <si>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</si>
  <si>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</si>
  <si>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</si>
  <si>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</si>
  <si>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</si>
  <si>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</si>
  <si>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</si>
  <si>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</si>
  <si>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</si>
  <si>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</si>
  <si>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</si>
  <si>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</si>
  <si>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</si>
  <si>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</si>
  <si>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</si>
  <si>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13</t>
  </si>
  <si>
    <t>5</t>
  </si>
  <si>
    <t>Итого сумма с 12 и старше      200,00</t>
  </si>
  <si>
    <t>Итого сумма с 7 до 11 лет      174,00</t>
  </si>
</sst>
</file>

<file path=xl/styles.xml><?xml version="1.0" encoding="utf-8"?>
<styleSheet xmlns="http://schemas.openxmlformats.org/spreadsheetml/2006/main">
  <numFmts count="1">
    <numFmt numFmtId="17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7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I40" sqref="I40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23" t="s">
        <v>87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</row>
    <row r="2" spans="1:96" s="1" customFormat="1" ht="20.25" customHeight="1">
      <c r="A2" s="24" t="str">
        <f>"МЕНЮ НА " &amp; Dop!E1 &amp; "." &amp;Dop!D1 &amp; "." &amp; Dop!C1 &amp; "г."</f>
        <v>МЕНЮ НА 22.3.2023г.</v>
      </c>
      <c r="B2" s="24"/>
      <c r="C2" s="24"/>
      <c r="D2" s="24"/>
      <c r="E2" s="24"/>
      <c r="F2" s="24"/>
      <c r="G2" s="24"/>
      <c r="H2" s="24"/>
      <c r="I2" s="24"/>
    </row>
    <row r="3" spans="1:96" s="6" customFormat="1">
      <c r="A3" s="4"/>
      <c r="B3" s="4" t="str">
        <f>"22 марта 2023 г."</f>
        <v>22 марта 2023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25" t="s">
        <v>75</v>
      </c>
      <c r="B8" s="18" t="s">
        <v>0</v>
      </c>
      <c r="C8" s="18" t="s">
        <v>6</v>
      </c>
      <c r="D8" s="18" t="s">
        <v>2</v>
      </c>
      <c r="E8" s="18"/>
      <c r="F8" s="18" t="s">
        <v>8</v>
      </c>
      <c r="G8" s="18"/>
      <c r="H8" s="18" t="s">
        <v>7</v>
      </c>
      <c r="I8" s="19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21" t="s">
        <v>74</v>
      </c>
      <c r="X8" s="21"/>
      <c r="Y8" s="21"/>
      <c r="Z8" s="21"/>
      <c r="AA8" s="21" t="s">
        <v>76</v>
      </c>
      <c r="AB8" s="21"/>
      <c r="AC8" s="21"/>
      <c r="AD8" s="21"/>
      <c r="AE8" s="21"/>
      <c r="AF8" s="21"/>
      <c r="AG8" s="21"/>
      <c r="AH8" s="21"/>
      <c r="AI8" s="2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19" t="s">
        <v>89</v>
      </c>
      <c r="CR8" s="19" t="s">
        <v>88</v>
      </c>
    </row>
    <row r="9" spans="1:96" ht="21.6" customHeight="1">
      <c r="A9" s="26"/>
      <c r="B9" s="18"/>
      <c r="C9" s="18"/>
      <c r="D9" s="10" t="s">
        <v>1</v>
      </c>
      <c r="E9" s="10" t="s">
        <v>3</v>
      </c>
      <c r="F9" s="10" t="s">
        <v>1</v>
      </c>
      <c r="G9" s="10" t="s">
        <v>4</v>
      </c>
      <c r="H9" s="18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20"/>
      <c r="CR9" s="20"/>
    </row>
    <row r="10" spans="1:96">
      <c r="B10" s="27" t="s">
        <v>92</v>
      </c>
      <c r="C10" s="16"/>
      <c r="D10" s="16"/>
      <c r="E10" s="16"/>
      <c r="F10" s="16"/>
      <c r="G10" s="16"/>
      <c r="H10" s="16"/>
      <c r="I10" s="16"/>
    </row>
    <row r="11" spans="1:96" s="32" customFormat="1">
      <c r="A11" s="32" t="str">
        <f>"20/5"</f>
        <v>20/5</v>
      </c>
      <c r="B11" s="33" t="s">
        <v>93</v>
      </c>
      <c r="C11" s="34" t="str">
        <f>"100"</f>
        <v>100</v>
      </c>
      <c r="D11" s="34">
        <v>15.37</v>
      </c>
      <c r="E11" s="34">
        <v>14.66</v>
      </c>
      <c r="F11" s="34">
        <v>12.16</v>
      </c>
      <c r="G11" s="34">
        <v>2.14</v>
      </c>
      <c r="H11" s="34">
        <v>18.72</v>
      </c>
      <c r="I11" s="34">
        <v>246.69091199999997</v>
      </c>
      <c r="J11" s="35">
        <v>6.87</v>
      </c>
      <c r="K11" s="35">
        <v>1.37</v>
      </c>
      <c r="L11" s="35">
        <v>0</v>
      </c>
      <c r="M11" s="35">
        <v>0</v>
      </c>
      <c r="N11" s="35">
        <v>9.5399999999999991</v>
      </c>
      <c r="O11" s="35">
        <v>8.73</v>
      </c>
      <c r="P11" s="35">
        <v>0.46</v>
      </c>
      <c r="Q11" s="35">
        <v>0</v>
      </c>
      <c r="R11" s="35">
        <v>0</v>
      </c>
      <c r="S11" s="35">
        <v>0.95</v>
      </c>
      <c r="T11" s="35">
        <v>2.08</v>
      </c>
      <c r="U11" s="35">
        <v>441.76</v>
      </c>
      <c r="V11" s="35">
        <v>128.04</v>
      </c>
      <c r="W11" s="35">
        <v>137.41</v>
      </c>
      <c r="X11" s="35">
        <v>20.28</v>
      </c>
      <c r="Y11" s="35">
        <v>182.34</v>
      </c>
      <c r="Z11" s="35">
        <v>0.67</v>
      </c>
      <c r="AA11" s="35">
        <v>51.18</v>
      </c>
      <c r="AB11" s="35">
        <v>33.44</v>
      </c>
      <c r="AC11" s="35">
        <v>92.35</v>
      </c>
      <c r="AD11" s="35">
        <v>1.35</v>
      </c>
      <c r="AE11" s="35">
        <v>0.05</v>
      </c>
      <c r="AF11" s="35">
        <v>0.22</v>
      </c>
      <c r="AG11" s="35">
        <v>0.4</v>
      </c>
      <c r="AH11" s="35">
        <v>3.76</v>
      </c>
      <c r="AI11" s="35">
        <v>0.23</v>
      </c>
      <c r="AJ11" s="35">
        <v>0</v>
      </c>
      <c r="AK11" s="35">
        <v>819.27</v>
      </c>
      <c r="AL11" s="35">
        <v>674.51</v>
      </c>
      <c r="AM11" s="35">
        <v>1262.3</v>
      </c>
      <c r="AN11" s="35">
        <v>980.45</v>
      </c>
      <c r="AO11" s="35">
        <v>376.35</v>
      </c>
      <c r="AP11" s="35">
        <v>633.17999999999995</v>
      </c>
      <c r="AQ11" s="35">
        <v>204.37</v>
      </c>
      <c r="AR11" s="35">
        <v>740.18</v>
      </c>
      <c r="AS11" s="35">
        <v>215.46</v>
      </c>
      <c r="AT11" s="35">
        <v>233.28</v>
      </c>
      <c r="AU11" s="35">
        <v>337.17</v>
      </c>
      <c r="AV11" s="35">
        <v>427.23</v>
      </c>
      <c r="AW11" s="35">
        <v>175.86</v>
      </c>
      <c r="AX11" s="35">
        <v>887.37</v>
      </c>
      <c r="AY11" s="35">
        <v>1.32</v>
      </c>
      <c r="AZ11" s="35">
        <v>252.15</v>
      </c>
      <c r="BA11" s="35">
        <v>237.27</v>
      </c>
      <c r="BB11" s="35">
        <v>760.3</v>
      </c>
      <c r="BC11" s="35">
        <v>132.65</v>
      </c>
      <c r="BD11" s="35">
        <v>7.0000000000000007E-2</v>
      </c>
      <c r="BE11" s="35">
        <v>0.03</v>
      </c>
      <c r="BF11" s="35">
        <v>0.02</v>
      </c>
      <c r="BG11" s="35">
        <v>0.04</v>
      </c>
      <c r="BH11" s="35">
        <v>0.05</v>
      </c>
      <c r="BI11" s="35">
        <v>0.21</v>
      </c>
      <c r="BJ11" s="35">
        <v>0</v>
      </c>
      <c r="BK11" s="35">
        <v>0.7</v>
      </c>
      <c r="BL11" s="35">
        <v>0</v>
      </c>
      <c r="BM11" s="35">
        <v>0.25</v>
      </c>
      <c r="BN11" s="35">
        <v>0.01</v>
      </c>
      <c r="BO11" s="35">
        <v>0.01</v>
      </c>
      <c r="BP11" s="35">
        <v>0</v>
      </c>
      <c r="BQ11" s="35">
        <v>0.04</v>
      </c>
      <c r="BR11" s="35">
        <v>0.06</v>
      </c>
      <c r="BS11" s="35">
        <v>0.89</v>
      </c>
      <c r="BT11" s="35">
        <v>0</v>
      </c>
      <c r="BU11" s="35">
        <v>0</v>
      </c>
      <c r="BV11" s="35">
        <v>1.21</v>
      </c>
      <c r="BW11" s="35">
        <v>0.01</v>
      </c>
      <c r="BX11" s="35">
        <v>0</v>
      </c>
      <c r="BY11" s="35">
        <v>0</v>
      </c>
      <c r="BZ11" s="35">
        <v>0</v>
      </c>
      <c r="CA11" s="35">
        <v>0</v>
      </c>
      <c r="CB11" s="35">
        <v>78.69</v>
      </c>
      <c r="CC11" s="34">
        <v>44.96</v>
      </c>
      <c r="CE11" s="32">
        <v>56.75</v>
      </c>
      <c r="CG11" s="32">
        <v>112.09</v>
      </c>
      <c r="CH11" s="32">
        <v>61.73</v>
      </c>
      <c r="CI11" s="32">
        <v>86.91</v>
      </c>
      <c r="CJ11" s="32">
        <v>2780.38</v>
      </c>
      <c r="CK11" s="32">
        <v>1715.34</v>
      </c>
      <c r="CL11" s="32">
        <v>2247.86</v>
      </c>
      <c r="CM11" s="32">
        <v>40.35</v>
      </c>
      <c r="CN11" s="32">
        <v>27.22</v>
      </c>
      <c r="CO11" s="32">
        <v>33.79</v>
      </c>
      <c r="CP11" s="32">
        <v>7</v>
      </c>
      <c r="CQ11" s="32">
        <v>1</v>
      </c>
      <c r="CR11" s="32">
        <v>27.25</v>
      </c>
    </row>
    <row r="12" spans="1:96" s="32" customFormat="1">
      <c r="A12" s="32" t="str">
        <f>"10"</f>
        <v>10</v>
      </c>
      <c r="B12" s="33" t="s">
        <v>94</v>
      </c>
      <c r="C12" s="34" t="str">
        <f>"20"</f>
        <v>20</v>
      </c>
      <c r="D12" s="34">
        <v>1.44</v>
      </c>
      <c r="E12" s="34">
        <v>1.44</v>
      </c>
      <c r="F12" s="34">
        <v>1.7</v>
      </c>
      <c r="G12" s="34">
        <v>0</v>
      </c>
      <c r="H12" s="34">
        <v>11.1</v>
      </c>
      <c r="I12" s="34">
        <v>63.48</v>
      </c>
      <c r="J12" s="35">
        <v>1.04</v>
      </c>
      <c r="K12" s="35">
        <v>0</v>
      </c>
      <c r="L12" s="35">
        <v>0</v>
      </c>
      <c r="M12" s="35">
        <v>0</v>
      </c>
      <c r="N12" s="35">
        <v>11.1</v>
      </c>
      <c r="O12" s="35">
        <v>0</v>
      </c>
      <c r="P12" s="35">
        <v>0</v>
      </c>
      <c r="Q12" s="35">
        <v>0</v>
      </c>
      <c r="R12" s="35">
        <v>0</v>
      </c>
      <c r="S12" s="35">
        <v>0.08</v>
      </c>
      <c r="T12" s="35">
        <v>0.36</v>
      </c>
      <c r="U12" s="35">
        <v>26</v>
      </c>
      <c r="V12" s="35">
        <v>73</v>
      </c>
      <c r="W12" s="35">
        <v>61.4</v>
      </c>
      <c r="X12" s="35">
        <v>6.8</v>
      </c>
      <c r="Y12" s="35">
        <v>43.8</v>
      </c>
      <c r="Z12" s="35">
        <v>0.04</v>
      </c>
      <c r="AA12" s="35">
        <v>8.4</v>
      </c>
      <c r="AB12" s="35">
        <v>6</v>
      </c>
      <c r="AC12" s="35">
        <v>9.4</v>
      </c>
      <c r="AD12" s="35">
        <v>0.04</v>
      </c>
      <c r="AE12" s="35">
        <v>0.01</v>
      </c>
      <c r="AF12" s="35">
        <v>0.08</v>
      </c>
      <c r="AG12" s="35">
        <v>0.04</v>
      </c>
      <c r="AH12" s="35">
        <v>0.36</v>
      </c>
      <c r="AI12" s="35">
        <v>0.2</v>
      </c>
      <c r="AJ12" s="35">
        <v>0</v>
      </c>
      <c r="AK12" s="35">
        <v>0</v>
      </c>
      <c r="AL12" s="35">
        <v>0</v>
      </c>
      <c r="AM12" s="35">
        <v>107.6</v>
      </c>
      <c r="AN12" s="35">
        <v>108</v>
      </c>
      <c r="AO12" s="35">
        <v>33</v>
      </c>
      <c r="AP12" s="35">
        <v>60.8</v>
      </c>
      <c r="AQ12" s="35">
        <v>19</v>
      </c>
      <c r="AR12" s="35">
        <v>64</v>
      </c>
      <c r="AS12" s="35">
        <v>47.2</v>
      </c>
      <c r="AT12" s="35">
        <v>48</v>
      </c>
      <c r="AU12" s="35">
        <v>106</v>
      </c>
      <c r="AV12" s="35">
        <v>34</v>
      </c>
      <c r="AW12" s="35">
        <v>28</v>
      </c>
      <c r="AX12" s="35">
        <v>318.2</v>
      </c>
      <c r="AY12" s="35">
        <v>0</v>
      </c>
      <c r="AZ12" s="35">
        <v>156</v>
      </c>
      <c r="BA12" s="35">
        <v>83.6</v>
      </c>
      <c r="BB12" s="35">
        <v>67.599999999999994</v>
      </c>
      <c r="BC12" s="35">
        <v>13.8</v>
      </c>
      <c r="BD12" s="35">
        <v>0</v>
      </c>
      <c r="BE12" s="35">
        <v>0</v>
      </c>
      <c r="BF12" s="35">
        <v>0</v>
      </c>
      <c r="BG12" s="35">
        <v>0</v>
      </c>
      <c r="BH12" s="35">
        <v>0</v>
      </c>
      <c r="BI12" s="35">
        <v>0</v>
      </c>
      <c r="BJ12" s="35">
        <v>0</v>
      </c>
      <c r="BK12" s="35">
        <v>0</v>
      </c>
      <c r="BL12" s="35">
        <v>0</v>
      </c>
      <c r="BM12" s="35">
        <v>0</v>
      </c>
      <c r="BN12" s="35">
        <v>0</v>
      </c>
      <c r="BO12" s="35">
        <v>0</v>
      </c>
      <c r="BP12" s="35">
        <v>0</v>
      </c>
      <c r="BQ12" s="35">
        <v>0</v>
      </c>
      <c r="BR12" s="35">
        <v>0</v>
      </c>
      <c r="BS12" s="35">
        <v>0.49</v>
      </c>
      <c r="BT12" s="35">
        <v>0</v>
      </c>
      <c r="BU12" s="35">
        <v>0</v>
      </c>
      <c r="BV12" s="35">
        <v>0.04</v>
      </c>
      <c r="BW12" s="35">
        <v>0.01</v>
      </c>
      <c r="BX12" s="35">
        <v>0.02</v>
      </c>
      <c r="BY12" s="35">
        <v>0</v>
      </c>
      <c r="BZ12" s="35">
        <v>0</v>
      </c>
      <c r="CA12" s="35">
        <v>0</v>
      </c>
      <c r="CB12" s="35">
        <v>5.32</v>
      </c>
      <c r="CC12" s="34">
        <v>5.34</v>
      </c>
      <c r="CE12" s="32">
        <v>9.4</v>
      </c>
      <c r="CG12" s="32">
        <v>0</v>
      </c>
      <c r="CH12" s="32">
        <v>0</v>
      </c>
      <c r="CI12" s="32">
        <v>0</v>
      </c>
      <c r="CJ12" s="32">
        <v>0</v>
      </c>
      <c r="CK12" s="32">
        <v>0</v>
      </c>
      <c r="CL12" s="32">
        <v>0</v>
      </c>
      <c r="CM12" s="32">
        <v>0</v>
      </c>
      <c r="CN12" s="32">
        <v>0</v>
      </c>
      <c r="CO12" s="32">
        <v>0</v>
      </c>
      <c r="CP12" s="32">
        <v>0</v>
      </c>
      <c r="CQ12" s="32">
        <v>0</v>
      </c>
      <c r="CR12" s="32">
        <v>4.45</v>
      </c>
    </row>
    <row r="13" spans="1:96" s="32" customFormat="1">
      <c r="A13" s="32" t="str">
        <f>"200"</f>
        <v>200</v>
      </c>
      <c r="B13" s="33" t="s">
        <v>95</v>
      </c>
      <c r="C13" s="34" t="str">
        <f>"160"</f>
        <v>160</v>
      </c>
      <c r="D13" s="34">
        <v>4.92</v>
      </c>
      <c r="E13" s="34">
        <v>2.31</v>
      </c>
      <c r="F13" s="34">
        <v>6.58</v>
      </c>
      <c r="G13" s="34">
        <v>0.63</v>
      </c>
      <c r="H13" s="34">
        <v>26.98</v>
      </c>
      <c r="I13" s="34">
        <v>185.49543584415562</v>
      </c>
      <c r="J13" s="35">
        <v>3.92</v>
      </c>
      <c r="K13" s="35">
        <v>0.1</v>
      </c>
      <c r="L13" s="35">
        <v>0</v>
      </c>
      <c r="M13" s="35">
        <v>0</v>
      </c>
      <c r="N13" s="35">
        <v>7.89</v>
      </c>
      <c r="O13" s="35">
        <v>18.2</v>
      </c>
      <c r="P13" s="35">
        <v>0.89</v>
      </c>
      <c r="Q13" s="35">
        <v>0</v>
      </c>
      <c r="R13" s="35">
        <v>0</v>
      </c>
      <c r="S13" s="35">
        <v>0.08</v>
      </c>
      <c r="T13" s="35">
        <v>0.83</v>
      </c>
      <c r="U13" s="35">
        <v>43.17</v>
      </c>
      <c r="V13" s="35">
        <v>161.88999999999999</v>
      </c>
      <c r="W13" s="35">
        <v>99.29</v>
      </c>
      <c r="X13" s="35">
        <v>28.91</v>
      </c>
      <c r="Y13" s="35">
        <v>119.27</v>
      </c>
      <c r="Z13" s="35">
        <v>0.63</v>
      </c>
      <c r="AA13" s="35">
        <v>40.61</v>
      </c>
      <c r="AB13" s="35">
        <v>25.84</v>
      </c>
      <c r="AC13" s="35">
        <v>45.3</v>
      </c>
      <c r="AD13" s="35">
        <v>0.14000000000000001</v>
      </c>
      <c r="AE13" s="35">
        <v>0.09</v>
      </c>
      <c r="AF13" s="35">
        <v>0.12</v>
      </c>
      <c r="AG13" s="35">
        <v>0.45</v>
      </c>
      <c r="AH13" s="35">
        <v>1.78</v>
      </c>
      <c r="AI13" s="35">
        <v>0.42</v>
      </c>
      <c r="AJ13" s="35">
        <v>0</v>
      </c>
      <c r="AK13" s="35">
        <v>252.66</v>
      </c>
      <c r="AL13" s="35">
        <v>233.94</v>
      </c>
      <c r="AM13" s="35">
        <v>529.54</v>
      </c>
      <c r="AN13" s="35">
        <v>251.91</v>
      </c>
      <c r="AO13" s="35">
        <v>123.54</v>
      </c>
      <c r="AP13" s="35">
        <v>194.13</v>
      </c>
      <c r="AQ13" s="35">
        <v>74.73</v>
      </c>
      <c r="AR13" s="35">
        <v>249.95</v>
      </c>
      <c r="AS13" s="35">
        <v>212.75</v>
      </c>
      <c r="AT13" s="35">
        <v>127.89</v>
      </c>
      <c r="AU13" s="35">
        <v>166.75</v>
      </c>
      <c r="AV13" s="35">
        <v>61.39</v>
      </c>
      <c r="AW13" s="35">
        <v>85.54</v>
      </c>
      <c r="AX13" s="35">
        <v>489.37</v>
      </c>
      <c r="AY13" s="35">
        <v>0</v>
      </c>
      <c r="AZ13" s="35">
        <v>165.28</v>
      </c>
      <c r="BA13" s="35">
        <v>148.63999999999999</v>
      </c>
      <c r="BB13" s="35">
        <v>244.17</v>
      </c>
      <c r="BC13" s="35">
        <v>64.97</v>
      </c>
      <c r="BD13" s="35">
        <v>0.16</v>
      </c>
      <c r="BE13" s="35">
        <v>0.03</v>
      </c>
      <c r="BF13" s="35">
        <v>0.03</v>
      </c>
      <c r="BG13" s="35">
        <v>0.08</v>
      </c>
      <c r="BH13" s="35">
        <v>0.1</v>
      </c>
      <c r="BI13" s="35">
        <v>0.33</v>
      </c>
      <c r="BJ13" s="35">
        <v>0</v>
      </c>
      <c r="BK13" s="35">
        <v>1.08</v>
      </c>
      <c r="BL13" s="35">
        <v>0</v>
      </c>
      <c r="BM13" s="35">
        <v>0.33</v>
      </c>
      <c r="BN13" s="35">
        <v>0</v>
      </c>
      <c r="BO13" s="35">
        <v>0</v>
      </c>
      <c r="BP13" s="35">
        <v>0</v>
      </c>
      <c r="BQ13" s="35">
        <v>0.03</v>
      </c>
      <c r="BR13" s="35">
        <v>0.12</v>
      </c>
      <c r="BS13" s="35">
        <v>1.06</v>
      </c>
      <c r="BT13" s="35">
        <v>0</v>
      </c>
      <c r="BU13" s="35">
        <v>0</v>
      </c>
      <c r="BV13" s="35">
        <v>0.34</v>
      </c>
      <c r="BW13" s="35">
        <v>0.01</v>
      </c>
      <c r="BX13" s="35">
        <v>0</v>
      </c>
      <c r="BY13" s="35">
        <v>0</v>
      </c>
      <c r="BZ13" s="35">
        <v>0</v>
      </c>
      <c r="CA13" s="35">
        <v>0</v>
      </c>
      <c r="CB13" s="35">
        <v>75.7</v>
      </c>
      <c r="CC13" s="34">
        <v>15.85</v>
      </c>
      <c r="CE13" s="32">
        <v>44.91</v>
      </c>
      <c r="CG13" s="32">
        <v>7.94</v>
      </c>
      <c r="CH13" s="32">
        <v>2.54</v>
      </c>
      <c r="CI13" s="32">
        <v>5.24</v>
      </c>
      <c r="CJ13" s="32">
        <v>1421.81</v>
      </c>
      <c r="CK13" s="32">
        <v>642.23</v>
      </c>
      <c r="CL13" s="32">
        <v>1032.02</v>
      </c>
      <c r="CM13" s="32">
        <v>13.95</v>
      </c>
      <c r="CN13" s="32">
        <v>4.79</v>
      </c>
      <c r="CO13" s="32">
        <v>9.3699999999999992</v>
      </c>
      <c r="CP13" s="32">
        <v>3.9</v>
      </c>
      <c r="CQ13" s="32">
        <v>0</v>
      </c>
      <c r="CR13" s="32">
        <v>9.6</v>
      </c>
    </row>
    <row r="14" spans="1:96" s="32" customFormat="1">
      <c r="A14" s="32" t="str">
        <f>"2"</f>
        <v>2</v>
      </c>
      <c r="B14" s="33" t="s">
        <v>96</v>
      </c>
      <c r="C14" s="34" t="str">
        <f>"21,3"</f>
        <v>21,3</v>
      </c>
      <c r="D14" s="34">
        <v>1.41</v>
      </c>
      <c r="E14" s="34">
        <v>0</v>
      </c>
      <c r="F14" s="34">
        <v>0.14000000000000001</v>
      </c>
      <c r="G14" s="34">
        <v>0.14000000000000001</v>
      </c>
      <c r="H14" s="34">
        <v>9.99</v>
      </c>
      <c r="I14" s="34">
        <v>47.690912999999995</v>
      </c>
      <c r="J14" s="35">
        <v>0</v>
      </c>
      <c r="K14" s="35">
        <v>0</v>
      </c>
      <c r="L14" s="35">
        <v>0</v>
      </c>
      <c r="M14" s="35">
        <v>0</v>
      </c>
      <c r="N14" s="35">
        <v>0.23</v>
      </c>
      <c r="O14" s="35">
        <v>9.7100000000000009</v>
      </c>
      <c r="P14" s="35">
        <v>0.04</v>
      </c>
      <c r="Q14" s="35">
        <v>0</v>
      </c>
      <c r="R14" s="35">
        <v>0</v>
      </c>
      <c r="S14" s="35">
        <v>0</v>
      </c>
      <c r="T14" s="35">
        <v>0.38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  <c r="AC14" s="35">
        <v>0</v>
      </c>
      <c r="AD14" s="35">
        <v>0</v>
      </c>
      <c r="AE14" s="35">
        <v>0</v>
      </c>
      <c r="AF14" s="35">
        <v>0</v>
      </c>
      <c r="AG14" s="35">
        <v>0</v>
      </c>
      <c r="AH14" s="35">
        <v>0</v>
      </c>
      <c r="AI14" s="35">
        <v>0</v>
      </c>
      <c r="AJ14" s="35">
        <v>0</v>
      </c>
      <c r="AK14" s="35">
        <v>68.010000000000005</v>
      </c>
      <c r="AL14" s="35">
        <v>70.790000000000006</v>
      </c>
      <c r="AM14" s="35">
        <v>108.41</v>
      </c>
      <c r="AN14" s="35">
        <v>35.950000000000003</v>
      </c>
      <c r="AO14" s="35">
        <v>21.31</v>
      </c>
      <c r="AP14" s="35">
        <v>42.62</v>
      </c>
      <c r="AQ14" s="35">
        <v>16.12</v>
      </c>
      <c r="AR14" s="35">
        <v>77.09</v>
      </c>
      <c r="AS14" s="35">
        <v>47.81</v>
      </c>
      <c r="AT14" s="35">
        <v>66.709999999999994</v>
      </c>
      <c r="AU14" s="35">
        <v>55.04</v>
      </c>
      <c r="AV14" s="35">
        <v>28.91</v>
      </c>
      <c r="AW14" s="35">
        <v>51.15</v>
      </c>
      <c r="AX14" s="35">
        <v>427.7</v>
      </c>
      <c r="AY14" s="35">
        <v>0</v>
      </c>
      <c r="AZ14" s="35">
        <v>139.35</v>
      </c>
      <c r="BA14" s="35">
        <v>60.6</v>
      </c>
      <c r="BB14" s="35">
        <v>40.21</v>
      </c>
      <c r="BC14" s="35">
        <v>31.87</v>
      </c>
      <c r="BD14" s="35">
        <v>0</v>
      </c>
      <c r="BE14" s="35">
        <v>0</v>
      </c>
      <c r="BF14" s="35">
        <v>0</v>
      </c>
      <c r="BG14" s="35">
        <v>0</v>
      </c>
      <c r="BH14" s="35">
        <v>0</v>
      </c>
      <c r="BI14" s="35">
        <v>0</v>
      </c>
      <c r="BJ14" s="35">
        <v>0</v>
      </c>
      <c r="BK14" s="35">
        <v>0.02</v>
      </c>
      <c r="BL14" s="35">
        <v>0</v>
      </c>
      <c r="BM14" s="35">
        <v>0</v>
      </c>
      <c r="BN14" s="35">
        <v>0</v>
      </c>
      <c r="BO14" s="35">
        <v>0</v>
      </c>
      <c r="BP14" s="35">
        <v>0</v>
      </c>
      <c r="BQ14" s="35">
        <v>0</v>
      </c>
      <c r="BR14" s="35">
        <v>0</v>
      </c>
      <c r="BS14" s="35">
        <v>0.01</v>
      </c>
      <c r="BT14" s="35">
        <v>0</v>
      </c>
      <c r="BU14" s="35">
        <v>0</v>
      </c>
      <c r="BV14" s="35">
        <v>0.06</v>
      </c>
      <c r="BW14" s="35">
        <v>0</v>
      </c>
      <c r="BX14" s="35">
        <v>0</v>
      </c>
      <c r="BY14" s="35">
        <v>0</v>
      </c>
      <c r="BZ14" s="35">
        <v>0</v>
      </c>
      <c r="CA14" s="35">
        <v>0</v>
      </c>
      <c r="CB14" s="35">
        <v>8.33</v>
      </c>
      <c r="CC14" s="34">
        <v>1.1299999999999999</v>
      </c>
      <c r="CE14" s="32">
        <v>0</v>
      </c>
      <c r="CG14" s="32">
        <v>0</v>
      </c>
      <c r="CH14" s="32">
        <v>0</v>
      </c>
      <c r="CI14" s="32">
        <v>0</v>
      </c>
      <c r="CJ14" s="32">
        <v>438.82</v>
      </c>
      <c r="CK14" s="32">
        <v>169.06</v>
      </c>
      <c r="CL14" s="32">
        <v>303.94</v>
      </c>
      <c r="CM14" s="32">
        <v>3.51</v>
      </c>
      <c r="CN14" s="32">
        <v>3.51</v>
      </c>
      <c r="CO14" s="32">
        <v>3.51</v>
      </c>
      <c r="CP14" s="32">
        <v>0</v>
      </c>
      <c r="CQ14" s="32">
        <v>0</v>
      </c>
      <c r="CR14" s="32">
        <v>0.94</v>
      </c>
    </row>
    <row r="15" spans="1:96" s="28" customFormat="1">
      <c r="A15" s="28" t="str">
        <f>"29/10"</f>
        <v>29/10</v>
      </c>
      <c r="B15" s="29" t="s">
        <v>97</v>
      </c>
      <c r="C15" s="30" t="str">
        <f>"200"</f>
        <v>200</v>
      </c>
      <c r="D15" s="30">
        <v>0.21</v>
      </c>
      <c r="E15" s="30">
        <v>0</v>
      </c>
      <c r="F15" s="30">
        <v>0.05</v>
      </c>
      <c r="G15" s="30">
        <v>0.05</v>
      </c>
      <c r="H15" s="30">
        <v>7.25</v>
      </c>
      <c r="I15" s="30">
        <v>29.478207999999995</v>
      </c>
      <c r="J15" s="31">
        <v>0</v>
      </c>
      <c r="K15" s="31">
        <v>0</v>
      </c>
      <c r="L15" s="31">
        <v>0</v>
      </c>
      <c r="M15" s="31">
        <v>0</v>
      </c>
      <c r="N15" s="31">
        <v>7.05</v>
      </c>
      <c r="O15" s="31">
        <v>0</v>
      </c>
      <c r="P15" s="31">
        <v>0.2</v>
      </c>
      <c r="Q15" s="31">
        <v>0</v>
      </c>
      <c r="R15" s="31">
        <v>0</v>
      </c>
      <c r="S15" s="31">
        <v>0.34</v>
      </c>
      <c r="T15" s="31">
        <v>0.08</v>
      </c>
      <c r="U15" s="31">
        <v>0.72</v>
      </c>
      <c r="V15" s="31">
        <v>9.89</v>
      </c>
      <c r="W15" s="31">
        <v>2.5299999999999998</v>
      </c>
      <c r="X15" s="31">
        <v>0.68</v>
      </c>
      <c r="Y15" s="31">
        <v>1.23</v>
      </c>
      <c r="Z15" s="31">
        <v>0.06</v>
      </c>
      <c r="AA15" s="31">
        <v>0</v>
      </c>
      <c r="AB15" s="31">
        <v>0.54</v>
      </c>
      <c r="AC15" s="31">
        <v>0.12</v>
      </c>
      <c r="AD15" s="31">
        <v>0.01</v>
      </c>
      <c r="AE15" s="31">
        <v>0</v>
      </c>
      <c r="AF15" s="31">
        <v>0</v>
      </c>
      <c r="AG15" s="31">
        <v>0.01</v>
      </c>
      <c r="AH15" s="31">
        <v>0.01</v>
      </c>
      <c r="AI15" s="31">
        <v>0.96</v>
      </c>
      <c r="AJ15" s="31">
        <v>0</v>
      </c>
      <c r="AK15" s="31">
        <v>0.82</v>
      </c>
      <c r="AL15" s="31">
        <v>0.94</v>
      </c>
      <c r="AM15" s="31">
        <v>0.76</v>
      </c>
      <c r="AN15" s="31">
        <v>1.41</v>
      </c>
      <c r="AO15" s="31">
        <v>0.35</v>
      </c>
      <c r="AP15" s="31">
        <v>1.47</v>
      </c>
      <c r="AQ15" s="31">
        <v>0</v>
      </c>
      <c r="AR15" s="31">
        <v>1.88</v>
      </c>
      <c r="AS15" s="31">
        <v>0</v>
      </c>
      <c r="AT15" s="31">
        <v>0</v>
      </c>
      <c r="AU15" s="31">
        <v>0</v>
      </c>
      <c r="AV15" s="31">
        <v>1.06</v>
      </c>
      <c r="AW15" s="31">
        <v>0</v>
      </c>
      <c r="AX15" s="31">
        <v>0</v>
      </c>
      <c r="AY15" s="31">
        <v>0</v>
      </c>
      <c r="AZ15" s="31">
        <v>0</v>
      </c>
      <c r="BA15" s="31">
        <v>0</v>
      </c>
      <c r="BB15" s="31">
        <v>0</v>
      </c>
      <c r="BC15" s="31">
        <v>0</v>
      </c>
      <c r="BD15" s="31">
        <v>0</v>
      </c>
      <c r="BE15" s="31">
        <v>0</v>
      </c>
      <c r="BF15" s="31">
        <v>0</v>
      </c>
      <c r="BG15" s="31">
        <v>0</v>
      </c>
      <c r="BH15" s="31">
        <v>0</v>
      </c>
      <c r="BI15" s="31">
        <v>0</v>
      </c>
      <c r="BJ15" s="31">
        <v>0</v>
      </c>
      <c r="BK15" s="31">
        <v>0</v>
      </c>
      <c r="BL15" s="31">
        <v>0</v>
      </c>
      <c r="BM15" s="31">
        <v>0</v>
      </c>
      <c r="BN15" s="31">
        <v>0</v>
      </c>
      <c r="BO15" s="31">
        <v>0</v>
      </c>
      <c r="BP15" s="31">
        <v>0</v>
      </c>
      <c r="BQ15" s="31">
        <v>0</v>
      </c>
      <c r="BR15" s="31">
        <v>0</v>
      </c>
      <c r="BS15" s="31">
        <v>0</v>
      </c>
      <c r="BT15" s="31">
        <v>0</v>
      </c>
      <c r="BU15" s="31">
        <v>0</v>
      </c>
      <c r="BV15" s="31">
        <v>0</v>
      </c>
      <c r="BW15" s="31">
        <v>0</v>
      </c>
      <c r="BX15" s="31">
        <v>0</v>
      </c>
      <c r="BY15" s="31">
        <v>0</v>
      </c>
      <c r="BZ15" s="31">
        <v>0</v>
      </c>
      <c r="CA15" s="31">
        <v>0</v>
      </c>
      <c r="CB15" s="31">
        <v>200.46</v>
      </c>
      <c r="CC15" s="30">
        <v>3.46</v>
      </c>
      <c r="CE15" s="28">
        <v>0.09</v>
      </c>
      <c r="CG15" s="28">
        <v>0.24</v>
      </c>
      <c r="CH15" s="28">
        <v>0.06</v>
      </c>
      <c r="CI15" s="28">
        <v>0.15</v>
      </c>
      <c r="CJ15" s="28">
        <v>12</v>
      </c>
      <c r="CK15" s="28">
        <v>4.92</v>
      </c>
      <c r="CL15" s="28">
        <v>8.4600000000000009</v>
      </c>
      <c r="CM15" s="28">
        <v>0</v>
      </c>
      <c r="CN15" s="28">
        <v>0</v>
      </c>
      <c r="CO15" s="28">
        <v>0</v>
      </c>
      <c r="CP15" s="28">
        <v>7</v>
      </c>
      <c r="CQ15" s="28">
        <v>0</v>
      </c>
      <c r="CR15" s="28">
        <v>2.1</v>
      </c>
    </row>
    <row r="16" spans="1:96" s="36" customFormat="1" ht="11.4">
      <c r="B16" s="37" t="s">
        <v>98</v>
      </c>
      <c r="C16" s="38"/>
      <c r="D16" s="38">
        <v>23.34</v>
      </c>
      <c r="E16" s="38">
        <v>18.41</v>
      </c>
      <c r="F16" s="38">
        <v>20.62</v>
      </c>
      <c r="G16" s="38">
        <v>2.95</v>
      </c>
      <c r="H16" s="38">
        <v>74.040000000000006</v>
      </c>
      <c r="I16" s="38">
        <v>572.84</v>
      </c>
      <c r="J16" s="39">
        <v>11.83</v>
      </c>
      <c r="K16" s="39">
        <v>1.47</v>
      </c>
      <c r="L16" s="39">
        <v>0</v>
      </c>
      <c r="M16" s="39">
        <v>0</v>
      </c>
      <c r="N16" s="39">
        <v>35.82</v>
      </c>
      <c r="O16" s="39">
        <v>36.64</v>
      </c>
      <c r="P16" s="39">
        <v>1.59</v>
      </c>
      <c r="Q16" s="39">
        <v>0</v>
      </c>
      <c r="R16" s="39">
        <v>0</v>
      </c>
      <c r="S16" s="39">
        <v>1.46</v>
      </c>
      <c r="T16" s="39">
        <v>3.74</v>
      </c>
      <c r="U16" s="39">
        <v>511.65</v>
      </c>
      <c r="V16" s="39">
        <v>372.82</v>
      </c>
      <c r="W16" s="39">
        <v>300.63</v>
      </c>
      <c r="X16" s="39">
        <v>56.68</v>
      </c>
      <c r="Y16" s="39">
        <v>346.64</v>
      </c>
      <c r="Z16" s="39">
        <v>1.39</v>
      </c>
      <c r="AA16" s="39">
        <v>100.19</v>
      </c>
      <c r="AB16" s="39">
        <v>65.819999999999993</v>
      </c>
      <c r="AC16" s="39">
        <v>147.16999999999999</v>
      </c>
      <c r="AD16" s="39">
        <v>1.54</v>
      </c>
      <c r="AE16" s="39">
        <v>0.15</v>
      </c>
      <c r="AF16" s="39">
        <v>0.42</v>
      </c>
      <c r="AG16" s="39">
        <v>0.9</v>
      </c>
      <c r="AH16" s="39">
        <v>5.92</v>
      </c>
      <c r="AI16" s="39">
        <v>1.81</v>
      </c>
      <c r="AJ16" s="39">
        <v>0</v>
      </c>
      <c r="AK16" s="39">
        <v>1140.77</v>
      </c>
      <c r="AL16" s="39">
        <v>980.17</v>
      </c>
      <c r="AM16" s="39">
        <v>2008.62</v>
      </c>
      <c r="AN16" s="39">
        <v>1377.72</v>
      </c>
      <c r="AO16" s="39">
        <v>554.55999999999995</v>
      </c>
      <c r="AP16" s="39">
        <v>932.2</v>
      </c>
      <c r="AQ16" s="39">
        <v>314.20999999999998</v>
      </c>
      <c r="AR16" s="39">
        <v>1133.0999999999999</v>
      </c>
      <c r="AS16" s="39">
        <v>523.22</v>
      </c>
      <c r="AT16" s="39">
        <v>475.87</v>
      </c>
      <c r="AU16" s="39">
        <v>664.95</v>
      </c>
      <c r="AV16" s="39">
        <v>552.59</v>
      </c>
      <c r="AW16" s="39">
        <v>340.55</v>
      </c>
      <c r="AX16" s="39">
        <v>2122.64</v>
      </c>
      <c r="AY16" s="39">
        <v>1.32</v>
      </c>
      <c r="AZ16" s="39">
        <v>712.78</v>
      </c>
      <c r="BA16" s="39">
        <v>530.1</v>
      </c>
      <c r="BB16" s="39">
        <v>1112.28</v>
      </c>
      <c r="BC16" s="39">
        <v>243.3</v>
      </c>
      <c r="BD16" s="39">
        <v>0.23</v>
      </c>
      <c r="BE16" s="39">
        <v>7.0000000000000007E-2</v>
      </c>
      <c r="BF16" s="39">
        <v>0.05</v>
      </c>
      <c r="BG16" s="39">
        <v>0.12</v>
      </c>
      <c r="BH16" s="39">
        <v>0.15</v>
      </c>
      <c r="BI16" s="39">
        <v>0.54</v>
      </c>
      <c r="BJ16" s="39">
        <v>0</v>
      </c>
      <c r="BK16" s="39">
        <v>1.79</v>
      </c>
      <c r="BL16" s="39">
        <v>0</v>
      </c>
      <c r="BM16" s="39">
        <v>0.57999999999999996</v>
      </c>
      <c r="BN16" s="39">
        <v>0.01</v>
      </c>
      <c r="BO16" s="39">
        <v>0.01</v>
      </c>
      <c r="BP16" s="39">
        <v>0</v>
      </c>
      <c r="BQ16" s="39">
        <v>0.08</v>
      </c>
      <c r="BR16" s="39">
        <v>0.18</v>
      </c>
      <c r="BS16" s="39">
        <v>2.4700000000000002</v>
      </c>
      <c r="BT16" s="39">
        <v>0</v>
      </c>
      <c r="BU16" s="39">
        <v>0</v>
      </c>
      <c r="BV16" s="39">
        <v>1.64</v>
      </c>
      <c r="BW16" s="39">
        <v>0.03</v>
      </c>
      <c r="BX16" s="39">
        <v>0.02</v>
      </c>
      <c r="BY16" s="39">
        <v>0</v>
      </c>
      <c r="BZ16" s="39">
        <v>0</v>
      </c>
      <c r="CA16" s="39">
        <v>0</v>
      </c>
      <c r="CB16" s="39">
        <v>368.5</v>
      </c>
      <c r="CC16" s="38">
        <f>SUM($CC$10:$CC$15)</f>
        <v>70.739999999999981</v>
      </c>
      <c r="CD16" s="36">
        <f>$I$16/$I$49*100</f>
        <v>18.497804184965126</v>
      </c>
      <c r="CE16" s="36">
        <v>111.16</v>
      </c>
      <c r="CG16" s="36">
        <v>120.27</v>
      </c>
      <c r="CH16" s="36">
        <v>64.33</v>
      </c>
      <c r="CI16" s="36">
        <v>92.3</v>
      </c>
      <c r="CJ16" s="36">
        <v>4653.01</v>
      </c>
      <c r="CK16" s="36">
        <v>2531.5500000000002</v>
      </c>
      <c r="CL16" s="36">
        <v>3592.28</v>
      </c>
      <c r="CM16" s="36">
        <v>57.81</v>
      </c>
      <c r="CN16" s="36">
        <v>35.520000000000003</v>
      </c>
      <c r="CO16" s="36">
        <v>46.67</v>
      </c>
      <c r="CP16" s="36">
        <v>17.899999999999999</v>
      </c>
      <c r="CQ16" s="36">
        <v>1</v>
      </c>
    </row>
    <row r="17" spans="1:96">
      <c r="B17" s="27" t="s">
        <v>99</v>
      </c>
      <c r="C17" s="16"/>
      <c r="D17" s="16"/>
      <c r="E17" s="16"/>
      <c r="F17" s="16"/>
      <c r="G17" s="16"/>
      <c r="H17" s="16"/>
      <c r="I17" s="16"/>
    </row>
    <row r="18" spans="1:96" s="32" customFormat="1" ht="24">
      <c r="A18" s="32" t="str">
        <f>"17/1"</f>
        <v>17/1</v>
      </c>
      <c r="B18" s="33" t="s">
        <v>100</v>
      </c>
      <c r="C18" s="34" t="str">
        <f>"60"</f>
        <v>60</v>
      </c>
      <c r="D18" s="34">
        <v>0.61</v>
      </c>
      <c r="E18" s="34">
        <v>0</v>
      </c>
      <c r="F18" s="34">
        <v>3.61</v>
      </c>
      <c r="G18" s="34">
        <v>3.61</v>
      </c>
      <c r="H18" s="34">
        <v>7.02</v>
      </c>
      <c r="I18" s="34">
        <v>60.069374399999994</v>
      </c>
      <c r="J18" s="35">
        <v>0.46</v>
      </c>
      <c r="K18" s="35">
        <v>2.34</v>
      </c>
      <c r="L18" s="35">
        <v>0</v>
      </c>
      <c r="M18" s="35">
        <v>0</v>
      </c>
      <c r="N18" s="35">
        <v>5.61</v>
      </c>
      <c r="O18" s="35">
        <v>0.17</v>
      </c>
      <c r="P18" s="35">
        <v>1.24</v>
      </c>
      <c r="Q18" s="35">
        <v>0</v>
      </c>
      <c r="R18" s="35">
        <v>0</v>
      </c>
      <c r="S18" s="35">
        <v>0.21</v>
      </c>
      <c r="T18" s="35">
        <v>0.49</v>
      </c>
      <c r="U18" s="35">
        <v>11.88</v>
      </c>
      <c r="V18" s="35">
        <v>116.04</v>
      </c>
      <c r="W18" s="35">
        <v>13.56</v>
      </c>
      <c r="X18" s="35">
        <v>17.66</v>
      </c>
      <c r="Y18" s="35">
        <v>25.43</v>
      </c>
      <c r="Z18" s="35">
        <v>0.53</v>
      </c>
      <c r="AA18" s="35">
        <v>0</v>
      </c>
      <c r="AB18" s="35">
        <v>5295</v>
      </c>
      <c r="AC18" s="35">
        <v>900.51</v>
      </c>
      <c r="AD18" s="35">
        <v>1.78</v>
      </c>
      <c r="AE18" s="35">
        <v>0.03</v>
      </c>
      <c r="AF18" s="35">
        <v>0.03</v>
      </c>
      <c r="AG18" s="35">
        <v>0.47</v>
      </c>
      <c r="AH18" s="35">
        <v>0.54</v>
      </c>
      <c r="AI18" s="35">
        <v>3.2</v>
      </c>
      <c r="AJ18" s="35">
        <v>0</v>
      </c>
      <c r="AK18" s="35">
        <v>20.16</v>
      </c>
      <c r="AL18" s="35">
        <v>16.73</v>
      </c>
      <c r="AM18" s="35">
        <v>21.3</v>
      </c>
      <c r="AN18" s="35">
        <v>18.559999999999999</v>
      </c>
      <c r="AO18" s="35">
        <v>4.2699999999999996</v>
      </c>
      <c r="AP18" s="35">
        <v>15.21</v>
      </c>
      <c r="AQ18" s="35">
        <v>3.83</v>
      </c>
      <c r="AR18" s="35">
        <v>14.57</v>
      </c>
      <c r="AS18" s="35">
        <v>22.87</v>
      </c>
      <c r="AT18" s="35">
        <v>19.079999999999998</v>
      </c>
      <c r="AU18" s="35">
        <v>67.33</v>
      </c>
      <c r="AV18" s="35">
        <v>6.87</v>
      </c>
      <c r="AW18" s="35">
        <v>14.19</v>
      </c>
      <c r="AX18" s="35">
        <v>107.83</v>
      </c>
      <c r="AY18" s="35">
        <v>0</v>
      </c>
      <c r="AZ18" s="35">
        <v>14.53</v>
      </c>
      <c r="BA18" s="35">
        <v>16.149999999999999</v>
      </c>
      <c r="BB18" s="35">
        <v>8.5399999999999991</v>
      </c>
      <c r="BC18" s="35">
        <v>5.79</v>
      </c>
      <c r="BD18" s="35">
        <v>0</v>
      </c>
      <c r="BE18" s="35">
        <v>0</v>
      </c>
      <c r="BF18" s="35">
        <v>0</v>
      </c>
      <c r="BG18" s="35">
        <v>0</v>
      </c>
      <c r="BH18" s="35">
        <v>0</v>
      </c>
      <c r="BI18" s="35">
        <v>0</v>
      </c>
      <c r="BJ18" s="35">
        <v>0</v>
      </c>
      <c r="BK18" s="35">
        <v>0.22</v>
      </c>
      <c r="BL18" s="35">
        <v>0</v>
      </c>
      <c r="BM18" s="35">
        <v>0.14000000000000001</v>
      </c>
      <c r="BN18" s="35">
        <v>0.01</v>
      </c>
      <c r="BO18" s="35">
        <v>0.02</v>
      </c>
      <c r="BP18" s="35">
        <v>0</v>
      </c>
      <c r="BQ18" s="35">
        <v>0</v>
      </c>
      <c r="BR18" s="35">
        <v>0</v>
      </c>
      <c r="BS18" s="35">
        <v>0.84</v>
      </c>
      <c r="BT18" s="35">
        <v>0</v>
      </c>
      <c r="BU18" s="35">
        <v>0</v>
      </c>
      <c r="BV18" s="35">
        <v>2.08</v>
      </c>
      <c r="BW18" s="35">
        <v>0</v>
      </c>
      <c r="BX18" s="35">
        <v>0</v>
      </c>
      <c r="BY18" s="35">
        <v>0</v>
      </c>
      <c r="BZ18" s="35">
        <v>0</v>
      </c>
      <c r="CA18" s="35">
        <v>0</v>
      </c>
      <c r="CB18" s="35">
        <v>48.41</v>
      </c>
      <c r="CC18" s="34">
        <v>5.58</v>
      </c>
      <c r="CE18" s="32">
        <v>882.5</v>
      </c>
      <c r="CG18" s="32">
        <v>2.63</v>
      </c>
      <c r="CH18" s="32">
        <v>2.52</v>
      </c>
      <c r="CI18" s="32">
        <v>2.58</v>
      </c>
      <c r="CJ18" s="32">
        <v>420.3</v>
      </c>
      <c r="CK18" s="32">
        <v>111.85</v>
      </c>
      <c r="CL18" s="32">
        <v>266.08</v>
      </c>
      <c r="CM18" s="32">
        <v>7.02</v>
      </c>
      <c r="CN18" s="32">
        <v>6.09</v>
      </c>
      <c r="CO18" s="32">
        <v>6.56</v>
      </c>
      <c r="CP18" s="32">
        <v>1.8</v>
      </c>
      <c r="CQ18" s="32">
        <v>0</v>
      </c>
      <c r="CR18" s="32">
        <v>3.78</v>
      </c>
    </row>
    <row r="19" spans="1:96" s="32" customFormat="1">
      <c r="A19" s="32" t="str">
        <f>"14/2"</f>
        <v>14/2</v>
      </c>
      <c r="B19" s="33" t="s">
        <v>101</v>
      </c>
      <c r="C19" s="34" t="str">
        <f>"200"</f>
        <v>200</v>
      </c>
      <c r="D19" s="34">
        <v>2.73</v>
      </c>
      <c r="E19" s="34">
        <v>0</v>
      </c>
      <c r="F19" s="34">
        <v>4.09</v>
      </c>
      <c r="G19" s="34">
        <v>4.6500000000000004</v>
      </c>
      <c r="H19" s="34">
        <v>18.39</v>
      </c>
      <c r="I19" s="34">
        <v>118.16663000000001</v>
      </c>
      <c r="J19" s="35">
        <v>0.63</v>
      </c>
      <c r="K19" s="35">
        <v>2.6</v>
      </c>
      <c r="L19" s="35">
        <v>0</v>
      </c>
      <c r="M19" s="35">
        <v>0</v>
      </c>
      <c r="N19" s="35">
        <v>1.79</v>
      </c>
      <c r="O19" s="35">
        <v>14.26</v>
      </c>
      <c r="P19" s="35">
        <v>2.34</v>
      </c>
      <c r="Q19" s="35">
        <v>0</v>
      </c>
      <c r="R19" s="35">
        <v>0</v>
      </c>
      <c r="S19" s="35">
        <v>0.16</v>
      </c>
      <c r="T19" s="35">
        <v>1.8</v>
      </c>
      <c r="U19" s="35">
        <v>314.95999999999998</v>
      </c>
      <c r="V19" s="35">
        <v>363.42</v>
      </c>
      <c r="W19" s="35">
        <v>13.52</v>
      </c>
      <c r="X19" s="35">
        <v>36.409999999999997</v>
      </c>
      <c r="Y19" s="35">
        <v>68.83</v>
      </c>
      <c r="Z19" s="35">
        <v>1.28</v>
      </c>
      <c r="AA19" s="35">
        <v>0</v>
      </c>
      <c r="AB19" s="35">
        <v>778.56</v>
      </c>
      <c r="AC19" s="35">
        <v>162.04</v>
      </c>
      <c r="AD19" s="35">
        <v>1.96</v>
      </c>
      <c r="AE19" s="35">
        <v>0.09</v>
      </c>
      <c r="AF19" s="35">
        <v>0.06</v>
      </c>
      <c r="AG19" s="35">
        <v>1.1000000000000001</v>
      </c>
      <c r="AH19" s="35">
        <v>2.06</v>
      </c>
      <c r="AI19" s="35">
        <v>5.2</v>
      </c>
      <c r="AJ19" s="35">
        <v>0</v>
      </c>
      <c r="AK19" s="35">
        <v>83.89</v>
      </c>
      <c r="AL19" s="35">
        <v>77.08</v>
      </c>
      <c r="AM19" s="35">
        <v>115.55</v>
      </c>
      <c r="AN19" s="35">
        <v>96.48</v>
      </c>
      <c r="AO19" s="35">
        <v>42.41</v>
      </c>
      <c r="AP19" s="35">
        <v>70.09</v>
      </c>
      <c r="AQ19" s="35">
        <v>32.19</v>
      </c>
      <c r="AR19" s="35">
        <v>92.23</v>
      </c>
      <c r="AS19" s="35">
        <v>101.75</v>
      </c>
      <c r="AT19" s="35">
        <v>219.67</v>
      </c>
      <c r="AU19" s="35">
        <v>173.94</v>
      </c>
      <c r="AV19" s="35">
        <v>42.8</v>
      </c>
      <c r="AW19" s="35">
        <v>106.52</v>
      </c>
      <c r="AX19" s="35">
        <v>396.69</v>
      </c>
      <c r="AY19" s="35">
        <v>0</v>
      </c>
      <c r="AZ19" s="35">
        <v>75.58</v>
      </c>
      <c r="BA19" s="35">
        <v>86.07</v>
      </c>
      <c r="BB19" s="35">
        <v>66.78</v>
      </c>
      <c r="BC19" s="35">
        <v>45.46</v>
      </c>
      <c r="BD19" s="35">
        <v>0</v>
      </c>
      <c r="BE19" s="35">
        <v>0</v>
      </c>
      <c r="BF19" s="35">
        <v>0</v>
      </c>
      <c r="BG19" s="35">
        <v>0</v>
      </c>
      <c r="BH19" s="35">
        <v>0</v>
      </c>
      <c r="BI19" s="35">
        <v>0</v>
      </c>
      <c r="BJ19" s="35">
        <v>0</v>
      </c>
      <c r="BK19" s="35">
        <v>0.31</v>
      </c>
      <c r="BL19" s="35">
        <v>0</v>
      </c>
      <c r="BM19" s="35">
        <v>0.16</v>
      </c>
      <c r="BN19" s="35">
        <v>0.01</v>
      </c>
      <c r="BO19" s="35">
        <v>0.02</v>
      </c>
      <c r="BP19" s="35">
        <v>0</v>
      </c>
      <c r="BQ19" s="35">
        <v>0</v>
      </c>
      <c r="BR19" s="35">
        <v>0</v>
      </c>
      <c r="BS19" s="35">
        <v>1.03</v>
      </c>
      <c r="BT19" s="35">
        <v>0</v>
      </c>
      <c r="BU19" s="35">
        <v>0</v>
      </c>
      <c r="BV19" s="35">
        <v>2.54</v>
      </c>
      <c r="BW19" s="35">
        <v>0.01</v>
      </c>
      <c r="BX19" s="35">
        <v>0</v>
      </c>
      <c r="BY19" s="35">
        <v>0</v>
      </c>
      <c r="BZ19" s="35">
        <v>0</v>
      </c>
      <c r="CA19" s="35">
        <v>0</v>
      </c>
      <c r="CB19" s="35">
        <v>201.05</v>
      </c>
      <c r="CC19" s="34">
        <v>9.23</v>
      </c>
      <c r="CE19" s="32">
        <v>129.76</v>
      </c>
      <c r="CG19" s="32">
        <v>38.94</v>
      </c>
      <c r="CH19" s="32">
        <v>22.82</v>
      </c>
      <c r="CI19" s="32">
        <v>30.88</v>
      </c>
      <c r="CJ19" s="32">
        <v>1058.8599999999999</v>
      </c>
      <c r="CK19" s="32">
        <v>580.74</v>
      </c>
      <c r="CL19" s="32">
        <v>819.8</v>
      </c>
      <c r="CM19" s="32">
        <v>44.9</v>
      </c>
      <c r="CN19" s="32">
        <v>22.4</v>
      </c>
      <c r="CO19" s="32">
        <v>33.65</v>
      </c>
      <c r="CP19" s="32">
        <v>0</v>
      </c>
      <c r="CQ19" s="32">
        <v>0.8</v>
      </c>
      <c r="CR19" s="32">
        <v>5.59</v>
      </c>
    </row>
    <row r="20" spans="1:96" s="32" customFormat="1">
      <c r="A20" s="32" t="str">
        <f>"3/9"</f>
        <v>3/9</v>
      </c>
      <c r="B20" s="33" t="s">
        <v>102</v>
      </c>
      <c r="C20" s="34" t="str">
        <f>"200"</f>
        <v>200</v>
      </c>
      <c r="D20" s="34">
        <v>12.06</v>
      </c>
      <c r="E20" s="34">
        <v>9.83</v>
      </c>
      <c r="F20" s="34">
        <v>16.920000000000002</v>
      </c>
      <c r="G20" s="34">
        <v>11.5</v>
      </c>
      <c r="H20" s="34">
        <v>22.43</v>
      </c>
      <c r="I20" s="34">
        <v>287.81215814400002</v>
      </c>
      <c r="J20" s="35">
        <v>4.16</v>
      </c>
      <c r="K20" s="35">
        <v>7.28</v>
      </c>
      <c r="L20" s="35">
        <v>0</v>
      </c>
      <c r="M20" s="35">
        <v>0</v>
      </c>
      <c r="N20" s="35">
        <v>3.28</v>
      </c>
      <c r="O20" s="35">
        <v>16.96</v>
      </c>
      <c r="P20" s="35">
        <v>2.19</v>
      </c>
      <c r="Q20" s="35">
        <v>0</v>
      </c>
      <c r="R20" s="35">
        <v>0</v>
      </c>
      <c r="S20" s="35">
        <v>0.31</v>
      </c>
      <c r="T20" s="35">
        <v>3.07</v>
      </c>
      <c r="U20" s="35">
        <v>428.35</v>
      </c>
      <c r="V20" s="35">
        <v>699.56</v>
      </c>
      <c r="W20" s="35">
        <v>28.7</v>
      </c>
      <c r="X20" s="35">
        <v>37.75</v>
      </c>
      <c r="Y20" s="35">
        <v>145.08000000000001</v>
      </c>
      <c r="Z20" s="35">
        <v>1.79</v>
      </c>
      <c r="AA20" s="35">
        <v>15.12</v>
      </c>
      <c r="AB20" s="35">
        <v>1456.35</v>
      </c>
      <c r="AC20" s="35">
        <v>398.66</v>
      </c>
      <c r="AD20" s="35">
        <v>5.49</v>
      </c>
      <c r="AE20" s="35">
        <v>0.12</v>
      </c>
      <c r="AF20" s="35">
        <v>0.13</v>
      </c>
      <c r="AG20" s="35">
        <v>4.32</v>
      </c>
      <c r="AH20" s="35">
        <v>9.93</v>
      </c>
      <c r="AI20" s="35">
        <v>4.16</v>
      </c>
      <c r="AJ20" s="35">
        <v>0</v>
      </c>
      <c r="AK20" s="35">
        <v>567.46</v>
      </c>
      <c r="AL20" s="35">
        <v>628.04999999999995</v>
      </c>
      <c r="AM20" s="35">
        <v>906.76</v>
      </c>
      <c r="AN20" s="35">
        <v>1079.8699999999999</v>
      </c>
      <c r="AO20" s="35">
        <v>267.43</v>
      </c>
      <c r="AP20" s="35">
        <v>532.11</v>
      </c>
      <c r="AQ20" s="35">
        <v>25.53</v>
      </c>
      <c r="AR20" s="35">
        <v>536.66</v>
      </c>
      <c r="AS20" s="35">
        <v>79.260000000000005</v>
      </c>
      <c r="AT20" s="35">
        <v>188.49</v>
      </c>
      <c r="AU20" s="35">
        <v>106.41</v>
      </c>
      <c r="AV20" s="35">
        <v>275.44</v>
      </c>
      <c r="AW20" s="35">
        <v>58.75</v>
      </c>
      <c r="AX20" s="35">
        <v>364.24</v>
      </c>
      <c r="AY20" s="35">
        <v>0</v>
      </c>
      <c r="AZ20" s="35">
        <v>65.88</v>
      </c>
      <c r="BA20" s="35">
        <v>49.05</v>
      </c>
      <c r="BB20" s="35">
        <v>367.65</v>
      </c>
      <c r="BC20" s="35">
        <v>135.46</v>
      </c>
      <c r="BD20" s="35">
        <v>0</v>
      </c>
      <c r="BE20" s="35">
        <v>0</v>
      </c>
      <c r="BF20" s="35">
        <v>0</v>
      </c>
      <c r="BG20" s="35">
        <v>0</v>
      </c>
      <c r="BH20" s="35">
        <v>0</v>
      </c>
      <c r="BI20" s="35">
        <v>0</v>
      </c>
      <c r="BJ20" s="35">
        <v>0</v>
      </c>
      <c r="BK20" s="35">
        <v>0.68</v>
      </c>
      <c r="BL20" s="35">
        <v>0</v>
      </c>
      <c r="BM20" s="35">
        <v>0.41</v>
      </c>
      <c r="BN20" s="35">
        <v>0.03</v>
      </c>
      <c r="BO20" s="35">
        <v>7.0000000000000007E-2</v>
      </c>
      <c r="BP20" s="35">
        <v>0</v>
      </c>
      <c r="BQ20" s="35">
        <v>0</v>
      </c>
      <c r="BR20" s="35">
        <v>0.01</v>
      </c>
      <c r="BS20" s="35">
        <v>2.4500000000000002</v>
      </c>
      <c r="BT20" s="35">
        <v>0</v>
      </c>
      <c r="BU20" s="35">
        <v>0</v>
      </c>
      <c r="BV20" s="35">
        <v>6.59</v>
      </c>
      <c r="BW20" s="35">
        <v>0</v>
      </c>
      <c r="BX20" s="35">
        <v>0</v>
      </c>
      <c r="BY20" s="35">
        <v>0</v>
      </c>
      <c r="BZ20" s="35">
        <v>0</v>
      </c>
      <c r="CA20" s="35">
        <v>0</v>
      </c>
      <c r="CB20" s="35">
        <v>211.06</v>
      </c>
      <c r="CC20" s="34">
        <v>42.26</v>
      </c>
      <c r="CE20" s="32">
        <v>257.83999999999997</v>
      </c>
      <c r="CG20" s="32">
        <v>31.08</v>
      </c>
      <c r="CH20" s="32">
        <v>18.079999999999998</v>
      </c>
      <c r="CI20" s="32">
        <v>24.58</v>
      </c>
      <c r="CJ20" s="32">
        <v>558.92999999999995</v>
      </c>
      <c r="CK20" s="32">
        <v>355.45</v>
      </c>
      <c r="CL20" s="32">
        <v>457.19</v>
      </c>
      <c r="CM20" s="32">
        <v>22.64</v>
      </c>
      <c r="CN20" s="32">
        <v>7.72</v>
      </c>
      <c r="CO20" s="32">
        <v>15.2</v>
      </c>
      <c r="CP20" s="32">
        <v>0</v>
      </c>
      <c r="CQ20" s="32">
        <v>1</v>
      </c>
      <c r="CR20" s="32">
        <v>25.61</v>
      </c>
    </row>
    <row r="21" spans="1:96" s="32" customFormat="1">
      <c r="A21" s="32" t="str">
        <f>"2"</f>
        <v>2</v>
      </c>
      <c r="B21" s="33" t="s">
        <v>96</v>
      </c>
      <c r="C21" s="34" t="str">
        <f>"29,8"</f>
        <v>29,8</v>
      </c>
      <c r="D21" s="34">
        <v>1.97</v>
      </c>
      <c r="E21" s="34">
        <v>0</v>
      </c>
      <c r="F21" s="34">
        <v>0.2</v>
      </c>
      <c r="G21" s="34">
        <v>0.2</v>
      </c>
      <c r="H21" s="34">
        <v>13.98</v>
      </c>
      <c r="I21" s="34">
        <v>66.722498000000002</v>
      </c>
      <c r="J21" s="35">
        <v>0</v>
      </c>
      <c r="K21" s="35">
        <v>0</v>
      </c>
      <c r="L21" s="35">
        <v>0</v>
      </c>
      <c r="M21" s="35">
        <v>0</v>
      </c>
      <c r="N21" s="35">
        <v>0.33</v>
      </c>
      <c r="O21" s="35">
        <v>13.59</v>
      </c>
      <c r="P21" s="35">
        <v>0.06</v>
      </c>
      <c r="Q21" s="35">
        <v>0</v>
      </c>
      <c r="R21" s="35">
        <v>0</v>
      </c>
      <c r="S21" s="35">
        <v>0</v>
      </c>
      <c r="T21" s="35">
        <v>0.54</v>
      </c>
      <c r="U21" s="35">
        <v>0</v>
      </c>
      <c r="V21" s="35">
        <v>0</v>
      </c>
      <c r="W21" s="35">
        <v>0</v>
      </c>
      <c r="X21" s="35">
        <v>0</v>
      </c>
      <c r="Y21" s="35">
        <v>0</v>
      </c>
      <c r="Z21" s="35">
        <v>0</v>
      </c>
      <c r="AA21" s="35">
        <v>0</v>
      </c>
      <c r="AB21" s="35">
        <v>0</v>
      </c>
      <c r="AC21" s="35">
        <v>0</v>
      </c>
      <c r="AD21" s="35">
        <v>0</v>
      </c>
      <c r="AE21" s="35">
        <v>0</v>
      </c>
      <c r="AF21" s="35">
        <v>0</v>
      </c>
      <c r="AG21" s="35">
        <v>0</v>
      </c>
      <c r="AH21" s="35">
        <v>0</v>
      </c>
      <c r="AI21" s="35">
        <v>0</v>
      </c>
      <c r="AJ21" s="35">
        <v>0</v>
      </c>
      <c r="AK21" s="35">
        <v>95.15</v>
      </c>
      <c r="AL21" s="35">
        <v>99.04</v>
      </c>
      <c r="AM21" s="35">
        <v>151.66999999999999</v>
      </c>
      <c r="AN21" s="35">
        <v>50.3</v>
      </c>
      <c r="AO21" s="35">
        <v>29.81</v>
      </c>
      <c r="AP21" s="35">
        <v>59.63</v>
      </c>
      <c r="AQ21" s="35">
        <v>22.56</v>
      </c>
      <c r="AR21" s="35">
        <v>107.85</v>
      </c>
      <c r="AS21" s="35">
        <v>66.89</v>
      </c>
      <c r="AT21" s="35">
        <v>93.33</v>
      </c>
      <c r="AU21" s="35">
        <v>77</v>
      </c>
      <c r="AV21" s="35">
        <v>40.44</v>
      </c>
      <c r="AW21" s="35">
        <v>71.56</v>
      </c>
      <c r="AX21" s="35">
        <v>598.37</v>
      </c>
      <c r="AY21" s="35">
        <v>0</v>
      </c>
      <c r="AZ21" s="35">
        <v>194.96</v>
      </c>
      <c r="BA21" s="35">
        <v>84.78</v>
      </c>
      <c r="BB21" s="35">
        <v>56.26</v>
      </c>
      <c r="BC21" s="35">
        <v>44.59</v>
      </c>
      <c r="BD21" s="35">
        <v>0</v>
      </c>
      <c r="BE21" s="35">
        <v>0</v>
      </c>
      <c r="BF21" s="35">
        <v>0</v>
      </c>
      <c r="BG21" s="35">
        <v>0</v>
      </c>
      <c r="BH21" s="35">
        <v>0</v>
      </c>
      <c r="BI21" s="35">
        <v>0</v>
      </c>
      <c r="BJ21" s="35">
        <v>0</v>
      </c>
      <c r="BK21" s="35">
        <v>0.02</v>
      </c>
      <c r="BL21" s="35">
        <v>0</v>
      </c>
      <c r="BM21" s="35">
        <v>0</v>
      </c>
      <c r="BN21" s="35">
        <v>0</v>
      </c>
      <c r="BO21" s="35">
        <v>0</v>
      </c>
      <c r="BP21" s="35">
        <v>0</v>
      </c>
      <c r="BQ21" s="35">
        <v>0</v>
      </c>
      <c r="BR21" s="35">
        <v>0</v>
      </c>
      <c r="BS21" s="35">
        <v>0.02</v>
      </c>
      <c r="BT21" s="35">
        <v>0</v>
      </c>
      <c r="BU21" s="35">
        <v>0</v>
      </c>
      <c r="BV21" s="35">
        <v>0.08</v>
      </c>
      <c r="BW21" s="35">
        <v>0</v>
      </c>
      <c r="BX21" s="35">
        <v>0</v>
      </c>
      <c r="BY21" s="35">
        <v>0</v>
      </c>
      <c r="BZ21" s="35">
        <v>0</v>
      </c>
      <c r="CA21" s="35">
        <v>0</v>
      </c>
      <c r="CB21" s="35">
        <v>11.65</v>
      </c>
      <c r="CC21" s="34">
        <v>1.58</v>
      </c>
      <c r="CE21" s="32">
        <v>0</v>
      </c>
      <c r="CG21" s="32">
        <v>0</v>
      </c>
      <c r="CH21" s="32">
        <v>0</v>
      </c>
      <c r="CI21" s="32">
        <v>0</v>
      </c>
      <c r="CJ21" s="32">
        <v>760</v>
      </c>
      <c r="CK21" s="32">
        <v>292.8</v>
      </c>
      <c r="CL21" s="32">
        <v>526.4</v>
      </c>
      <c r="CM21" s="32">
        <v>6.08</v>
      </c>
      <c r="CN21" s="32">
        <v>6.08</v>
      </c>
      <c r="CO21" s="32">
        <v>6.08</v>
      </c>
      <c r="CP21" s="32">
        <v>0</v>
      </c>
      <c r="CQ21" s="32">
        <v>0</v>
      </c>
      <c r="CR21" s="32">
        <v>1.32</v>
      </c>
    </row>
    <row r="22" spans="1:96" s="32" customFormat="1">
      <c r="A22" s="32" t="str">
        <f>"3"</f>
        <v>3</v>
      </c>
      <c r="B22" s="33" t="s">
        <v>103</v>
      </c>
      <c r="C22" s="34" t="str">
        <f>"23,9"</f>
        <v>23,9</v>
      </c>
      <c r="D22" s="34">
        <v>1.58</v>
      </c>
      <c r="E22" s="34">
        <v>0</v>
      </c>
      <c r="F22" s="34">
        <v>0.28999999999999998</v>
      </c>
      <c r="G22" s="34">
        <v>0.28999999999999998</v>
      </c>
      <c r="H22" s="34">
        <v>9.9700000000000006</v>
      </c>
      <c r="I22" s="34">
        <v>46.217819999999989</v>
      </c>
      <c r="J22" s="35">
        <v>0.05</v>
      </c>
      <c r="K22" s="35">
        <v>0</v>
      </c>
      <c r="L22" s="35">
        <v>0</v>
      </c>
      <c r="M22" s="35">
        <v>0</v>
      </c>
      <c r="N22" s="35">
        <v>0.28999999999999998</v>
      </c>
      <c r="O22" s="35">
        <v>7.7</v>
      </c>
      <c r="P22" s="35">
        <v>1.98</v>
      </c>
      <c r="Q22" s="35">
        <v>0</v>
      </c>
      <c r="R22" s="35">
        <v>0</v>
      </c>
      <c r="S22" s="35">
        <v>0.24</v>
      </c>
      <c r="T22" s="35">
        <v>0.6</v>
      </c>
      <c r="U22" s="35">
        <v>145.79</v>
      </c>
      <c r="V22" s="35">
        <v>58.56</v>
      </c>
      <c r="W22" s="35">
        <v>8.3699999999999992</v>
      </c>
      <c r="X22" s="35">
        <v>11.23</v>
      </c>
      <c r="Y22" s="35">
        <v>37.76</v>
      </c>
      <c r="Z22" s="35">
        <v>0.93</v>
      </c>
      <c r="AA22" s="35">
        <v>0</v>
      </c>
      <c r="AB22" s="35">
        <v>1.2</v>
      </c>
      <c r="AC22" s="35">
        <v>0.24</v>
      </c>
      <c r="AD22" s="35">
        <v>0.33</v>
      </c>
      <c r="AE22" s="35">
        <v>0.04</v>
      </c>
      <c r="AF22" s="35">
        <v>0.02</v>
      </c>
      <c r="AG22" s="35">
        <v>0.17</v>
      </c>
      <c r="AH22" s="35">
        <v>0.48</v>
      </c>
      <c r="AI22" s="35">
        <v>0</v>
      </c>
      <c r="AJ22" s="35">
        <v>0</v>
      </c>
      <c r="AK22" s="35">
        <v>76.959999999999994</v>
      </c>
      <c r="AL22" s="35">
        <v>59.27</v>
      </c>
      <c r="AM22" s="35">
        <v>102.05</v>
      </c>
      <c r="AN22" s="35">
        <v>53.3</v>
      </c>
      <c r="AO22" s="35">
        <v>22.23</v>
      </c>
      <c r="AP22" s="35">
        <v>47.32</v>
      </c>
      <c r="AQ22" s="35">
        <v>19.12</v>
      </c>
      <c r="AR22" s="35">
        <v>88.67</v>
      </c>
      <c r="AS22" s="35">
        <v>70.98</v>
      </c>
      <c r="AT22" s="35">
        <v>69.55</v>
      </c>
      <c r="AU22" s="35">
        <v>110.9</v>
      </c>
      <c r="AV22" s="35">
        <v>29.64</v>
      </c>
      <c r="AW22" s="35">
        <v>74.09</v>
      </c>
      <c r="AX22" s="35">
        <v>365.43</v>
      </c>
      <c r="AY22" s="35">
        <v>0</v>
      </c>
      <c r="AZ22" s="35">
        <v>125.71</v>
      </c>
      <c r="BA22" s="35">
        <v>69.55</v>
      </c>
      <c r="BB22" s="35">
        <v>43.02</v>
      </c>
      <c r="BC22" s="35">
        <v>31.07</v>
      </c>
      <c r="BD22" s="35">
        <v>0</v>
      </c>
      <c r="BE22" s="35">
        <v>0</v>
      </c>
      <c r="BF22" s="35">
        <v>0</v>
      </c>
      <c r="BG22" s="35">
        <v>0</v>
      </c>
      <c r="BH22" s="35">
        <v>0</v>
      </c>
      <c r="BI22" s="35">
        <v>0</v>
      </c>
      <c r="BJ22" s="35">
        <v>0</v>
      </c>
      <c r="BK22" s="35">
        <v>0.03</v>
      </c>
      <c r="BL22" s="35">
        <v>0</v>
      </c>
      <c r="BM22" s="35">
        <v>0</v>
      </c>
      <c r="BN22" s="35">
        <v>0</v>
      </c>
      <c r="BO22" s="35">
        <v>0</v>
      </c>
      <c r="BP22" s="35">
        <v>0</v>
      </c>
      <c r="BQ22" s="35">
        <v>0</v>
      </c>
      <c r="BR22" s="35">
        <v>0</v>
      </c>
      <c r="BS22" s="35">
        <v>0.03</v>
      </c>
      <c r="BT22" s="35">
        <v>0</v>
      </c>
      <c r="BU22" s="35">
        <v>0</v>
      </c>
      <c r="BV22" s="35">
        <v>0.11</v>
      </c>
      <c r="BW22" s="35">
        <v>0.02</v>
      </c>
      <c r="BX22" s="35">
        <v>0</v>
      </c>
      <c r="BY22" s="35">
        <v>0</v>
      </c>
      <c r="BZ22" s="35">
        <v>0</v>
      </c>
      <c r="CA22" s="35">
        <v>0</v>
      </c>
      <c r="CB22" s="35">
        <v>11.23</v>
      </c>
      <c r="CC22" s="34">
        <v>1.32</v>
      </c>
      <c r="CE22" s="32">
        <v>0.2</v>
      </c>
      <c r="CG22" s="32">
        <v>5.0599999999999996</v>
      </c>
      <c r="CH22" s="32">
        <v>5.0599999999999996</v>
      </c>
      <c r="CI22" s="32">
        <v>5.0599999999999996</v>
      </c>
      <c r="CJ22" s="32">
        <v>962.03</v>
      </c>
      <c r="CK22" s="32">
        <v>370.63</v>
      </c>
      <c r="CL22" s="32">
        <v>666.33</v>
      </c>
      <c r="CM22" s="32">
        <v>9.6199999999999992</v>
      </c>
      <c r="CN22" s="32">
        <v>8</v>
      </c>
      <c r="CO22" s="32">
        <v>8.81</v>
      </c>
      <c r="CP22" s="32">
        <v>0</v>
      </c>
      <c r="CQ22" s="32">
        <v>0</v>
      </c>
      <c r="CR22" s="32">
        <v>1.1000000000000001</v>
      </c>
    </row>
    <row r="23" spans="1:96" s="28" customFormat="1">
      <c r="A23" s="28" t="str">
        <f>"37/10"</f>
        <v>37/10</v>
      </c>
      <c r="B23" s="29" t="s">
        <v>104</v>
      </c>
      <c r="C23" s="30" t="str">
        <f>"200"</f>
        <v>200</v>
      </c>
      <c r="D23" s="30">
        <v>0.67</v>
      </c>
      <c r="E23" s="30">
        <v>0</v>
      </c>
      <c r="F23" s="30">
        <v>0.27</v>
      </c>
      <c r="G23" s="30">
        <v>0.27</v>
      </c>
      <c r="H23" s="30">
        <v>23.62</v>
      </c>
      <c r="I23" s="30">
        <v>90.302599999999998</v>
      </c>
      <c r="J23" s="31">
        <v>0.04</v>
      </c>
      <c r="K23" s="31">
        <v>0</v>
      </c>
      <c r="L23" s="31">
        <v>0</v>
      </c>
      <c r="M23" s="31">
        <v>0</v>
      </c>
      <c r="N23" s="31">
        <v>18.03</v>
      </c>
      <c r="O23" s="31">
        <v>1.18</v>
      </c>
      <c r="P23" s="31">
        <v>4.41</v>
      </c>
      <c r="Q23" s="31">
        <v>0</v>
      </c>
      <c r="R23" s="31">
        <v>0</v>
      </c>
      <c r="S23" s="31">
        <v>1</v>
      </c>
      <c r="T23" s="31">
        <v>0.95</v>
      </c>
      <c r="U23" s="31">
        <v>2.2799999999999998</v>
      </c>
      <c r="V23" s="31">
        <v>10.199999999999999</v>
      </c>
      <c r="W23" s="31">
        <v>11.93</v>
      </c>
      <c r="X23" s="31">
        <v>3.23</v>
      </c>
      <c r="Y23" s="31">
        <v>3.16</v>
      </c>
      <c r="Z23" s="31">
        <v>0.61</v>
      </c>
      <c r="AA23" s="31">
        <v>0</v>
      </c>
      <c r="AB23" s="31">
        <v>882</v>
      </c>
      <c r="AC23" s="31">
        <v>163.4</v>
      </c>
      <c r="AD23" s="31">
        <v>0.76</v>
      </c>
      <c r="AE23" s="31">
        <v>0.01</v>
      </c>
      <c r="AF23" s="31">
        <v>0.05</v>
      </c>
      <c r="AG23" s="31">
        <v>0.2</v>
      </c>
      <c r="AH23" s="31">
        <v>0.28000000000000003</v>
      </c>
      <c r="AI23" s="31">
        <v>80</v>
      </c>
      <c r="AJ23" s="31">
        <v>0</v>
      </c>
      <c r="AK23" s="31">
        <v>0</v>
      </c>
      <c r="AL23" s="31">
        <v>0</v>
      </c>
      <c r="AM23" s="31">
        <v>0</v>
      </c>
      <c r="AN23" s="31">
        <v>0</v>
      </c>
      <c r="AO23" s="31">
        <v>0</v>
      </c>
      <c r="AP23" s="31">
        <v>0</v>
      </c>
      <c r="AQ23" s="31">
        <v>0</v>
      </c>
      <c r="AR23" s="31">
        <v>0</v>
      </c>
      <c r="AS23" s="31">
        <v>0</v>
      </c>
      <c r="AT23" s="31">
        <v>0</v>
      </c>
      <c r="AU23" s="31">
        <v>0</v>
      </c>
      <c r="AV23" s="31">
        <v>0</v>
      </c>
      <c r="AW23" s="31">
        <v>0</v>
      </c>
      <c r="AX23" s="31">
        <v>0</v>
      </c>
      <c r="AY23" s="31">
        <v>0</v>
      </c>
      <c r="AZ23" s="31">
        <v>0</v>
      </c>
      <c r="BA23" s="31">
        <v>0</v>
      </c>
      <c r="BB23" s="31">
        <v>0</v>
      </c>
      <c r="BC23" s="31">
        <v>0</v>
      </c>
      <c r="BD23" s="31">
        <v>0</v>
      </c>
      <c r="BE23" s="31">
        <v>0</v>
      </c>
      <c r="BF23" s="31">
        <v>0</v>
      </c>
      <c r="BG23" s="31">
        <v>0</v>
      </c>
      <c r="BH23" s="31">
        <v>0</v>
      </c>
      <c r="BI23" s="31">
        <v>0</v>
      </c>
      <c r="BJ23" s="31">
        <v>0</v>
      </c>
      <c r="BK23" s="31">
        <v>0</v>
      </c>
      <c r="BL23" s="31">
        <v>0</v>
      </c>
      <c r="BM23" s="31">
        <v>0</v>
      </c>
      <c r="BN23" s="31">
        <v>0</v>
      </c>
      <c r="BO23" s="31">
        <v>0</v>
      </c>
      <c r="BP23" s="31">
        <v>0</v>
      </c>
      <c r="BQ23" s="31">
        <v>0</v>
      </c>
      <c r="BR23" s="31">
        <v>0</v>
      </c>
      <c r="BS23" s="31">
        <v>0</v>
      </c>
      <c r="BT23" s="31">
        <v>0</v>
      </c>
      <c r="BU23" s="31">
        <v>0</v>
      </c>
      <c r="BV23" s="31">
        <v>0</v>
      </c>
      <c r="BW23" s="31">
        <v>0</v>
      </c>
      <c r="BX23" s="31">
        <v>0</v>
      </c>
      <c r="BY23" s="31">
        <v>0</v>
      </c>
      <c r="BZ23" s="31">
        <v>0</v>
      </c>
      <c r="CA23" s="31">
        <v>0</v>
      </c>
      <c r="CB23" s="31">
        <v>232.81</v>
      </c>
      <c r="CC23" s="30">
        <v>10.89</v>
      </c>
      <c r="CE23" s="28">
        <v>147</v>
      </c>
      <c r="CG23" s="28">
        <v>5.32</v>
      </c>
      <c r="CH23" s="28">
        <v>5.32</v>
      </c>
      <c r="CI23" s="28">
        <v>5.32</v>
      </c>
      <c r="CJ23" s="28">
        <v>605.55999999999995</v>
      </c>
      <c r="CK23" s="28">
        <v>231.78</v>
      </c>
      <c r="CL23" s="28">
        <v>418.67</v>
      </c>
      <c r="CM23" s="28">
        <v>56.62</v>
      </c>
      <c r="CN23" s="28">
        <v>33.619999999999997</v>
      </c>
      <c r="CO23" s="28">
        <v>45.12</v>
      </c>
      <c r="CP23" s="28">
        <v>10</v>
      </c>
      <c r="CQ23" s="28">
        <v>0</v>
      </c>
      <c r="CR23" s="28">
        <v>6.6</v>
      </c>
    </row>
    <row r="24" spans="1:96" s="36" customFormat="1" ht="11.4">
      <c r="B24" s="37" t="s">
        <v>105</v>
      </c>
      <c r="C24" s="38"/>
      <c r="D24" s="38">
        <v>19.61</v>
      </c>
      <c r="E24" s="38">
        <v>9.83</v>
      </c>
      <c r="F24" s="38">
        <v>25.38</v>
      </c>
      <c r="G24" s="38">
        <v>20.51</v>
      </c>
      <c r="H24" s="38">
        <v>95.4</v>
      </c>
      <c r="I24" s="38">
        <v>669.29</v>
      </c>
      <c r="J24" s="39">
        <v>5.34</v>
      </c>
      <c r="K24" s="39">
        <v>12.22</v>
      </c>
      <c r="L24" s="39">
        <v>0</v>
      </c>
      <c r="M24" s="39">
        <v>0</v>
      </c>
      <c r="N24" s="39">
        <v>29.33</v>
      </c>
      <c r="O24" s="39">
        <v>53.85</v>
      </c>
      <c r="P24" s="39">
        <v>12.22</v>
      </c>
      <c r="Q24" s="39">
        <v>0</v>
      </c>
      <c r="R24" s="39">
        <v>0</v>
      </c>
      <c r="S24" s="39">
        <v>1.92</v>
      </c>
      <c r="T24" s="39">
        <v>7.44</v>
      </c>
      <c r="U24" s="39">
        <v>903.26</v>
      </c>
      <c r="V24" s="39">
        <v>1247.77</v>
      </c>
      <c r="W24" s="39">
        <v>76.08</v>
      </c>
      <c r="X24" s="39">
        <v>106.29</v>
      </c>
      <c r="Y24" s="39">
        <v>280.27</v>
      </c>
      <c r="Z24" s="39">
        <v>5.15</v>
      </c>
      <c r="AA24" s="39">
        <v>15.12</v>
      </c>
      <c r="AB24" s="39">
        <v>8413.1</v>
      </c>
      <c r="AC24" s="39">
        <v>1624.85</v>
      </c>
      <c r="AD24" s="39">
        <v>10.33</v>
      </c>
      <c r="AE24" s="39">
        <v>0.3</v>
      </c>
      <c r="AF24" s="39">
        <v>0.28999999999999998</v>
      </c>
      <c r="AG24" s="39">
        <v>6.26</v>
      </c>
      <c r="AH24" s="39">
        <v>13.28</v>
      </c>
      <c r="AI24" s="39">
        <v>92.57</v>
      </c>
      <c r="AJ24" s="39">
        <v>0</v>
      </c>
      <c r="AK24" s="39">
        <v>843.61</v>
      </c>
      <c r="AL24" s="39">
        <v>880.18</v>
      </c>
      <c r="AM24" s="39">
        <v>1297.33</v>
      </c>
      <c r="AN24" s="39">
        <v>1298.51</v>
      </c>
      <c r="AO24" s="39">
        <v>366.15</v>
      </c>
      <c r="AP24" s="39">
        <v>724.36</v>
      </c>
      <c r="AQ24" s="39">
        <v>103.22</v>
      </c>
      <c r="AR24" s="39">
        <v>839.99</v>
      </c>
      <c r="AS24" s="39">
        <v>341.75</v>
      </c>
      <c r="AT24" s="39">
        <v>590.12</v>
      </c>
      <c r="AU24" s="39">
        <v>535.58000000000004</v>
      </c>
      <c r="AV24" s="39">
        <v>395.2</v>
      </c>
      <c r="AW24" s="39">
        <v>325.10000000000002</v>
      </c>
      <c r="AX24" s="39">
        <v>1832.57</v>
      </c>
      <c r="AY24" s="39">
        <v>0</v>
      </c>
      <c r="AZ24" s="39">
        <v>476.67</v>
      </c>
      <c r="BA24" s="39">
        <v>305.60000000000002</v>
      </c>
      <c r="BB24" s="39">
        <v>542.25</v>
      </c>
      <c r="BC24" s="39">
        <v>262.38</v>
      </c>
      <c r="BD24" s="39">
        <v>0</v>
      </c>
      <c r="BE24" s="39">
        <v>0</v>
      </c>
      <c r="BF24" s="39">
        <v>0</v>
      </c>
      <c r="BG24" s="39">
        <v>0</v>
      </c>
      <c r="BH24" s="39">
        <v>0</v>
      </c>
      <c r="BI24" s="39">
        <v>0</v>
      </c>
      <c r="BJ24" s="39">
        <v>0</v>
      </c>
      <c r="BK24" s="39">
        <v>1.26</v>
      </c>
      <c r="BL24" s="39">
        <v>0</v>
      </c>
      <c r="BM24" s="39">
        <v>0.72</v>
      </c>
      <c r="BN24" s="39">
        <v>0.06</v>
      </c>
      <c r="BO24" s="39">
        <v>0.12</v>
      </c>
      <c r="BP24" s="39">
        <v>0</v>
      </c>
      <c r="BQ24" s="39">
        <v>0</v>
      </c>
      <c r="BR24" s="39">
        <v>0.01</v>
      </c>
      <c r="BS24" s="39">
        <v>4.37</v>
      </c>
      <c r="BT24" s="39">
        <v>0</v>
      </c>
      <c r="BU24" s="39">
        <v>0</v>
      </c>
      <c r="BV24" s="39">
        <v>11.41</v>
      </c>
      <c r="BW24" s="39">
        <v>0.04</v>
      </c>
      <c r="BX24" s="39">
        <v>0</v>
      </c>
      <c r="BY24" s="39">
        <v>0</v>
      </c>
      <c r="BZ24" s="39">
        <v>0</v>
      </c>
      <c r="CA24" s="39">
        <v>0</v>
      </c>
      <c r="CB24" s="39">
        <v>716.21</v>
      </c>
      <c r="CC24" s="38">
        <f>SUM($CC$17:$CC$23)</f>
        <v>70.86</v>
      </c>
      <c r="CD24" s="36">
        <f>$I$24/$I$49*100</f>
        <v>21.612309480754323</v>
      </c>
      <c r="CE24" s="36">
        <v>1417.3</v>
      </c>
      <c r="CG24" s="36">
        <v>83.03</v>
      </c>
      <c r="CH24" s="36">
        <v>53.81</v>
      </c>
      <c r="CI24" s="36">
        <v>68.42</v>
      </c>
      <c r="CJ24" s="36">
        <v>4365.68</v>
      </c>
      <c r="CK24" s="36">
        <v>1943.26</v>
      </c>
      <c r="CL24" s="36">
        <v>3154.47</v>
      </c>
      <c r="CM24" s="36">
        <v>146.88999999999999</v>
      </c>
      <c r="CN24" s="36">
        <v>83.91</v>
      </c>
      <c r="CO24" s="36">
        <v>115.42</v>
      </c>
      <c r="CP24" s="36">
        <v>11.8</v>
      </c>
      <c r="CQ24" s="36">
        <v>1.8</v>
      </c>
    </row>
    <row r="25" spans="1:96">
      <c r="B25" s="27" t="s">
        <v>106</v>
      </c>
      <c r="C25" s="16"/>
      <c r="D25" s="16"/>
      <c r="E25" s="16"/>
      <c r="F25" s="16"/>
      <c r="G25" s="16"/>
      <c r="H25" s="16"/>
      <c r="I25" s="16"/>
    </row>
    <row r="26" spans="1:96" s="32" customFormat="1">
      <c r="A26" s="32" t="str">
        <f>"13"</f>
        <v>13</v>
      </c>
      <c r="B26" s="33" t="s">
        <v>107</v>
      </c>
      <c r="C26" s="34" t="str">
        <f>"180"</f>
        <v>180</v>
      </c>
      <c r="D26" s="34">
        <v>0.72</v>
      </c>
      <c r="E26" s="34">
        <v>0</v>
      </c>
      <c r="F26" s="34">
        <v>0.72</v>
      </c>
      <c r="G26" s="34">
        <v>0.72</v>
      </c>
      <c r="H26" s="34">
        <v>20.88</v>
      </c>
      <c r="I26" s="34">
        <v>87.623999999999995</v>
      </c>
      <c r="J26" s="35">
        <v>0.18</v>
      </c>
      <c r="K26" s="35">
        <v>0</v>
      </c>
      <c r="L26" s="35">
        <v>0</v>
      </c>
      <c r="M26" s="35">
        <v>0</v>
      </c>
      <c r="N26" s="35">
        <v>16.2</v>
      </c>
      <c r="O26" s="35">
        <v>1.44</v>
      </c>
      <c r="P26" s="35">
        <v>3.24</v>
      </c>
      <c r="Q26" s="35">
        <v>0</v>
      </c>
      <c r="R26" s="35">
        <v>0</v>
      </c>
      <c r="S26" s="35">
        <v>1.44</v>
      </c>
      <c r="T26" s="35">
        <v>0.9</v>
      </c>
      <c r="U26" s="35">
        <v>46.8</v>
      </c>
      <c r="V26" s="35">
        <v>500.4</v>
      </c>
      <c r="W26" s="35">
        <v>28.8</v>
      </c>
      <c r="X26" s="35">
        <v>16.2</v>
      </c>
      <c r="Y26" s="35">
        <v>19.8</v>
      </c>
      <c r="Z26" s="35">
        <v>3.96</v>
      </c>
      <c r="AA26" s="35">
        <v>0</v>
      </c>
      <c r="AB26" s="35">
        <v>54</v>
      </c>
      <c r="AC26" s="35">
        <v>9</v>
      </c>
      <c r="AD26" s="35">
        <v>0.36</v>
      </c>
      <c r="AE26" s="35">
        <v>0.05</v>
      </c>
      <c r="AF26" s="35">
        <v>0.04</v>
      </c>
      <c r="AG26" s="35">
        <v>0.54</v>
      </c>
      <c r="AH26" s="35">
        <v>0.72</v>
      </c>
      <c r="AI26" s="35">
        <v>18</v>
      </c>
      <c r="AJ26" s="35">
        <v>0</v>
      </c>
      <c r="AK26" s="35">
        <v>21.6</v>
      </c>
      <c r="AL26" s="35">
        <v>23.4</v>
      </c>
      <c r="AM26" s="35">
        <v>34.200000000000003</v>
      </c>
      <c r="AN26" s="35">
        <v>32.4</v>
      </c>
      <c r="AO26" s="35">
        <v>5.4</v>
      </c>
      <c r="AP26" s="35">
        <v>19.8</v>
      </c>
      <c r="AQ26" s="35">
        <v>5.4</v>
      </c>
      <c r="AR26" s="35">
        <v>16.2</v>
      </c>
      <c r="AS26" s="35">
        <v>30.6</v>
      </c>
      <c r="AT26" s="35">
        <v>18</v>
      </c>
      <c r="AU26" s="35">
        <v>140.4</v>
      </c>
      <c r="AV26" s="35">
        <v>12.6</v>
      </c>
      <c r="AW26" s="35">
        <v>25.2</v>
      </c>
      <c r="AX26" s="35">
        <v>75.599999999999994</v>
      </c>
      <c r="AY26" s="35">
        <v>0</v>
      </c>
      <c r="AZ26" s="35">
        <v>23.4</v>
      </c>
      <c r="BA26" s="35">
        <v>28.8</v>
      </c>
      <c r="BB26" s="35">
        <v>10.8</v>
      </c>
      <c r="BC26" s="35">
        <v>9</v>
      </c>
      <c r="BD26" s="35">
        <v>0</v>
      </c>
      <c r="BE26" s="35">
        <v>0</v>
      </c>
      <c r="BF26" s="35">
        <v>0</v>
      </c>
      <c r="BG26" s="35">
        <v>0</v>
      </c>
      <c r="BH26" s="35">
        <v>0</v>
      </c>
      <c r="BI26" s="35">
        <v>0</v>
      </c>
      <c r="BJ26" s="35">
        <v>0</v>
      </c>
      <c r="BK26" s="35">
        <v>0</v>
      </c>
      <c r="BL26" s="35">
        <v>0</v>
      </c>
      <c r="BM26" s="35">
        <v>0</v>
      </c>
      <c r="BN26" s="35">
        <v>0</v>
      </c>
      <c r="BO26" s="35">
        <v>0</v>
      </c>
      <c r="BP26" s="35">
        <v>0</v>
      </c>
      <c r="BQ26" s="35">
        <v>0</v>
      </c>
      <c r="BR26" s="35">
        <v>0</v>
      </c>
      <c r="BS26" s="35">
        <v>0</v>
      </c>
      <c r="BT26" s="35">
        <v>0</v>
      </c>
      <c r="BU26" s="35">
        <v>0</v>
      </c>
      <c r="BV26" s="35">
        <v>0</v>
      </c>
      <c r="BW26" s="35">
        <v>0</v>
      </c>
      <c r="BX26" s="35">
        <v>0</v>
      </c>
      <c r="BY26" s="35">
        <v>0</v>
      </c>
      <c r="BZ26" s="35">
        <v>0</v>
      </c>
      <c r="CA26" s="35">
        <v>0</v>
      </c>
      <c r="CB26" s="35">
        <v>155.34</v>
      </c>
      <c r="CC26" s="34">
        <v>21.6</v>
      </c>
      <c r="CE26" s="32">
        <v>9</v>
      </c>
      <c r="CG26" s="32">
        <v>4.25</v>
      </c>
      <c r="CH26" s="32">
        <v>4.25</v>
      </c>
      <c r="CI26" s="32">
        <v>4.25</v>
      </c>
      <c r="CJ26" s="32">
        <v>319.05</v>
      </c>
      <c r="CK26" s="32">
        <v>319.05</v>
      </c>
      <c r="CL26" s="32">
        <v>319.05</v>
      </c>
      <c r="CM26" s="32">
        <v>0</v>
      </c>
      <c r="CN26" s="32">
        <v>0</v>
      </c>
      <c r="CO26" s="32">
        <v>0</v>
      </c>
      <c r="CP26" s="32">
        <v>0</v>
      </c>
      <c r="CQ26" s="32">
        <v>0</v>
      </c>
      <c r="CR26" s="32">
        <v>18</v>
      </c>
    </row>
    <row r="27" spans="1:96" s="28" customFormat="1">
      <c r="A27" s="28" t="str">
        <f>"5"</f>
        <v>5</v>
      </c>
      <c r="B27" s="29" t="s">
        <v>108</v>
      </c>
      <c r="C27" s="30" t="str">
        <f>"200"</f>
        <v>200</v>
      </c>
      <c r="D27" s="30">
        <v>1</v>
      </c>
      <c r="E27" s="30">
        <v>0</v>
      </c>
      <c r="F27" s="30">
        <v>0.2</v>
      </c>
      <c r="G27" s="30">
        <v>0</v>
      </c>
      <c r="H27" s="30">
        <v>20.6</v>
      </c>
      <c r="I27" s="30">
        <v>86.47999999999999</v>
      </c>
      <c r="J27" s="31">
        <v>0</v>
      </c>
      <c r="K27" s="31">
        <v>0</v>
      </c>
      <c r="L27" s="31">
        <v>0</v>
      </c>
      <c r="M27" s="31">
        <v>0</v>
      </c>
      <c r="N27" s="31">
        <v>19.8</v>
      </c>
      <c r="O27" s="31">
        <v>0.4</v>
      </c>
      <c r="P27" s="31">
        <v>0.4</v>
      </c>
      <c r="Q27" s="31">
        <v>0</v>
      </c>
      <c r="R27" s="31">
        <v>0</v>
      </c>
      <c r="S27" s="31">
        <v>1</v>
      </c>
      <c r="T27" s="31">
        <v>0.6</v>
      </c>
      <c r="U27" s="31">
        <v>12</v>
      </c>
      <c r="V27" s="31">
        <v>240</v>
      </c>
      <c r="W27" s="31">
        <v>14</v>
      </c>
      <c r="X27" s="31">
        <v>8</v>
      </c>
      <c r="Y27" s="31">
        <v>14</v>
      </c>
      <c r="Z27" s="31">
        <v>2.8</v>
      </c>
      <c r="AA27" s="31">
        <v>0</v>
      </c>
      <c r="AB27" s="31">
        <v>0</v>
      </c>
      <c r="AC27" s="31">
        <v>0</v>
      </c>
      <c r="AD27" s="31">
        <v>0.2</v>
      </c>
      <c r="AE27" s="31">
        <v>0.02</v>
      </c>
      <c r="AF27" s="31">
        <v>0.02</v>
      </c>
      <c r="AG27" s="31">
        <v>0.2</v>
      </c>
      <c r="AH27" s="31">
        <v>0.4</v>
      </c>
      <c r="AI27" s="31">
        <v>4</v>
      </c>
      <c r="AJ27" s="31">
        <v>0.4</v>
      </c>
      <c r="AK27" s="31">
        <v>16</v>
      </c>
      <c r="AL27" s="31">
        <v>20</v>
      </c>
      <c r="AM27" s="31">
        <v>28</v>
      </c>
      <c r="AN27" s="31">
        <v>28</v>
      </c>
      <c r="AO27" s="31">
        <v>4</v>
      </c>
      <c r="AP27" s="31">
        <v>16</v>
      </c>
      <c r="AQ27" s="31">
        <v>4</v>
      </c>
      <c r="AR27" s="31">
        <v>14</v>
      </c>
      <c r="AS27" s="31">
        <v>26</v>
      </c>
      <c r="AT27" s="31">
        <v>16</v>
      </c>
      <c r="AU27" s="31">
        <v>116</v>
      </c>
      <c r="AV27" s="31">
        <v>10</v>
      </c>
      <c r="AW27" s="31">
        <v>22</v>
      </c>
      <c r="AX27" s="31">
        <v>64</v>
      </c>
      <c r="AY27" s="31">
        <v>0</v>
      </c>
      <c r="AZ27" s="31">
        <v>20</v>
      </c>
      <c r="BA27" s="31">
        <v>24</v>
      </c>
      <c r="BB27" s="31">
        <v>10</v>
      </c>
      <c r="BC27" s="31">
        <v>8</v>
      </c>
      <c r="BD27" s="31">
        <v>0</v>
      </c>
      <c r="BE27" s="31">
        <v>0</v>
      </c>
      <c r="BF27" s="31">
        <v>0</v>
      </c>
      <c r="BG27" s="31">
        <v>0</v>
      </c>
      <c r="BH27" s="31">
        <v>0</v>
      </c>
      <c r="BI27" s="31">
        <v>0</v>
      </c>
      <c r="BJ27" s="31">
        <v>0</v>
      </c>
      <c r="BK27" s="31">
        <v>0</v>
      </c>
      <c r="BL27" s="31">
        <v>0</v>
      </c>
      <c r="BM27" s="31">
        <v>0</v>
      </c>
      <c r="BN27" s="31">
        <v>0</v>
      </c>
      <c r="BO27" s="31">
        <v>0</v>
      </c>
      <c r="BP27" s="31">
        <v>0</v>
      </c>
      <c r="BQ27" s="31">
        <v>0</v>
      </c>
      <c r="BR27" s="31">
        <v>0</v>
      </c>
      <c r="BS27" s="31">
        <v>0</v>
      </c>
      <c r="BT27" s="31">
        <v>0</v>
      </c>
      <c r="BU27" s="31">
        <v>0</v>
      </c>
      <c r="BV27" s="31">
        <v>0</v>
      </c>
      <c r="BW27" s="31">
        <v>0</v>
      </c>
      <c r="BX27" s="31">
        <v>0</v>
      </c>
      <c r="BY27" s="31">
        <v>0</v>
      </c>
      <c r="BZ27" s="31">
        <v>0</v>
      </c>
      <c r="CA27" s="31">
        <v>0</v>
      </c>
      <c r="CB27" s="31">
        <v>176.2</v>
      </c>
      <c r="CC27" s="30">
        <v>10.8</v>
      </c>
      <c r="CE27" s="28">
        <v>0</v>
      </c>
      <c r="CG27" s="28">
        <v>3.6</v>
      </c>
      <c r="CH27" s="28">
        <v>3.6</v>
      </c>
      <c r="CI27" s="28">
        <v>3.6</v>
      </c>
      <c r="CJ27" s="28">
        <v>360</v>
      </c>
      <c r="CK27" s="28">
        <v>163.80000000000001</v>
      </c>
      <c r="CL27" s="28">
        <v>261.89999999999998</v>
      </c>
      <c r="CM27" s="28">
        <v>0.54</v>
      </c>
      <c r="CN27" s="28">
        <v>0.54</v>
      </c>
      <c r="CO27" s="28">
        <v>0.54</v>
      </c>
      <c r="CP27" s="28">
        <v>0</v>
      </c>
      <c r="CQ27" s="28">
        <v>0</v>
      </c>
      <c r="CR27" s="28">
        <v>9</v>
      </c>
    </row>
    <row r="28" spans="1:96" s="36" customFormat="1" ht="11.4">
      <c r="B28" s="37" t="s">
        <v>109</v>
      </c>
      <c r="C28" s="38"/>
      <c r="D28" s="38">
        <v>1.72</v>
      </c>
      <c r="E28" s="38">
        <v>0</v>
      </c>
      <c r="F28" s="38">
        <v>0.92</v>
      </c>
      <c r="G28" s="38">
        <v>0.72</v>
      </c>
      <c r="H28" s="38">
        <v>41.48</v>
      </c>
      <c r="I28" s="38">
        <v>174.1</v>
      </c>
      <c r="J28" s="39">
        <v>0.18</v>
      </c>
      <c r="K28" s="39">
        <v>0</v>
      </c>
      <c r="L28" s="39">
        <v>0</v>
      </c>
      <c r="M28" s="39">
        <v>0</v>
      </c>
      <c r="N28" s="39">
        <v>36</v>
      </c>
      <c r="O28" s="39">
        <v>1.84</v>
      </c>
      <c r="P28" s="39">
        <v>3.64</v>
      </c>
      <c r="Q28" s="39">
        <v>0</v>
      </c>
      <c r="R28" s="39">
        <v>0</v>
      </c>
      <c r="S28" s="39">
        <v>2.44</v>
      </c>
      <c r="T28" s="39">
        <v>1.5</v>
      </c>
      <c r="U28" s="39">
        <v>58.8</v>
      </c>
      <c r="V28" s="39">
        <v>740.4</v>
      </c>
      <c r="W28" s="39">
        <v>42.8</v>
      </c>
      <c r="X28" s="39">
        <v>24.2</v>
      </c>
      <c r="Y28" s="39">
        <v>33.799999999999997</v>
      </c>
      <c r="Z28" s="39">
        <v>6.76</v>
      </c>
      <c r="AA28" s="39">
        <v>0</v>
      </c>
      <c r="AB28" s="39">
        <v>54</v>
      </c>
      <c r="AC28" s="39">
        <v>9</v>
      </c>
      <c r="AD28" s="39">
        <v>0.56000000000000005</v>
      </c>
      <c r="AE28" s="39">
        <v>7.0000000000000007E-2</v>
      </c>
      <c r="AF28" s="39">
        <v>0.06</v>
      </c>
      <c r="AG28" s="39">
        <v>0.74</v>
      </c>
      <c r="AH28" s="39">
        <v>1.1200000000000001</v>
      </c>
      <c r="AI28" s="39">
        <v>22</v>
      </c>
      <c r="AJ28" s="39">
        <v>0.4</v>
      </c>
      <c r="AK28" s="39">
        <v>37.6</v>
      </c>
      <c r="AL28" s="39">
        <v>43.4</v>
      </c>
      <c r="AM28" s="39">
        <v>62.2</v>
      </c>
      <c r="AN28" s="39">
        <v>60.4</v>
      </c>
      <c r="AO28" s="39">
        <v>9.4</v>
      </c>
      <c r="AP28" s="39">
        <v>35.799999999999997</v>
      </c>
      <c r="AQ28" s="39">
        <v>9.4</v>
      </c>
      <c r="AR28" s="39">
        <v>30.2</v>
      </c>
      <c r="AS28" s="39">
        <v>56.6</v>
      </c>
      <c r="AT28" s="39">
        <v>34</v>
      </c>
      <c r="AU28" s="39">
        <v>256.39999999999998</v>
      </c>
      <c r="AV28" s="39">
        <v>22.6</v>
      </c>
      <c r="AW28" s="39">
        <v>47.2</v>
      </c>
      <c r="AX28" s="39">
        <v>139.6</v>
      </c>
      <c r="AY28" s="39">
        <v>0</v>
      </c>
      <c r="AZ28" s="39">
        <v>43.4</v>
      </c>
      <c r="BA28" s="39">
        <v>52.8</v>
      </c>
      <c r="BB28" s="39">
        <v>20.8</v>
      </c>
      <c r="BC28" s="39">
        <v>17</v>
      </c>
      <c r="BD28" s="39">
        <v>0</v>
      </c>
      <c r="BE28" s="39">
        <v>0</v>
      </c>
      <c r="BF28" s="39">
        <v>0</v>
      </c>
      <c r="BG28" s="39">
        <v>0</v>
      </c>
      <c r="BH28" s="39">
        <v>0</v>
      </c>
      <c r="BI28" s="39">
        <v>0</v>
      </c>
      <c r="BJ28" s="39">
        <v>0</v>
      </c>
      <c r="BK28" s="39">
        <v>0</v>
      </c>
      <c r="BL28" s="39">
        <v>0</v>
      </c>
      <c r="BM28" s="39">
        <v>0</v>
      </c>
      <c r="BN28" s="39">
        <v>0</v>
      </c>
      <c r="BO28" s="39">
        <v>0</v>
      </c>
      <c r="BP28" s="39">
        <v>0</v>
      </c>
      <c r="BQ28" s="39">
        <v>0</v>
      </c>
      <c r="BR28" s="39">
        <v>0</v>
      </c>
      <c r="BS28" s="39">
        <v>0</v>
      </c>
      <c r="BT28" s="39">
        <v>0</v>
      </c>
      <c r="BU28" s="39">
        <v>0</v>
      </c>
      <c r="BV28" s="39">
        <v>0</v>
      </c>
      <c r="BW28" s="39">
        <v>0</v>
      </c>
      <c r="BX28" s="39">
        <v>0</v>
      </c>
      <c r="BY28" s="39">
        <v>0</v>
      </c>
      <c r="BZ28" s="39">
        <v>0</v>
      </c>
      <c r="CA28" s="39">
        <v>0</v>
      </c>
      <c r="CB28" s="39">
        <v>331.54</v>
      </c>
      <c r="CC28" s="38">
        <f>SUM($CC$25:$CC$27)</f>
        <v>32.400000000000006</v>
      </c>
      <c r="CD28" s="36">
        <f>$I$28/$I$49*100</f>
        <v>5.621932317230689</v>
      </c>
      <c r="CE28" s="36">
        <v>9</v>
      </c>
      <c r="CG28" s="36">
        <v>7.85</v>
      </c>
      <c r="CH28" s="36">
        <v>7.85</v>
      </c>
      <c r="CI28" s="36">
        <v>7.85</v>
      </c>
      <c r="CJ28" s="36">
        <v>679.05</v>
      </c>
      <c r="CK28" s="36">
        <v>482.85</v>
      </c>
      <c r="CL28" s="36">
        <v>580.95000000000005</v>
      </c>
      <c r="CM28" s="36">
        <v>0.54</v>
      </c>
      <c r="CN28" s="36">
        <v>0.54</v>
      </c>
      <c r="CO28" s="36">
        <v>0.54</v>
      </c>
      <c r="CP28" s="36">
        <v>0</v>
      </c>
      <c r="CQ28" s="36">
        <v>0</v>
      </c>
    </row>
    <row r="29" spans="1:96" s="86" customFormat="1" ht="11.4">
      <c r="A29" s="86" t="s">
        <v>153</v>
      </c>
    </row>
    <row r="30" spans="1:96">
      <c r="B30" s="27" t="s">
        <v>110</v>
      </c>
      <c r="C30" s="16"/>
      <c r="D30" s="16"/>
      <c r="E30" s="16"/>
      <c r="F30" s="16"/>
      <c r="G30" s="16"/>
      <c r="H30" s="16"/>
      <c r="I30" s="16"/>
    </row>
    <row r="31" spans="1:96" s="32" customFormat="1">
      <c r="A31" s="32" t="str">
        <f>"20/5"</f>
        <v>20/5</v>
      </c>
      <c r="B31" s="33" t="s">
        <v>93</v>
      </c>
      <c r="C31" s="34" t="str">
        <f>"100"</f>
        <v>100</v>
      </c>
      <c r="D31" s="34">
        <v>15.37</v>
      </c>
      <c r="E31" s="34">
        <v>14.66</v>
      </c>
      <c r="F31" s="34">
        <v>12.16</v>
      </c>
      <c r="G31" s="34">
        <v>2.14</v>
      </c>
      <c r="H31" s="34">
        <v>18.72</v>
      </c>
      <c r="I31" s="34">
        <v>246.690912</v>
      </c>
      <c r="J31" s="35">
        <v>6.87</v>
      </c>
      <c r="K31" s="35">
        <v>1.37</v>
      </c>
      <c r="L31" s="35">
        <v>0</v>
      </c>
      <c r="M31" s="35">
        <v>0</v>
      </c>
      <c r="N31" s="35">
        <v>9.5399999999999991</v>
      </c>
      <c r="O31" s="35">
        <v>8.73</v>
      </c>
      <c r="P31" s="35">
        <v>0.46</v>
      </c>
      <c r="Q31" s="35">
        <v>0</v>
      </c>
      <c r="R31" s="35">
        <v>0</v>
      </c>
      <c r="S31" s="35">
        <v>0.95</v>
      </c>
      <c r="T31" s="35">
        <v>2.08</v>
      </c>
      <c r="U31" s="35">
        <v>441.76</v>
      </c>
      <c r="V31" s="35">
        <v>128.04</v>
      </c>
      <c r="W31" s="35">
        <v>137.41</v>
      </c>
      <c r="X31" s="35">
        <v>20.28</v>
      </c>
      <c r="Y31" s="35">
        <v>182.34</v>
      </c>
      <c r="Z31" s="35">
        <v>0.67</v>
      </c>
      <c r="AA31" s="35">
        <v>51.18</v>
      </c>
      <c r="AB31" s="35">
        <v>33.44</v>
      </c>
      <c r="AC31" s="35">
        <v>92.35</v>
      </c>
      <c r="AD31" s="35">
        <v>1.35</v>
      </c>
      <c r="AE31" s="35">
        <v>0.05</v>
      </c>
      <c r="AF31" s="35">
        <v>0.22</v>
      </c>
      <c r="AG31" s="35">
        <v>0.4</v>
      </c>
      <c r="AH31" s="35">
        <v>3.76</v>
      </c>
      <c r="AI31" s="35">
        <v>0.23</v>
      </c>
      <c r="AJ31" s="35">
        <v>0</v>
      </c>
      <c r="AK31" s="35">
        <v>819.27</v>
      </c>
      <c r="AL31" s="35">
        <v>674.51</v>
      </c>
      <c r="AM31" s="35">
        <v>1262.3</v>
      </c>
      <c r="AN31" s="35">
        <v>980.45</v>
      </c>
      <c r="AO31" s="35">
        <v>376.35</v>
      </c>
      <c r="AP31" s="35">
        <v>633.17999999999995</v>
      </c>
      <c r="AQ31" s="35">
        <v>204.37</v>
      </c>
      <c r="AR31" s="35">
        <v>740.18</v>
      </c>
      <c r="AS31" s="35">
        <v>215.46</v>
      </c>
      <c r="AT31" s="35">
        <v>233.28</v>
      </c>
      <c r="AU31" s="35">
        <v>337.17</v>
      </c>
      <c r="AV31" s="35">
        <v>427.23</v>
      </c>
      <c r="AW31" s="35">
        <v>175.86</v>
      </c>
      <c r="AX31" s="35">
        <v>887.37</v>
      </c>
      <c r="AY31" s="35">
        <v>1.32</v>
      </c>
      <c r="AZ31" s="35">
        <v>252.15</v>
      </c>
      <c r="BA31" s="35">
        <v>237.27</v>
      </c>
      <c r="BB31" s="35">
        <v>760.3</v>
      </c>
      <c r="BC31" s="35">
        <v>132.65</v>
      </c>
      <c r="BD31" s="35">
        <v>7.0000000000000007E-2</v>
      </c>
      <c r="BE31" s="35">
        <v>0.03</v>
      </c>
      <c r="BF31" s="35">
        <v>0.02</v>
      </c>
      <c r="BG31" s="35">
        <v>0.04</v>
      </c>
      <c r="BH31" s="35">
        <v>0.05</v>
      </c>
      <c r="BI31" s="35">
        <v>0.21</v>
      </c>
      <c r="BJ31" s="35">
        <v>0</v>
      </c>
      <c r="BK31" s="35">
        <v>0.7</v>
      </c>
      <c r="BL31" s="35">
        <v>0</v>
      </c>
      <c r="BM31" s="35">
        <v>0.25</v>
      </c>
      <c r="BN31" s="35">
        <v>0.01</v>
      </c>
      <c r="BO31" s="35">
        <v>0.01</v>
      </c>
      <c r="BP31" s="35">
        <v>0</v>
      </c>
      <c r="BQ31" s="35">
        <v>0.04</v>
      </c>
      <c r="BR31" s="35">
        <v>0.06</v>
      </c>
      <c r="BS31" s="35">
        <v>0.89</v>
      </c>
      <c r="BT31" s="35">
        <v>0</v>
      </c>
      <c r="BU31" s="35">
        <v>0</v>
      </c>
      <c r="BV31" s="35">
        <v>1.21</v>
      </c>
      <c r="BW31" s="35">
        <v>0.01</v>
      </c>
      <c r="BX31" s="35">
        <v>0</v>
      </c>
      <c r="BY31" s="35">
        <v>0</v>
      </c>
      <c r="BZ31" s="35">
        <v>0</v>
      </c>
      <c r="CA31" s="35">
        <v>0</v>
      </c>
      <c r="CB31" s="35">
        <v>78.69</v>
      </c>
      <c r="CC31" s="34">
        <v>44.96</v>
      </c>
      <c r="CE31" s="32">
        <v>56.75</v>
      </c>
      <c r="CG31" s="32">
        <v>50.95</v>
      </c>
      <c r="CH31" s="32">
        <v>28.06</v>
      </c>
      <c r="CI31" s="32">
        <v>39.51</v>
      </c>
      <c r="CJ31" s="32">
        <v>1263.81</v>
      </c>
      <c r="CK31" s="32">
        <v>779.7</v>
      </c>
      <c r="CL31" s="32">
        <v>1021.76</v>
      </c>
      <c r="CM31" s="32">
        <v>18.34</v>
      </c>
      <c r="CN31" s="32">
        <v>12.37</v>
      </c>
      <c r="CO31" s="32">
        <v>15.36</v>
      </c>
      <c r="CP31" s="32">
        <v>7</v>
      </c>
      <c r="CQ31" s="32">
        <v>1</v>
      </c>
      <c r="CR31" s="32">
        <v>27.25</v>
      </c>
    </row>
    <row r="32" spans="1:96" s="32" customFormat="1">
      <c r="A32" s="32" t="str">
        <f>"-"</f>
        <v>-</v>
      </c>
      <c r="B32" s="33" t="s">
        <v>94</v>
      </c>
      <c r="C32" s="34" t="str">
        <f>"30"</f>
        <v>30</v>
      </c>
      <c r="D32" s="34">
        <v>2.16</v>
      </c>
      <c r="E32" s="34">
        <v>2.16</v>
      </c>
      <c r="F32" s="34">
        <v>2.5499999999999998</v>
      </c>
      <c r="G32" s="34">
        <v>0</v>
      </c>
      <c r="H32" s="34">
        <v>16.649999999999999</v>
      </c>
      <c r="I32" s="34">
        <v>95.219999999999985</v>
      </c>
      <c r="J32" s="35">
        <v>1.56</v>
      </c>
      <c r="K32" s="35">
        <v>0</v>
      </c>
      <c r="L32" s="35">
        <v>0</v>
      </c>
      <c r="M32" s="35">
        <v>0</v>
      </c>
      <c r="N32" s="35">
        <v>16.649999999999999</v>
      </c>
      <c r="O32" s="35">
        <v>0</v>
      </c>
      <c r="P32" s="35">
        <v>0</v>
      </c>
      <c r="Q32" s="35">
        <v>0</v>
      </c>
      <c r="R32" s="35">
        <v>0</v>
      </c>
      <c r="S32" s="35">
        <v>0.12</v>
      </c>
      <c r="T32" s="35">
        <v>0.54</v>
      </c>
      <c r="U32" s="35">
        <v>39</v>
      </c>
      <c r="V32" s="35">
        <v>109.5</v>
      </c>
      <c r="W32" s="35">
        <v>92.1</v>
      </c>
      <c r="X32" s="35">
        <v>10.199999999999999</v>
      </c>
      <c r="Y32" s="35">
        <v>65.7</v>
      </c>
      <c r="Z32" s="35">
        <v>0.06</v>
      </c>
      <c r="AA32" s="35">
        <v>12.6</v>
      </c>
      <c r="AB32" s="35">
        <v>9</v>
      </c>
      <c r="AC32" s="35">
        <v>14.1</v>
      </c>
      <c r="AD32" s="35">
        <v>0.06</v>
      </c>
      <c r="AE32" s="35">
        <v>0.02</v>
      </c>
      <c r="AF32" s="35">
        <v>0.11</v>
      </c>
      <c r="AG32" s="35">
        <v>0.06</v>
      </c>
      <c r="AH32" s="35">
        <v>0.54</v>
      </c>
      <c r="AI32" s="35">
        <v>0.3</v>
      </c>
      <c r="AJ32" s="35">
        <v>0</v>
      </c>
      <c r="AK32" s="35">
        <v>135.9</v>
      </c>
      <c r="AL32" s="35">
        <v>125.4</v>
      </c>
      <c r="AM32" s="35">
        <v>161.4</v>
      </c>
      <c r="AN32" s="35">
        <v>162</v>
      </c>
      <c r="AO32" s="35">
        <v>49.5</v>
      </c>
      <c r="AP32" s="35">
        <v>91.2</v>
      </c>
      <c r="AQ32" s="35">
        <v>28.5</v>
      </c>
      <c r="AR32" s="35">
        <v>96</v>
      </c>
      <c r="AS32" s="35">
        <v>70.8</v>
      </c>
      <c r="AT32" s="35">
        <v>72</v>
      </c>
      <c r="AU32" s="35">
        <v>159</v>
      </c>
      <c r="AV32" s="35">
        <v>51</v>
      </c>
      <c r="AW32" s="35">
        <v>42</v>
      </c>
      <c r="AX32" s="35">
        <v>477.3</v>
      </c>
      <c r="AY32" s="35">
        <v>0</v>
      </c>
      <c r="AZ32" s="35">
        <v>234</v>
      </c>
      <c r="BA32" s="35">
        <v>125.4</v>
      </c>
      <c r="BB32" s="35">
        <v>101.4</v>
      </c>
      <c r="BC32" s="35">
        <v>20.7</v>
      </c>
      <c r="BD32" s="35">
        <v>0</v>
      </c>
      <c r="BE32" s="35">
        <v>0</v>
      </c>
      <c r="BF32" s="35">
        <v>0</v>
      </c>
      <c r="BG32" s="35">
        <v>0</v>
      </c>
      <c r="BH32" s="35">
        <v>0</v>
      </c>
      <c r="BI32" s="35">
        <v>0</v>
      </c>
      <c r="BJ32" s="35">
        <v>0</v>
      </c>
      <c r="BK32" s="35">
        <v>0</v>
      </c>
      <c r="BL32" s="35">
        <v>0</v>
      </c>
      <c r="BM32" s="35">
        <v>0</v>
      </c>
      <c r="BN32" s="35">
        <v>0</v>
      </c>
      <c r="BO32" s="35">
        <v>0</v>
      </c>
      <c r="BP32" s="35">
        <v>0</v>
      </c>
      <c r="BQ32" s="35">
        <v>0</v>
      </c>
      <c r="BR32" s="35">
        <v>0</v>
      </c>
      <c r="BS32" s="35">
        <v>0.74</v>
      </c>
      <c r="BT32" s="35">
        <v>0</v>
      </c>
      <c r="BU32" s="35">
        <v>0</v>
      </c>
      <c r="BV32" s="35">
        <v>0.05</v>
      </c>
      <c r="BW32" s="35">
        <v>0.02</v>
      </c>
      <c r="BX32" s="35">
        <v>0.02</v>
      </c>
      <c r="BY32" s="35">
        <v>0</v>
      </c>
      <c r="BZ32" s="35">
        <v>0</v>
      </c>
      <c r="CA32" s="35">
        <v>0</v>
      </c>
      <c r="CB32" s="35">
        <v>7.98</v>
      </c>
      <c r="CC32" s="34">
        <v>8</v>
      </c>
      <c r="CE32" s="32">
        <v>14.1</v>
      </c>
      <c r="CG32" s="32">
        <v>1.4</v>
      </c>
      <c r="CH32" s="32">
        <v>1.4</v>
      </c>
      <c r="CI32" s="32">
        <v>1.4</v>
      </c>
      <c r="CJ32" s="32">
        <v>692</v>
      </c>
      <c r="CK32" s="32">
        <v>166</v>
      </c>
      <c r="CL32" s="32">
        <v>429</v>
      </c>
      <c r="CM32" s="32">
        <v>0.6</v>
      </c>
      <c r="CN32" s="32">
        <v>0.6</v>
      </c>
      <c r="CO32" s="32">
        <v>0.6</v>
      </c>
      <c r="CP32" s="32">
        <v>0</v>
      </c>
      <c r="CQ32" s="32">
        <v>0</v>
      </c>
      <c r="CR32" s="32">
        <v>6.67</v>
      </c>
    </row>
    <row r="33" spans="1:96" s="32" customFormat="1">
      <c r="A33" s="32" t="str">
        <f>"200"</f>
        <v>200</v>
      </c>
      <c r="B33" s="33" t="s">
        <v>95</v>
      </c>
      <c r="C33" s="34" t="str">
        <f>"200"</f>
        <v>200</v>
      </c>
      <c r="D33" s="34">
        <v>6.15</v>
      </c>
      <c r="E33" s="34">
        <v>2.88</v>
      </c>
      <c r="F33" s="34">
        <v>8.2200000000000006</v>
      </c>
      <c r="G33" s="34">
        <v>0.78</v>
      </c>
      <c r="H33" s="34">
        <v>33.729999999999997</v>
      </c>
      <c r="I33" s="34">
        <v>231.86929480519501</v>
      </c>
      <c r="J33" s="35">
        <v>4.9000000000000004</v>
      </c>
      <c r="K33" s="35">
        <v>0.13</v>
      </c>
      <c r="L33" s="35">
        <v>0</v>
      </c>
      <c r="M33" s="35">
        <v>0</v>
      </c>
      <c r="N33" s="35">
        <v>9.8699999999999992</v>
      </c>
      <c r="O33" s="35">
        <v>22.75</v>
      </c>
      <c r="P33" s="35">
        <v>1.1100000000000001</v>
      </c>
      <c r="Q33" s="35">
        <v>0</v>
      </c>
      <c r="R33" s="35">
        <v>0</v>
      </c>
      <c r="S33" s="35">
        <v>0.1</v>
      </c>
      <c r="T33" s="35">
        <v>1.04</v>
      </c>
      <c r="U33" s="35">
        <v>53.96</v>
      </c>
      <c r="V33" s="35">
        <v>202.37</v>
      </c>
      <c r="W33" s="35">
        <v>124.11</v>
      </c>
      <c r="X33" s="35">
        <v>36.130000000000003</v>
      </c>
      <c r="Y33" s="35">
        <v>149.09</v>
      </c>
      <c r="Z33" s="35">
        <v>0.78</v>
      </c>
      <c r="AA33" s="35">
        <v>50.76</v>
      </c>
      <c r="AB33" s="35">
        <v>32.299999999999997</v>
      </c>
      <c r="AC33" s="35">
        <v>56.63</v>
      </c>
      <c r="AD33" s="35">
        <v>0.17</v>
      </c>
      <c r="AE33" s="35">
        <v>0.11</v>
      </c>
      <c r="AF33" s="35">
        <v>0.15</v>
      </c>
      <c r="AG33" s="35">
        <v>0.56000000000000005</v>
      </c>
      <c r="AH33" s="35">
        <v>2.23</v>
      </c>
      <c r="AI33" s="35">
        <v>0.52</v>
      </c>
      <c r="AJ33" s="35">
        <v>0</v>
      </c>
      <c r="AK33" s="35">
        <v>315.83</v>
      </c>
      <c r="AL33" s="35">
        <v>292.42</v>
      </c>
      <c r="AM33" s="35">
        <v>661.93</v>
      </c>
      <c r="AN33" s="35">
        <v>314.88</v>
      </c>
      <c r="AO33" s="35">
        <v>154.43</v>
      </c>
      <c r="AP33" s="35">
        <v>242.67</v>
      </c>
      <c r="AQ33" s="35">
        <v>93.41</v>
      </c>
      <c r="AR33" s="35">
        <v>312.44</v>
      </c>
      <c r="AS33" s="35">
        <v>265.93</v>
      </c>
      <c r="AT33" s="35">
        <v>159.86000000000001</v>
      </c>
      <c r="AU33" s="35">
        <v>208.43</v>
      </c>
      <c r="AV33" s="35">
        <v>76.739999999999995</v>
      </c>
      <c r="AW33" s="35">
        <v>106.92</v>
      </c>
      <c r="AX33" s="35">
        <v>611.71</v>
      </c>
      <c r="AY33" s="35">
        <v>0</v>
      </c>
      <c r="AZ33" s="35">
        <v>206.59</v>
      </c>
      <c r="BA33" s="35">
        <v>185.8</v>
      </c>
      <c r="BB33" s="35">
        <v>305.20999999999998</v>
      </c>
      <c r="BC33" s="35">
        <v>81.22</v>
      </c>
      <c r="BD33" s="35">
        <v>0.19</v>
      </c>
      <c r="BE33" s="35">
        <v>0.04</v>
      </c>
      <c r="BF33" s="35">
        <v>0.04</v>
      </c>
      <c r="BG33" s="35">
        <v>0.1</v>
      </c>
      <c r="BH33" s="35">
        <v>0.13</v>
      </c>
      <c r="BI33" s="35">
        <v>0.41</v>
      </c>
      <c r="BJ33" s="35">
        <v>0</v>
      </c>
      <c r="BK33" s="35">
        <v>1.35</v>
      </c>
      <c r="BL33" s="35">
        <v>0</v>
      </c>
      <c r="BM33" s="35">
        <v>0.41</v>
      </c>
      <c r="BN33" s="35">
        <v>0</v>
      </c>
      <c r="BO33" s="35">
        <v>0</v>
      </c>
      <c r="BP33" s="35">
        <v>0</v>
      </c>
      <c r="BQ33" s="35">
        <v>0.04</v>
      </c>
      <c r="BR33" s="35">
        <v>0.15</v>
      </c>
      <c r="BS33" s="35">
        <v>1.33</v>
      </c>
      <c r="BT33" s="35">
        <v>0</v>
      </c>
      <c r="BU33" s="35">
        <v>0</v>
      </c>
      <c r="BV33" s="35">
        <v>0.42</v>
      </c>
      <c r="BW33" s="35">
        <v>0.01</v>
      </c>
      <c r="BX33" s="35">
        <v>0</v>
      </c>
      <c r="BY33" s="35">
        <v>0</v>
      </c>
      <c r="BZ33" s="35">
        <v>0</v>
      </c>
      <c r="CA33" s="35">
        <v>0</v>
      </c>
      <c r="CB33" s="35">
        <v>94.62</v>
      </c>
      <c r="CC33" s="34">
        <v>19.809999999999999</v>
      </c>
      <c r="CE33" s="32">
        <v>56.14</v>
      </c>
      <c r="CG33" s="32">
        <v>7.94</v>
      </c>
      <c r="CH33" s="32">
        <v>2.54</v>
      </c>
      <c r="CI33" s="32">
        <v>5.24</v>
      </c>
      <c r="CJ33" s="32">
        <v>1421.81</v>
      </c>
      <c r="CK33" s="32">
        <v>642.23</v>
      </c>
      <c r="CL33" s="32">
        <v>1032.02</v>
      </c>
      <c r="CM33" s="32">
        <v>13.95</v>
      </c>
      <c r="CN33" s="32">
        <v>4.79</v>
      </c>
      <c r="CO33" s="32">
        <v>9.3699999999999992</v>
      </c>
      <c r="CP33" s="32">
        <v>4.87</v>
      </c>
      <c r="CQ33" s="32">
        <v>0</v>
      </c>
      <c r="CR33" s="32">
        <v>12.01</v>
      </c>
    </row>
    <row r="34" spans="1:96" s="32" customFormat="1">
      <c r="A34" s="32" t="str">
        <f>"2"</f>
        <v>2</v>
      </c>
      <c r="B34" s="33" t="s">
        <v>96</v>
      </c>
      <c r="C34" s="34" t="str">
        <f>"30"</f>
        <v>30</v>
      </c>
      <c r="D34" s="34">
        <v>1.98</v>
      </c>
      <c r="E34" s="34">
        <v>0</v>
      </c>
      <c r="F34" s="34">
        <v>0.2</v>
      </c>
      <c r="G34" s="34">
        <v>0.2</v>
      </c>
      <c r="H34" s="34">
        <v>14.07</v>
      </c>
      <c r="I34" s="34">
        <v>67.170299999999997</v>
      </c>
      <c r="J34" s="35">
        <v>0</v>
      </c>
      <c r="K34" s="35">
        <v>0</v>
      </c>
      <c r="L34" s="35">
        <v>0</v>
      </c>
      <c r="M34" s="35">
        <v>0</v>
      </c>
      <c r="N34" s="35">
        <v>0.33</v>
      </c>
      <c r="O34" s="35">
        <v>13.68</v>
      </c>
      <c r="P34" s="35">
        <v>0.06</v>
      </c>
      <c r="Q34" s="35">
        <v>0</v>
      </c>
      <c r="R34" s="35">
        <v>0</v>
      </c>
      <c r="S34" s="35">
        <v>0</v>
      </c>
      <c r="T34" s="35">
        <v>0.54</v>
      </c>
      <c r="U34" s="35">
        <v>0</v>
      </c>
      <c r="V34" s="35">
        <v>0</v>
      </c>
      <c r="W34" s="35">
        <v>0</v>
      </c>
      <c r="X34" s="35">
        <v>0</v>
      </c>
      <c r="Y34" s="35">
        <v>0</v>
      </c>
      <c r="Z34" s="35">
        <v>0</v>
      </c>
      <c r="AA34" s="35">
        <v>0</v>
      </c>
      <c r="AB34" s="35">
        <v>0</v>
      </c>
      <c r="AC34" s="35">
        <v>0</v>
      </c>
      <c r="AD34" s="35">
        <v>0</v>
      </c>
      <c r="AE34" s="35">
        <v>0</v>
      </c>
      <c r="AF34" s="35">
        <v>0</v>
      </c>
      <c r="AG34" s="35">
        <v>0</v>
      </c>
      <c r="AH34" s="35">
        <v>0</v>
      </c>
      <c r="AI34" s="35">
        <v>0</v>
      </c>
      <c r="AJ34" s="35">
        <v>0</v>
      </c>
      <c r="AK34" s="35">
        <v>95.79</v>
      </c>
      <c r="AL34" s="35">
        <v>99.7</v>
      </c>
      <c r="AM34" s="35">
        <v>152.69</v>
      </c>
      <c r="AN34" s="35">
        <v>50.63</v>
      </c>
      <c r="AO34" s="35">
        <v>30.02</v>
      </c>
      <c r="AP34" s="35">
        <v>60.03</v>
      </c>
      <c r="AQ34" s="35">
        <v>22.71</v>
      </c>
      <c r="AR34" s="35">
        <v>108.58</v>
      </c>
      <c r="AS34" s="35">
        <v>67.34</v>
      </c>
      <c r="AT34" s="35">
        <v>93.96</v>
      </c>
      <c r="AU34" s="35">
        <v>77.52</v>
      </c>
      <c r="AV34" s="35">
        <v>40.72</v>
      </c>
      <c r="AW34" s="35">
        <v>72.040000000000006</v>
      </c>
      <c r="AX34" s="35">
        <v>602.39</v>
      </c>
      <c r="AY34" s="35">
        <v>0</v>
      </c>
      <c r="AZ34" s="35">
        <v>196.27</v>
      </c>
      <c r="BA34" s="35">
        <v>85.35</v>
      </c>
      <c r="BB34" s="35">
        <v>56.64</v>
      </c>
      <c r="BC34" s="35">
        <v>44.89</v>
      </c>
      <c r="BD34" s="35">
        <v>0</v>
      </c>
      <c r="BE34" s="35">
        <v>0</v>
      </c>
      <c r="BF34" s="35">
        <v>0</v>
      </c>
      <c r="BG34" s="35">
        <v>0</v>
      </c>
      <c r="BH34" s="35">
        <v>0</v>
      </c>
      <c r="BI34" s="35">
        <v>0</v>
      </c>
      <c r="BJ34" s="35">
        <v>0</v>
      </c>
      <c r="BK34" s="35">
        <v>0.02</v>
      </c>
      <c r="BL34" s="35">
        <v>0</v>
      </c>
      <c r="BM34" s="35">
        <v>0</v>
      </c>
      <c r="BN34" s="35">
        <v>0</v>
      </c>
      <c r="BO34" s="35">
        <v>0</v>
      </c>
      <c r="BP34" s="35">
        <v>0</v>
      </c>
      <c r="BQ34" s="35">
        <v>0</v>
      </c>
      <c r="BR34" s="35">
        <v>0</v>
      </c>
      <c r="BS34" s="35">
        <v>0.02</v>
      </c>
      <c r="BT34" s="35">
        <v>0</v>
      </c>
      <c r="BU34" s="35">
        <v>0</v>
      </c>
      <c r="BV34" s="35">
        <v>0.08</v>
      </c>
      <c r="BW34" s="35">
        <v>0</v>
      </c>
      <c r="BX34" s="35">
        <v>0</v>
      </c>
      <c r="BY34" s="35">
        <v>0</v>
      </c>
      <c r="BZ34" s="35">
        <v>0</v>
      </c>
      <c r="CA34" s="35">
        <v>0</v>
      </c>
      <c r="CB34" s="35">
        <v>11.73</v>
      </c>
      <c r="CC34" s="34">
        <v>1.59</v>
      </c>
      <c r="CE34" s="32">
        <v>0</v>
      </c>
      <c r="CG34" s="32">
        <v>0</v>
      </c>
      <c r="CH34" s="32">
        <v>0</v>
      </c>
      <c r="CI34" s="32">
        <v>0</v>
      </c>
      <c r="CJ34" s="32">
        <v>715.48</v>
      </c>
      <c r="CK34" s="32">
        <v>275.64999999999998</v>
      </c>
      <c r="CL34" s="32">
        <v>495.56</v>
      </c>
      <c r="CM34" s="32">
        <v>5.72</v>
      </c>
      <c r="CN34" s="32">
        <v>5.72</v>
      </c>
      <c r="CO34" s="32">
        <v>5.72</v>
      </c>
      <c r="CP34" s="32">
        <v>0</v>
      </c>
      <c r="CQ34" s="32">
        <v>0</v>
      </c>
      <c r="CR34" s="32">
        <v>1.32</v>
      </c>
    </row>
    <row r="35" spans="1:96" s="28" customFormat="1">
      <c r="A35" s="28" t="str">
        <f>"29/10"</f>
        <v>29/10</v>
      </c>
      <c r="B35" s="29" t="s">
        <v>97</v>
      </c>
      <c r="C35" s="30" t="str">
        <f>"200"</f>
        <v>200</v>
      </c>
      <c r="D35" s="30">
        <v>0.21</v>
      </c>
      <c r="E35" s="30">
        <v>0</v>
      </c>
      <c r="F35" s="30">
        <v>0.05</v>
      </c>
      <c r="G35" s="30">
        <v>0.05</v>
      </c>
      <c r="H35" s="30">
        <v>7.25</v>
      </c>
      <c r="I35" s="30">
        <v>29.478207999999995</v>
      </c>
      <c r="J35" s="31">
        <v>0</v>
      </c>
      <c r="K35" s="31">
        <v>0</v>
      </c>
      <c r="L35" s="31">
        <v>0</v>
      </c>
      <c r="M35" s="31">
        <v>0</v>
      </c>
      <c r="N35" s="31">
        <v>7.05</v>
      </c>
      <c r="O35" s="31">
        <v>0</v>
      </c>
      <c r="P35" s="31">
        <v>0.2</v>
      </c>
      <c r="Q35" s="31">
        <v>0</v>
      </c>
      <c r="R35" s="31">
        <v>0</v>
      </c>
      <c r="S35" s="31">
        <v>0.34</v>
      </c>
      <c r="T35" s="31">
        <v>0.08</v>
      </c>
      <c r="U35" s="31">
        <v>0.72</v>
      </c>
      <c r="V35" s="31">
        <v>9.89</v>
      </c>
      <c r="W35" s="31">
        <v>2.5299999999999998</v>
      </c>
      <c r="X35" s="31">
        <v>0.68</v>
      </c>
      <c r="Y35" s="31">
        <v>1.23</v>
      </c>
      <c r="Z35" s="31">
        <v>0.06</v>
      </c>
      <c r="AA35" s="31">
        <v>0</v>
      </c>
      <c r="AB35" s="31">
        <v>0.54</v>
      </c>
      <c r="AC35" s="31">
        <v>0.12</v>
      </c>
      <c r="AD35" s="31">
        <v>0.01</v>
      </c>
      <c r="AE35" s="31">
        <v>0</v>
      </c>
      <c r="AF35" s="31">
        <v>0</v>
      </c>
      <c r="AG35" s="31">
        <v>0.01</v>
      </c>
      <c r="AH35" s="31">
        <v>0.01</v>
      </c>
      <c r="AI35" s="31">
        <v>0.96</v>
      </c>
      <c r="AJ35" s="31">
        <v>0</v>
      </c>
      <c r="AK35" s="31">
        <v>0.82</v>
      </c>
      <c r="AL35" s="31">
        <v>0.94</v>
      </c>
      <c r="AM35" s="31">
        <v>0.76</v>
      </c>
      <c r="AN35" s="31">
        <v>1.41</v>
      </c>
      <c r="AO35" s="31">
        <v>0.35</v>
      </c>
      <c r="AP35" s="31">
        <v>1.47</v>
      </c>
      <c r="AQ35" s="31">
        <v>0</v>
      </c>
      <c r="AR35" s="31">
        <v>1.88</v>
      </c>
      <c r="AS35" s="31">
        <v>0</v>
      </c>
      <c r="AT35" s="31">
        <v>0</v>
      </c>
      <c r="AU35" s="31">
        <v>0</v>
      </c>
      <c r="AV35" s="31">
        <v>1.06</v>
      </c>
      <c r="AW35" s="31">
        <v>0</v>
      </c>
      <c r="AX35" s="31">
        <v>0</v>
      </c>
      <c r="AY35" s="31">
        <v>0</v>
      </c>
      <c r="AZ35" s="31">
        <v>0</v>
      </c>
      <c r="BA35" s="31">
        <v>0</v>
      </c>
      <c r="BB35" s="31">
        <v>0</v>
      </c>
      <c r="BC35" s="31">
        <v>0</v>
      </c>
      <c r="BD35" s="31">
        <v>0</v>
      </c>
      <c r="BE35" s="31">
        <v>0</v>
      </c>
      <c r="BF35" s="31">
        <v>0</v>
      </c>
      <c r="BG35" s="31">
        <v>0</v>
      </c>
      <c r="BH35" s="31">
        <v>0</v>
      </c>
      <c r="BI35" s="31">
        <v>0</v>
      </c>
      <c r="BJ35" s="31">
        <v>0</v>
      </c>
      <c r="BK35" s="31">
        <v>0</v>
      </c>
      <c r="BL35" s="31">
        <v>0</v>
      </c>
      <c r="BM35" s="31">
        <v>0</v>
      </c>
      <c r="BN35" s="31">
        <v>0</v>
      </c>
      <c r="BO35" s="31">
        <v>0</v>
      </c>
      <c r="BP35" s="31">
        <v>0</v>
      </c>
      <c r="BQ35" s="31">
        <v>0</v>
      </c>
      <c r="BR35" s="31">
        <v>0</v>
      </c>
      <c r="BS35" s="31">
        <v>0</v>
      </c>
      <c r="BT35" s="31">
        <v>0</v>
      </c>
      <c r="BU35" s="31">
        <v>0</v>
      </c>
      <c r="BV35" s="31">
        <v>0</v>
      </c>
      <c r="BW35" s="31">
        <v>0</v>
      </c>
      <c r="BX35" s="31">
        <v>0</v>
      </c>
      <c r="BY35" s="31">
        <v>0</v>
      </c>
      <c r="BZ35" s="31">
        <v>0</v>
      </c>
      <c r="CA35" s="31">
        <v>0</v>
      </c>
      <c r="CB35" s="31">
        <v>200.46</v>
      </c>
      <c r="CC35" s="30">
        <v>3.46</v>
      </c>
      <c r="CE35" s="28">
        <v>0.09</v>
      </c>
      <c r="CG35" s="28">
        <v>0.24</v>
      </c>
      <c r="CH35" s="28">
        <v>0.06</v>
      </c>
      <c r="CI35" s="28">
        <v>0.15</v>
      </c>
      <c r="CJ35" s="28">
        <v>12</v>
      </c>
      <c r="CK35" s="28">
        <v>4.92</v>
      </c>
      <c r="CL35" s="28">
        <v>8.4600000000000009</v>
      </c>
      <c r="CM35" s="28">
        <v>0</v>
      </c>
      <c r="CN35" s="28">
        <v>0</v>
      </c>
      <c r="CO35" s="28">
        <v>0</v>
      </c>
      <c r="CP35" s="28">
        <v>7</v>
      </c>
      <c r="CQ35" s="28">
        <v>0</v>
      </c>
      <c r="CR35" s="28">
        <v>2.1</v>
      </c>
    </row>
    <row r="36" spans="1:96" s="36" customFormat="1" ht="11.4">
      <c r="B36" s="37" t="s">
        <v>111</v>
      </c>
      <c r="C36" s="38"/>
      <c r="D36" s="38">
        <v>25.87</v>
      </c>
      <c r="E36" s="38">
        <v>19.7</v>
      </c>
      <c r="F36" s="38">
        <v>23.17</v>
      </c>
      <c r="G36" s="38">
        <v>3.16</v>
      </c>
      <c r="H36" s="38">
        <v>90.42</v>
      </c>
      <c r="I36" s="38">
        <v>670.43</v>
      </c>
      <c r="J36" s="39">
        <v>13.33</v>
      </c>
      <c r="K36" s="39">
        <v>1.5</v>
      </c>
      <c r="L36" s="39">
        <v>0</v>
      </c>
      <c r="M36" s="39">
        <v>0</v>
      </c>
      <c r="N36" s="39">
        <v>43.44</v>
      </c>
      <c r="O36" s="39">
        <v>45.16</v>
      </c>
      <c r="P36" s="39">
        <v>1.83</v>
      </c>
      <c r="Q36" s="39">
        <v>0</v>
      </c>
      <c r="R36" s="39">
        <v>0</v>
      </c>
      <c r="S36" s="39">
        <v>1.52</v>
      </c>
      <c r="T36" s="39">
        <v>4.29</v>
      </c>
      <c r="U36" s="39">
        <v>535.44000000000005</v>
      </c>
      <c r="V36" s="39">
        <v>449.8</v>
      </c>
      <c r="W36" s="39">
        <v>356.15</v>
      </c>
      <c r="X36" s="39">
        <v>67.3</v>
      </c>
      <c r="Y36" s="39">
        <v>398.36</v>
      </c>
      <c r="Z36" s="39">
        <v>1.57</v>
      </c>
      <c r="AA36" s="39">
        <v>114.54</v>
      </c>
      <c r="AB36" s="39">
        <v>75.28</v>
      </c>
      <c r="AC36" s="39">
        <v>163.19</v>
      </c>
      <c r="AD36" s="39">
        <v>1.6</v>
      </c>
      <c r="AE36" s="39">
        <v>0.18</v>
      </c>
      <c r="AF36" s="39">
        <v>0.49</v>
      </c>
      <c r="AG36" s="39">
        <v>1.03</v>
      </c>
      <c r="AH36" s="39">
        <v>6.54</v>
      </c>
      <c r="AI36" s="39">
        <v>2.0099999999999998</v>
      </c>
      <c r="AJ36" s="39">
        <v>0</v>
      </c>
      <c r="AK36" s="39">
        <v>1367.61</v>
      </c>
      <c r="AL36" s="39">
        <v>1192.97</v>
      </c>
      <c r="AM36" s="39">
        <v>2239.08</v>
      </c>
      <c r="AN36" s="39">
        <v>1509.38</v>
      </c>
      <c r="AO36" s="39">
        <v>610.65</v>
      </c>
      <c r="AP36" s="39">
        <v>1028.55</v>
      </c>
      <c r="AQ36" s="39">
        <v>348.98</v>
      </c>
      <c r="AR36" s="39">
        <v>1259.08</v>
      </c>
      <c r="AS36" s="39">
        <v>619.53</v>
      </c>
      <c r="AT36" s="39">
        <v>559.09</v>
      </c>
      <c r="AU36" s="39">
        <v>782.12</v>
      </c>
      <c r="AV36" s="39">
        <v>596.75</v>
      </c>
      <c r="AW36" s="39">
        <v>396.83</v>
      </c>
      <c r="AX36" s="39">
        <v>2578.77</v>
      </c>
      <c r="AY36" s="39">
        <v>1.32</v>
      </c>
      <c r="AZ36" s="39">
        <v>889.02</v>
      </c>
      <c r="BA36" s="39">
        <v>633.80999999999995</v>
      </c>
      <c r="BB36" s="39">
        <v>1223.54</v>
      </c>
      <c r="BC36" s="39">
        <v>279.45999999999998</v>
      </c>
      <c r="BD36" s="39">
        <v>0.27</v>
      </c>
      <c r="BE36" s="39">
        <v>0.08</v>
      </c>
      <c r="BF36" s="39">
        <v>0.05</v>
      </c>
      <c r="BG36" s="39">
        <v>0.14000000000000001</v>
      </c>
      <c r="BH36" s="39">
        <v>0.17</v>
      </c>
      <c r="BI36" s="39">
        <v>0.62</v>
      </c>
      <c r="BJ36" s="39">
        <v>0</v>
      </c>
      <c r="BK36" s="39">
        <v>2.0699999999999998</v>
      </c>
      <c r="BL36" s="39">
        <v>0</v>
      </c>
      <c r="BM36" s="39">
        <v>0.66</v>
      </c>
      <c r="BN36" s="39">
        <v>0.01</v>
      </c>
      <c r="BO36" s="39">
        <v>0.01</v>
      </c>
      <c r="BP36" s="39">
        <v>0</v>
      </c>
      <c r="BQ36" s="39">
        <v>0.08</v>
      </c>
      <c r="BR36" s="39">
        <v>0.21</v>
      </c>
      <c r="BS36" s="39">
        <v>2.98</v>
      </c>
      <c r="BT36" s="39">
        <v>0</v>
      </c>
      <c r="BU36" s="39">
        <v>0</v>
      </c>
      <c r="BV36" s="39">
        <v>1.77</v>
      </c>
      <c r="BW36" s="39">
        <v>0.04</v>
      </c>
      <c r="BX36" s="39">
        <v>0.02</v>
      </c>
      <c r="BY36" s="39">
        <v>0</v>
      </c>
      <c r="BZ36" s="39">
        <v>0</v>
      </c>
      <c r="CA36" s="39">
        <v>0</v>
      </c>
      <c r="CB36" s="39">
        <v>393.48</v>
      </c>
      <c r="CC36" s="38">
        <f>SUM($CC$30:$CC$35)</f>
        <v>77.819999999999993</v>
      </c>
      <c r="CD36" s="36">
        <f>$I$36/$I$49*100</f>
        <v>21.649121673986045</v>
      </c>
      <c r="CE36" s="36">
        <v>127.08</v>
      </c>
      <c r="CG36" s="36">
        <v>60.53</v>
      </c>
      <c r="CH36" s="36">
        <v>32.06</v>
      </c>
      <c r="CI36" s="36">
        <v>46.3</v>
      </c>
      <c r="CJ36" s="36">
        <v>4105.1000000000004</v>
      </c>
      <c r="CK36" s="36">
        <v>1868.5</v>
      </c>
      <c r="CL36" s="36">
        <v>2986.8</v>
      </c>
      <c r="CM36" s="36">
        <v>38.619999999999997</v>
      </c>
      <c r="CN36" s="36">
        <v>23.48</v>
      </c>
      <c r="CO36" s="36">
        <v>31.05</v>
      </c>
      <c r="CP36" s="36">
        <v>18.87</v>
      </c>
      <c r="CQ36" s="36">
        <v>1</v>
      </c>
    </row>
    <row r="37" spans="1:96">
      <c r="B37" s="27" t="s">
        <v>112</v>
      </c>
      <c r="C37" s="16"/>
      <c r="D37" s="16"/>
      <c r="E37" s="16"/>
      <c r="F37" s="16"/>
      <c r="G37" s="16"/>
      <c r="H37" s="16"/>
      <c r="I37" s="16"/>
    </row>
    <row r="38" spans="1:96" s="32" customFormat="1" ht="24">
      <c r="A38" s="32" t="str">
        <f>"17/1"</f>
        <v>17/1</v>
      </c>
      <c r="B38" s="33" t="s">
        <v>100</v>
      </c>
      <c r="C38" s="34" t="str">
        <f>"100"</f>
        <v>100</v>
      </c>
      <c r="D38" s="34">
        <v>1.02</v>
      </c>
      <c r="E38" s="34">
        <v>0</v>
      </c>
      <c r="F38" s="34">
        <v>6.01</v>
      </c>
      <c r="G38" s="34">
        <v>6.01</v>
      </c>
      <c r="H38" s="34">
        <v>11.7</v>
      </c>
      <c r="I38" s="34">
        <v>100.11562399999998</v>
      </c>
      <c r="J38" s="35">
        <v>0.77</v>
      </c>
      <c r="K38" s="35">
        <v>3.9</v>
      </c>
      <c r="L38" s="35">
        <v>0</v>
      </c>
      <c r="M38" s="35">
        <v>0</v>
      </c>
      <c r="N38" s="35">
        <v>9.36</v>
      </c>
      <c r="O38" s="35">
        <v>0.28000000000000003</v>
      </c>
      <c r="P38" s="35">
        <v>2.06</v>
      </c>
      <c r="Q38" s="35">
        <v>0</v>
      </c>
      <c r="R38" s="35">
        <v>0</v>
      </c>
      <c r="S38" s="35">
        <v>0.35</v>
      </c>
      <c r="T38" s="35">
        <v>0.82</v>
      </c>
      <c r="U38" s="35">
        <v>19.8</v>
      </c>
      <c r="V38" s="35">
        <v>193.4</v>
      </c>
      <c r="W38" s="35">
        <v>22.6</v>
      </c>
      <c r="X38" s="35">
        <v>29.43</v>
      </c>
      <c r="Y38" s="35">
        <v>42.38</v>
      </c>
      <c r="Z38" s="35">
        <v>0.89</v>
      </c>
      <c r="AA38" s="35">
        <v>0</v>
      </c>
      <c r="AB38" s="35">
        <v>8825</v>
      </c>
      <c r="AC38" s="35">
        <v>1500.85</v>
      </c>
      <c r="AD38" s="35">
        <v>2.97</v>
      </c>
      <c r="AE38" s="35">
        <v>0.05</v>
      </c>
      <c r="AF38" s="35">
        <v>0.05</v>
      </c>
      <c r="AG38" s="35">
        <v>0.78</v>
      </c>
      <c r="AH38" s="35">
        <v>0.89</v>
      </c>
      <c r="AI38" s="35">
        <v>5.34</v>
      </c>
      <c r="AJ38" s="35">
        <v>0</v>
      </c>
      <c r="AK38" s="35">
        <v>33.6</v>
      </c>
      <c r="AL38" s="35">
        <v>27.89</v>
      </c>
      <c r="AM38" s="35">
        <v>35.51</v>
      </c>
      <c r="AN38" s="35">
        <v>30.93</v>
      </c>
      <c r="AO38" s="35">
        <v>7.11</v>
      </c>
      <c r="AP38" s="35">
        <v>25.35</v>
      </c>
      <c r="AQ38" s="35">
        <v>6.38</v>
      </c>
      <c r="AR38" s="35">
        <v>24.28</v>
      </c>
      <c r="AS38" s="35">
        <v>38.11</v>
      </c>
      <c r="AT38" s="35">
        <v>31.8</v>
      </c>
      <c r="AU38" s="35">
        <v>112.22</v>
      </c>
      <c r="AV38" s="35">
        <v>11.46</v>
      </c>
      <c r="AW38" s="35">
        <v>23.65</v>
      </c>
      <c r="AX38" s="35">
        <v>179.72</v>
      </c>
      <c r="AY38" s="35">
        <v>0</v>
      </c>
      <c r="AZ38" s="35">
        <v>24.22</v>
      </c>
      <c r="BA38" s="35">
        <v>26.92</v>
      </c>
      <c r="BB38" s="35">
        <v>14.23</v>
      </c>
      <c r="BC38" s="35">
        <v>9.65</v>
      </c>
      <c r="BD38" s="35">
        <v>0</v>
      </c>
      <c r="BE38" s="35">
        <v>0</v>
      </c>
      <c r="BF38" s="35">
        <v>0</v>
      </c>
      <c r="BG38" s="35">
        <v>0</v>
      </c>
      <c r="BH38" s="35">
        <v>0</v>
      </c>
      <c r="BI38" s="35">
        <v>0</v>
      </c>
      <c r="BJ38" s="35">
        <v>0</v>
      </c>
      <c r="BK38" s="35">
        <v>0.36</v>
      </c>
      <c r="BL38" s="35">
        <v>0</v>
      </c>
      <c r="BM38" s="35">
        <v>0.24</v>
      </c>
      <c r="BN38" s="35">
        <v>0.02</v>
      </c>
      <c r="BO38" s="35">
        <v>0.04</v>
      </c>
      <c r="BP38" s="35">
        <v>0</v>
      </c>
      <c r="BQ38" s="35">
        <v>0</v>
      </c>
      <c r="BR38" s="35">
        <v>0</v>
      </c>
      <c r="BS38" s="35">
        <v>1.39</v>
      </c>
      <c r="BT38" s="35">
        <v>0</v>
      </c>
      <c r="BU38" s="35">
        <v>0</v>
      </c>
      <c r="BV38" s="35">
        <v>3.47</v>
      </c>
      <c r="BW38" s="35">
        <v>0</v>
      </c>
      <c r="BX38" s="35">
        <v>0</v>
      </c>
      <c r="BY38" s="35">
        <v>0</v>
      </c>
      <c r="BZ38" s="35">
        <v>0</v>
      </c>
      <c r="CA38" s="35">
        <v>0</v>
      </c>
      <c r="CB38" s="35">
        <v>80.680000000000007</v>
      </c>
      <c r="CC38" s="34">
        <v>9.2899999999999991</v>
      </c>
      <c r="CE38" s="32">
        <v>1470.83</v>
      </c>
      <c r="CG38" s="32">
        <v>2.63</v>
      </c>
      <c r="CH38" s="32">
        <v>2.52</v>
      </c>
      <c r="CI38" s="32">
        <v>2.58</v>
      </c>
      <c r="CJ38" s="32">
        <v>420.3</v>
      </c>
      <c r="CK38" s="32">
        <v>111.85</v>
      </c>
      <c r="CL38" s="32">
        <v>266.08</v>
      </c>
      <c r="CM38" s="32">
        <v>7.02</v>
      </c>
      <c r="CN38" s="32">
        <v>6.09</v>
      </c>
      <c r="CO38" s="32">
        <v>6.56</v>
      </c>
      <c r="CP38" s="32">
        <v>3</v>
      </c>
      <c r="CQ38" s="32">
        <v>0</v>
      </c>
      <c r="CR38" s="32">
        <v>6.29</v>
      </c>
    </row>
    <row r="39" spans="1:96" s="32" customFormat="1">
      <c r="A39" s="32" t="str">
        <f>"14/2"</f>
        <v>14/2</v>
      </c>
      <c r="B39" s="33" t="s">
        <v>101</v>
      </c>
      <c r="C39" s="34" t="str">
        <f>"250"</f>
        <v>250</v>
      </c>
      <c r="D39" s="34">
        <v>3.41</v>
      </c>
      <c r="E39" s="34">
        <v>0</v>
      </c>
      <c r="F39" s="34">
        <v>5.12</v>
      </c>
      <c r="G39" s="34">
        <v>5.82</v>
      </c>
      <c r="H39" s="34">
        <v>22.99</v>
      </c>
      <c r="I39" s="34">
        <v>147.70828749999998</v>
      </c>
      <c r="J39" s="35">
        <v>0.79</v>
      </c>
      <c r="K39" s="35">
        <v>3.25</v>
      </c>
      <c r="L39" s="35">
        <v>0</v>
      </c>
      <c r="M39" s="35">
        <v>0</v>
      </c>
      <c r="N39" s="35">
        <v>2.2400000000000002</v>
      </c>
      <c r="O39" s="35">
        <v>17.82</v>
      </c>
      <c r="P39" s="35">
        <v>2.92</v>
      </c>
      <c r="Q39" s="35">
        <v>0</v>
      </c>
      <c r="R39" s="35">
        <v>0</v>
      </c>
      <c r="S39" s="35">
        <v>0.2</v>
      </c>
      <c r="T39" s="35">
        <v>2.25</v>
      </c>
      <c r="U39" s="35">
        <v>393.7</v>
      </c>
      <c r="V39" s="35">
        <v>454.27</v>
      </c>
      <c r="W39" s="35">
        <v>16.899999999999999</v>
      </c>
      <c r="X39" s="35">
        <v>45.52</v>
      </c>
      <c r="Y39" s="35">
        <v>86.04</v>
      </c>
      <c r="Z39" s="35">
        <v>1.6</v>
      </c>
      <c r="AA39" s="35">
        <v>0</v>
      </c>
      <c r="AB39" s="35">
        <v>973.2</v>
      </c>
      <c r="AC39" s="35">
        <v>202.55</v>
      </c>
      <c r="AD39" s="35">
        <v>2.4500000000000002</v>
      </c>
      <c r="AE39" s="35">
        <v>0.12</v>
      </c>
      <c r="AF39" s="35">
        <v>7.0000000000000007E-2</v>
      </c>
      <c r="AG39" s="35">
        <v>1.38</v>
      </c>
      <c r="AH39" s="35">
        <v>2.58</v>
      </c>
      <c r="AI39" s="35">
        <v>6.5</v>
      </c>
      <c r="AJ39" s="35">
        <v>0</v>
      </c>
      <c r="AK39" s="35">
        <v>104.86</v>
      </c>
      <c r="AL39" s="35">
        <v>96.35</v>
      </c>
      <c r="AM39" s="35">
        <v>144.43</v>
      </c>
      <c r="AN39" s="35">
        <v>120.61</v>
      </c>
      <c r="AO39" s="35">
        <v>53.02</v>
      </c>
      <c r="AP39" s="35">
        <v>87.61</v>
      </c>
      <c r="AQ39" s="35">
        <v>40.229999999999997</v>
      </c>
      <c r="AR39" s="35">
        <v>115.29</v>
      </c>
      <c r="AS39" s="35">
        <v>127.18</v>
      </c>
      <c r="AT39" s="35">
        <v>274.58</v>
      </c>
      <c r="AU39" s="35">
        <v>217.43</v>
      </c>
      <c r="AV39" s="35">
        <v>53.5</v>
      </c>
      <c r="AW39" s="35">
        <v>133.15</v>
      </c>
      <c r="AX39" s="35">
        <v>495.86</v>
      </c>
      <c r="AY39" s="35">
        <v>0</v>
      </c>
      <c r="AZ39" s="35">
        <v>94.47</v>
      </c>
      <c r="BA39" s="35">
        <v>107.59</v>
      </c>
      <c r="BB39" s="35">
        <v>83.47</v>
      </c>
      <c r="BC39" s="35">
        <v>56.82</v>
      </c>
      <c r="BD39" s="35">
        <v>0</v>
      </c>
      <c r="BE39" s="35">
        <v>0</v>
      </c>
      <c r="BF39" s="35">
        <v>0</v>
      </c>
      <c r="BG39" s="35">
        <v>0</v>
      </c>
      <c r="BH39" s="35">
        <v>0</v>
      </c>
      <c r="BI39" s="35">
        <v>0</v>
      </c>
      <c r="BJ39" s="35">
        <v>0</v>
      </c>
      <c r="BK39" s="35">
        <v>0.39</v>
      </c>
      <c r="BL39" s="35">
        <v>0</v>
      </c>
      <c r="BM39" s="35">
        <v>0.2</v>
      </c>
      <c r="BN39" s="35">
        <v>0.01</v>
      </c>
      <c r="BO39" s="35">
        <v>0.03</v>
      </c>
      <c r="BP39" s="35">
        <v>0</v>
      </c>
      <c r="BQ39" s="35">
        <v>0</v>
      </c>
      <c r="BR39" s="35">
        <v>0.01</v>
      </c>
      <c r="BS39" s="35">
        <v>1.29</v>
      </c>
      <c r="BT39" s="35">
        <v>0</v>
      </c>
      <c r="BU39" s="35">
        <v>0</v>
      </c>
      <c r="BV39" s="35">
        <v>3.17</v>
      </c>
      <c r="BW39" s="35">
        <v>0.01</v>
      </c>
      <c r="BX39" s="35">
        <v>0</v>
      </c>
      <c r="BY39" s="35">
        <v>0</v>
      </c>
      <c r="BZ39" s="35">
        <v>0</v>
      </c>
      <c r="CA39" s="35">
        <v>0</v>
      </c>
      <c r="CB39" s="35">
        <v>251.31</v>
      </c>
      <c r="CC39" s="34">
        <v>11.54</v>
      </c>
      <c r="CE39" s="32">
        <v>162.19999999999999</v>
      </c>
      <c r="CG39" s="32">
        <v>38.94</v>
      </c>
      <c r="CH39" s="32">
        <v>22.82</v>
      </c>
      <c r="CI39" s="32">
        <v>30.88</v>
      </c>
      <c r="CJ39" s="32">
        <v>1058.8599999999999</v>
      </c>
      <c r="CK39" s="32">
        <v>580.74</v>
      </c>
      <c r="CL39" s="32">
        <v>819.8</v>
      </c>
      <c r="CM39" s="32">
        <v>44.9</v>
      </c>
      <c r="CN39" s="32">
        <v>22.4</v>
      </c>
      <c r="CO39" s="32">
        <v>33.65</v>
      </c>
      <c r="CP39" s="32">
        <v>0</v>
      </c>
      <c r="CQ39" s="32">
        <v>1</v>
      </c>
      <c r="CR39" s="32">
        <v>6.99</v>
      </c>
    </row>
    <row r="40" spans="1:96" s="32" customFormat="1">
      <c r="A40" s="32" t="str">
        <f>"3/9"</f>
        <v>3/9</v>
      </c>
      <c r="B40" s="33" t="s">
        <v>102</v>
      </c>
      <c r="C40" s="34" t="str">
        <f>"260"</f>
        <v>260</v>
      </c>
      <c r="D40" s="34">
        <v>15.68</v>
      </c>
      <c r="E40" s="34">
        <v>12.78</v>
      </c>
      <c r="F40" s="34">
        <v>21.99</v>
      </c>
      <c r="G40" s="34">
        <v>14.95</v>
      </c>
      <c r="H40" s="34">
        <v>29.16</v>
      </c>
      <c r="I40" s="34">
        <v>374.15580558720001</v>
      </c>
      <c r="J40" s="35">
        <v>5.41</v>
      </c>
      <c r="K40" s="35">
        <v>9.4600000000000009</v>
      </c>
      <c r="L40" s="35">
        <v>0</v>
      </c>
      <c r="M40" s="35">
        <v>0</v>
      </c>
      <c r="N40" s="35">
        <v>4.26</v>
      </c>
      <c r="O40" s="35">
        <v>22.04</v>
      </c>
      <c r="P40" s="35">
        <v>2.85</v>
      </c>
      <c r="Q40" s="35">
        <v>0</v>
      </c>
      <c r="R40" s="35">
        <v>0</v>
      </c>
      <c r="S40" s="35">
        <v>0.4</v>
      </c>
      <c r="T40" s="35">
        <v>3.98</v>
      </c>
      <c r="U40" s="35">
        <v>556.86</v>
      </c>
      <c r="V40" s="35">
        <v>909.43</v>
      </c>
      <c r="W40" s="35">
        <v>37.31</v>
      </c>
      <c r="X40" s="35">
        <v>49.08</v>
      </c>
      <c r="Y40" s="35">
        <v>188.61</v>
      </c>
      <c r="Z40" s="35">
        <v>2.33</v>
      </c>
      <c r="AA40" s="35">
        <v>19.66</v>
      </c>
      <c r="AB40" s="35">
        <v>1893.25</v>
      </c>
      <c r="AC40" s="35">
        <v>518.25</v>
      </c>
      <c r="AD40" s="35">
        <v>7.13</v>
      </c>
      <c r="AE40" s="35">
        <v>0.16</v>
      </c>
      <c r="AF40" s="35">
        <v>0.17</v>
      </c>
      <c r="AG40" s="35">
        <v>5.62</v>
      </c>
      <c r="AH40" s="35">
        <v>12.91</v>
      </c>
      <c r="AI40" s="35">
        <v>5.41</v>
      </c>
      <c r="AJ40" s="35">
        <v>0</v>
      </c>
      <c r="AK40" s="35">
        <v>737.69</v>
      </c>
      <c r="AL40" s="35">
        <v>816.47</v>
      </c>
      <c r="AM40" s="35">
        <v>1178.78</v>
      </c>
      <c r="AN40" s="35">
        <v>1403.83</v>
      </c>
      <c r="AO40" s="35">
        <v>347.66</v>
      </c>
      <c r="AP40" s="35">
        <v>691.74</v>
      </c>
      <c r="AQ40" s="35">
        <v>33.19</v>
      </c>
      <c r="AR40" s="35">
        <v>697.66</v>
      </c>
      <c r="AS40" s="35">
        <v>103.04</v>
      </c>
      <c r="AT40" s="35">
        <v>245.04</v>
      </c>
      <c r="AU40" s="35">
        <v>138.33000000000001</v>
      </c>
      <c r="AV40" s="35">
        <v>358.08</v>
      </c>
      <c r="AW40" s="35">
        <v>76.37</v>
      </c>
      <c r="AX40" s="35">
        <v>473.51</v>
      </c>
      <c r="AY40" s="35">
        <v>0</v>
      </c>
      <c r="AZ40" s="35">
        <v>85.65</v>
      </c>
      <c r="BA40" s="35">
        <v>63.76</v>
      </c>
      <c r="BB40" s="35">
        <v>477.95</v>
      </c>
      <c r="BC40" s="35">
        <v>176.1</v>
      </c>
      <c r="BD40" s="35">
        <v>0</v>
      </c>
      <c r="BE40" s="35">
        <v>0</v>
      </c>
      <c r="BF40" s="35">
        <v>0</v>
      </c>
      <c r="BG40" s="35">
        <v>0</v>
      </c>
      <c r="BH40" s="35">
        <v>0</v>
      </c>
      <c r="BI40" s="35">
        <v>0</v>
      </c>
      <c r="BJ40" s="35">
        <v>0</v>
      </c>
      <c r="BK40" s="35">
        <v>0.88</v>
      </c>
      <c r="BL40" s="35">
        <v>0</v>
      </c>
      <c r="BM40" s="35">
        <v>0.53</v>
      </c>
      <c r="BN40" s="35">
        <v>0.04</v>
      </c>
      <c r="BO40" s="35">
        <v>0.09</v>
      </c>
      <c r="BP40" s="35">
        <v>0</v>
      </c>
      <c r="BQ40" s="35">
        <v>0</v>
      </c>
      <c r="BR40" s="35">
        <v>0.01</v>
      </c>
      <c r="BS40" s="35">
        <v>3.19</v>
      </c>
      <c r="BT40" s="35">
        <v>0</v>
      </c>
      <c r="BU40" s="35">
        <v>0</v>
      </c>
      <c r="BV40" s="35">
        <v>8.57</v>
      </c>
      <c r="BW40" s="35">
        <v>0</v>
      </c>
      <c r="BX40" s="35">
        <v>0</v>
      </c>
      <c r="BY40" s="35">
        <v>0</v>
      </c>
      <c r="BZ40" s="35">
        <v>0</v>
      </c>
      <c r="CA40" s="35">
        <v>0</v>
      </c>
      <c r="CB40" s="35">
        <v>274.38</v>
      </c>
      <c r="CC40" s="34">
        <v>54.94</v>
      </c>
      <c r="CE40" s="32">
        <v>335.2</v>
      </c>
      <c r="CG40" s="32">
        <v>32.630000000000003</v>
      </c>
      <c r="CH40" s="32">
        <v>18.989999999999998</v>
      </c>
      <c r="CI40" s="32">
        <v>25.81</v>
      </c>
      <c r="CJ40" s="32">
        <v>586.88</v>
      </c>
      <c r="CK40" s="32">
        <v>373.22</v>
      </c>
      <c r="CL40" s="32">
        <v>480.05</v>
      </c>
      <c r="CM40" s="32">
        <v>23.78</v>
      </c>
      <c r="CN40" s="32">
        <v>8.11</v>
      </c>
      <c r="CO40" s="32">
        <v>15.96</v>
      </c>
      <c r="CP40" s="32">
        <v>0</v>
      </c>
      <c r="CQ40" s="32">
        <v>1.3</v>
      </c>
      <c r="CR40" s="32">
        <v>33.299999999999997</v>
      </c>
    </row>
    <row r="41" spans="1:96" s="32" customFormat="1">
      <c r="A41" s="32" t="str">
        <f>"2"</f>
        <v>2</v>
      </c>
      <c r="B41" s="33" t="s">
        <v>96</v>
      </c>
      <c r="C41" s="34" t="str">
        <f>"38,0"</f>
        <v>38,0</v>
      </c>
      <c r="D41" s="34">
        <v>2.5099999999999998</v>
      </c>
      <c r="E41" s="34">
        <v>0</v>
      </c>
      <c r="F41" s="34">
        <v>0.25</v>
      </c>
      <c r="G41" s="34">
        <v>0.25</v>
      </c>
      <c r="H41" s="34">
        <v>17.82</v>
      </c>
      <c r="I41" s="34">
        <v>85.082380000000001</v>
      </c>
      <c r="J41" s="35">
        <v>0</v>
      </c>
      <c r="K41" s="35">
        <v>0</v>
      </c>
      <c r="L41" s="35">
        <v>0</v>
      </c>
      <c r="M41" s="35">
        <v>0</v>
      </c>
      <c r="N41" s="35">
        <v>0.42</v>
      </c>
      <c r="O41" s="35">
        <v>17.329999999999998</v>
      </c>
      <c r="P41" s="35">
        <v>0.08</v>
      </c>
      <c r="Q41" s="35">
        <v>0</v>
      </c>
      <c r="R41" s="35">
        <v>0</v>
      </c>
      <c r="S41" s="35">
        <v>0</v>
      </c>
      <c r="T41" s="35">
        <v>0.68</v>
      </c>
      <c r="U41" s="35">
        <v>0</v>
      </c>
      <c r="V41" s="35">
        <v>0</v>
      </c>
      <c r="W41" s="35">
        <v>0</v>
      </c>
      <c r="X41" s="35">
        <v>0</v>
      </c>
      <c r="Y41" s="35">
        <v>0</v>
      </c>
      <c r="Z41" s="35">
        <v>0</v>
      </c>
      <c r="AA41" s="35">
        <v>0</v>
      </c>
      <c r="AB41" s="35">
        <v>0</v>
      </c>
      <c r="AC41" s="35">
        <v>0</v>
      </c>
      <c r="AD41" s="35">
        <v>0</v>
      </c>
      <c r="AE41" s="35">
        <v>0</v>
      </c>
      <c r="AF41" s="35">
        <v>0</v>
      </c>
      <c r="AG41" s="35">
        <v>0</v>
      </c>
      <c r="AH41" s="35">
        <v>0</v>
      </c>
      <c r="AI41" s="35">
        <v>0</v>
      </c>
      <c r="AJ41" s="35">
        <v>0</v>
      </c>
      <c r="AK41" s="35">
        <v>121.33</v>
      </c>
      <c r="AL41" s="35">
        <v>126.29</v>
      </c>
      <c r="AM41" s="35">
        <v>193.4</v>
      </c>
      <c r="AN41" s="35">
        <v>64.14</v>
      </c>
      <c r="AO41" s="35">
        <v>38.020000000000003</v>
      </c>
      <c r="AP41" s="35">
        <v>76.040000000000006</v>
      </c>
      <c r="AQ41" s="35">
        <v>28.76</v>
      </c>
      <c r="AR41" s="35">
        <v>137.53</v>
      </c>
      <c r="AS41" s="35">
        <v>85.29</v>
      </c>
      <c r="AT41" s="35">
        <v>119.02</v>
      </c>
      <c r="AU41" s="35">
        <v>98.19</v>
      </c>
      <c r="AV41" s="35">
        <v>51.57</v>
      </c>
      <c r="AW41" s="35">
        <v>91.25</v>
      </c>
      <c r="AX41" s="35">
        <v>763.02</v>
      </c>
      <c r="AY41" s="35">
        <v>0</v>
      </c>
      <c r="AZ41" s="35">
        <v>248.61</v>
      </c>
      <c r="BA41" s="35">
        <v>108.11</v>
      </c>
      <c r="BB41" s="35">
        <v>71.739999999999995</v>
      </c>
      <c r="BC41" s="35">
        <v>56.86</v>
      </c>
      <c r="BD41" s="35">
        <v>0</v>
      </c>
      <c r="BE41" s="35">
        <v>0</v>
      </c>
      <c r="BF41" s="35">
        <v>0</v>
      </c>
      <c r="BG41" s="35">
        <v>0</v>
      </c>
      <c r="BH41" s="35">
        <v>0</v>
      </c>
      <c r="BI41" s="35">
        <v>0</v>
      </c>
      <c r="BJ41" s="35">
        <v>0</v>
      </c>
      <c r="BK41" s="35">
        <v>0.03</v>
      </c>
      <c r="BL41" s="35">
        <v>0</v>
      </c>
      <c r="BM41" s="35">
        <v>0</v>
      </c>
      <c r="BN41" s="35">
        <v>0</v>
      </c>
      <c r="BO41" s="35">
        <v>0</v>
      </c>
      <c r="BP41" s="35">
        <v>0</v>
      </c>
      <c r="BQ41" s="35">
        <v>0</v>
      </c>
      <c r="BR41" s="35">
        <v>0</v>
      </c>
      <c r="BS41" s="35">
        <v>0.02</v>
      </c>
      <c r="BT41" s="35">
        <v>0</v>
      </c>
      <c r="BU41" s="35">
        <v>0</v>
      </c>
      <c r="BV41" s="35">
        <v>0.11</v>
      </c>
      <c r="BW41" s="35">
        <v>0.01</v>
      </c>
      <c r="BX41" s="35">
        <v>0</v>
      </c>
      <c r="BY41" s="35">
        <v>0</v>
      </c>
      <c r="BZ41" s="35">
        <v>0</v>
      </c>
      <c r="CA41" s="35">
        <v>0</v>
      </c>
      <c r="CB41" s="35">
        <v>14.86</v>
      </c>
      <c r="CC41" s="34">
        <v>2.0099999999999998</v>
      </c>
      <c r="CE41" s="32">
        <v>0</v>
      </c>
      <c r="CG41" s="32">
        <v>0</v>
      </c>
      <c r="CH41" s="32">
        <v>0</v>
      </c>
      <c r="CI41" s="32">
        <v>0</v>
      </c>
      <c r="CJ41" s="32">
        <v>715.48</v>
      </c>
      <c r="CK41" s="32">
        <v>275.64999999999998</v>
      </c>
      <c r="CL41" s="32">
        <v>495.56</v>
      </c>
      <c r="CM41" s="32">
        <v>5.72</v>
      </c>
      <c r="CN41" s="32">
        <v>5.72</v>
      </c>
      <c r="CO41" s="32">
        <v>5.72</v>
      </c>
      <c r="CP41" s="32">
        <v>0</v>
      </c>
      <c r="CQ41" s="32">
        <v>0</v>
      </c>
      <c r="CR41" s="32">
        <v>1.68</v>
      </c>
    </row>
    <row r="42" spans="1:96" s="32" customFormat="1">
      <c r="A42" s="32" t="str">
        <f>"3"</f>
        <v>3</v>
      </c>
      <c r="B42" s="33" t="s">
        <v>103</v>
      </c>
      <c r="C42" s="34" t="str">
        <f>"20"</f>
        <v>20</v>
      </c>
      <c r="D42" s="34">
        <v>1.32</v>
      </c>
      <c r="E42" s="34">
        <v>0</v>
      </c>
      <c r="F42" s="34">
        <v>0.24</v>
      </c>
      <c r="G42" s="34">
        <v>0.24</v>
      </c>
      <c r="H42" s="34">
        <v>8.34</v>
      </c>
      <c r="I42" s="34">
        <v>38.676000000000002</v>
      </c>
      <c r="J42" s="35">
        <v>0.04</v>
      </c>
      <c r="K42" s="35">
        <v>0</v>
      </c>
      <c r="L42" s="35">
        <v>0</v>
      </c>
      <c r="M42" s="35">
        <v>0</v>
      </c>
      <c r="N42" s="35">
        <v>0.24</v>
      </c>
      <c r="O42" s="35">
        <v>6.44</v>
      </c>
      <c r="P42" s="35">
        <v>1.66</v>
      </c>
      <c r="Q42" s="35">
        <v>0</v>
      </c>
      <c r="R42" s="35">
        <v>0</v>
      </c>
      <c r="S42" s="35">
        <v>0.2</v>
      </c>
      <c r="T42" s="35">
        <v>0.5</v>
      </c>
      <c r="U42" s="35">
        <v>122</v>
      </c>
      <c r="V42" s="35">
        <v>49</v>
      </c>
      <c r="W42" s="35">
        <v>7</v>
      </c>
      <c r="X42" s="35">
        <v>9.4</v>
      </c>
      <c r="Y42" s="35">
        <v>31.6</v>
      </c>
      <c r="Z42" s="35">
        <v>0.78</v>
      </c>
      <c r="AA42" s="35">
        <v>0</v>
      </c>
      <c r="AB42" s="35">
        <v>1</v>
      </c>
      <c r="AC42" s="35">
        <v>0.2</v>
      </c>
      <c r="AD42" s="35">
        <v>0.28000000000000003</v>
      </c>
      <c r="AE42" s="35">
        <v>0.04</v>
      </c>
      <c r="AF42" s="35">
        <v>0.02</v>
      </c>
      <c r="AG42" s="35">
        <v>0.14000000000000001</v>
      </c>
      <c r="AH42" s="35">
        <v>0.4</v>
      </c>
      <c r="AI42" s="35">
        <v>0</v>
      </c>
      <c r="AJ42" s="35">
        <v>0</v>
      </c>
      <c r="AK42" s="35">
        <v>0</v>
      </c>
      <c r="AL42" s="35">
        <v>0</v>
      </c>
      <c r="AM42" s="35">
        <v>85.4</v>
      </c>
      <c r="AN42" s="35">
        <v>44.6</v>
      </c>
      <c r="AO42" s="35">
        <v>18.600000000000001</v>
      </c>
      <c r="AP42" s="35">
        <v>39.6</v>
      </c>
      <c r="AQ42" s="35">
        <v>16</v>
      </c>
      <c r="AR42" s="35">
        <v>74.2</v>
      </c>
      <c r="AS42" s="35">
        <v>59.4</v>
      </c>
      <c r="AT42" s="35">
        <v>58.2</v>
      </c>
      <c r="AU42" s="35">
        <v>92.8</v>
      </c>
      <c r="AV42" s="35">
        <v>24.8</v>
      </c>
      <c r="AW42" s="35">
        <v>62</v>
      </c>
      <c r="AX42" s="35">
        <v>305.8</v>
      </c>
      <c r="AY42" s="35">
        <v>0</v>
      </c>
      <c r="AZ42" s="35">
        <v>105.2</v>
      </c>
      <c r="BA42" s="35">
        <v>58.2</v>
      </c>
      <c r="BB42" s="35">
        <v>36</v>
      </c>
      <c r="BC42" s="35">
        <v>26</v>
      </c>
      <c r="BD42" s="35">
        <v>0</v>
      </c>
      <c r="BE42" s="35">
        <v>0</v>
      </c>
      <c r="BF42" s="35">
        <v>0</v>
      </c>
      <c r="BG42" s="35">
        <v>0</v>
      </c>
      <c r="BH42" s="35">
        <v>0</v>
      </c>
      <c r="BI42" s="35">
        <v>0</v>
      </c>
      <c r="BJ42" s="35">
        <v>0</v>
      </c>
      <c r="BK42" s="35">
        <v>0.03</v>
      </c>
      <c r="BL42" s="35">
        <v>0</v>
      </c>
      <c r="BM42" s="35">
        <v>0</v>
      </c>
      <c r="BN42" s="35">
        <v>0</v>
      </c>
      <c r="BO42" s="35">
        <v>0</v>
      </c>
      <c r="BP42" s="35">
        <v>0</v>
      </c>
      <c r="BQ42" s="35">
        <v>0</v>
      </c>
      <c r="BR42" s="35">
        <v>0</v>
      </c>
      <c r="BS42" s="35">
        <v>0.02</v>
      </c>
      <c r="BT42" s="35">
        <v>0</v>
      </c>
      <c r="BU42" s="35">
        <v>0</v>
      </c>
      <c r="BV42" s="35">
        <v>0.1</v>
      </c>
      <c r="BW42" s="35">
        <v>0.02</v>
      </c>
      <c r="BX42" s="35">
        <v>0</v>
      </c>
      <c r="BY42" s="35">
        <v>0</v>
      </c>
      <c r="BZ42" s="35">
        <v>0</v>
      </c>
      <c r="CA42" s="35">
        <v>0</v>
      </c>
      <c r="CB42" s="35">
        <v>9.4</v>
      </c>
      <c r="CC42" s="34">
        <v>1.1100000000000001</v>
      </c>
      <c r="CE42" s="32">
        <v>0.17</v>
      </c>
      <c r="CG42" s="32">
        <v>0</v>
      </c>
      <c r="CH42" s="32">
        <v>0</v>
      </c>
      <c r="CI42" s="32">
        <v>0</v>
      </c>
      <c r="CJ42" s="32">
        <v>0</v>
      </c>
      <c r="CK42" s="32">
        <v>0</v>
      </c>
      <c r="CL42" s="32">
        <v>0</v>
      </c>
      <c r="CM42" s="32">
        <v>0</v>
      </c>
      <c r="CN42" s="32">
        <v>0</v>
      </c>
      <c r="CO42" s="32">
        <v>0</v>
      </c>
      <c r="CP42" s="32">
        <v>0</v>
      </c>
      <c r="CQ42" s="32">
        <v>0</v>
      </c>
      <c r="CR42" s="32">
        <v>0.92</v>
      </c>
    </row>
    <row r="43" spans="1:96" s="28" customFormat="1">
      <c r="A43" s="28" t="str">
        <f>"37/10"</f>
        <v>37/10</v>
      </c>
      <c r="B43" s="29" t="s">
        <v>104</v>
      </c>
      <c r="C43" s="30" t="str">
        <f>"200"</f>
        <v>200</v>
      </c>
      <c r="D43" s="30">
        <v>0.67</v>
      </c>
      <c r="E43" s="30">
        <v>0</v>
      </c>
      <c r="F43" s="30">
        <v>0.27</v>
      </c>
      <c r="G43" s="30">
        <v>0.27</v>
      </c>
      <c r="H43" s="30">
        <v>23.62</v>
      </c>
      <c r="I43" s="30">
        <v>90.302599999999998</v>
      </c>
      <c r="J43" s="31">
        <v>0.04</v>
      </c>
      <c r="K43" s="31">
        <v>0</v>
      </c>
      <c r="L43" s="31">
        <v>0</v>
      </c>
      <c r="M43" s="31">
        <v>0</v>
      </c>
      <c r="N43" s="31">
        <v>18.03</v>
      </c>
      <c r="O43" s="31">
        <v>1.18</v>
      </c>
      <c r="P43" s="31">
        <v>4.41</v>
      </c>
      <c r="Q43" s="31">
        <v>0</v>
      </c>
      <c r="R43" s="31">
        <v>0</v>
      </c>
      <c r="S43" s="31">
        <v>1</v>
      </c>
      <c r="T43" s="31">
        <v>0.95</v>
      </c>
      <c r="U43" s="31">
        <v>2.2799999999999998</v>
      </c>
      <c r="V43" s="31">
        <v>10.199999999999999</v>
      </c>
      <c r="W43" s="31">
        <v>11.93</v>
      </c>
      <c r="X43" s="31">
        <v>3.23</v>
      </c>
      <c r="Y43" s="31">
        <v>3.16</v>
      </c>
      <c r="Z43" s="31">
        <v>0.61</v>
      </c>
      <c r="AA43" s="31">
        <v>0</v>
      </c>
      <c r="AB43" s="31">
        <v>882</v>
      </c>
      <c r="AC43" s="31">
        <v>163.4</v>
      </c>
      <c r="AD43" s="31">
        <v>0.76</v>
      </c>
      <c r="AE43" s="31">
        <v>0.01</v>
      </c>
      <c r="AF43" s="31">
        <v>0.05</v>
      </c>
      <c r="AG43" s="31">
        <v>0.2</v>
      </c>
      <c r="AH43" s="31">
        <v>0.28000000000000003</v>
      </c>
      <c r="AI43" s="31">
        <v>80</v>
      </c>
      <c r="AJ43" s="31">
        <v>0</v>
      </c>
      <c r="AK43" s="31">
        <v>0</v>
      </c>
      <c r="AL43" s="31">
        <v>0</v>
      </c>
      <c r="AM43" s="31">
        <v>0</v>
      </c>
      <c r="AN43" s="31">
        <v>0</v>
      </c>
      <c r="AO43" s="31">
        <v>0</v>
      </c>
      <c r="AP43" s="31">
        <v>0</v>
      </c>
      <c r="AQ43" s="31">
        <v>0</v>
      </c>
      <c r="AR43" s="31">
        <v>0</v>
      </c>
      <c r="AS43" s="31">
        <v>0</v>
      </c>
      <c r="AT43" s="31">
        <v>0</v>
      </c>
      <c r="AU43" s="31">
        <v>0</v>
      </c>
      <c r="AV43" s="31">
        <v>0</v>
      </c>
      <c r="AW43" s="31">
        <v>0</v>
      </c>
      <c r="AX43" s="31">
        <v>0</v>
      </c>
      <c r="AY43" s="31">
        <v>0</v>
      </c>
      <c r="AZ43" s="31">
        <v>0</v>
      </c>
      <c r="BA43" s="31">
        <v>0</v>
      </c>
      <c r="BB43" s="31">
        <v>0</v>
      </c>
      <c r="BC43" s="31">
        <v>0</v>
      </c>
      <c r="BD43" s="31">
        <v>0</v>
      </c>
      <c r="BE43" s="31">
        <v>0</v>
      </c>
      <c r="BF43" s="31">
        <v>0</v>
      </c>
      <c r="BG43" s="31">
        <v>0</v>
      </c>
      <c r="BH43" s="31">
        <v>0</v>
      </c>
      <c r="BI43" s="31">
        <v>0</v>
      </c>
      <c r="BJ43" s="31">
        <v>0</v>
      </c>
      <c r="BK43" s="31">
        <v>0</v>
      </c>
      <c r="BL43" s="31">
        <v>0</v>
      </c>
      <c r="BM43" s="31">
        <v>0</v>
      </c>
      <c r="BN43" s="31">
        <v>0</v>
      </c>
      <c r="BO43" s="31">
        <v>0</v>
      </c>
      <c r="BP43" s="31">
        <v>0</v>
      </c>
      <c r="BQ43" s="31">
        <v>0</v>
      </c>
      <c r="BR43" s="31">
        <v>0</v>
      </c>
      <c r="BS43" s="31">
        <v>0</v>
      </c>
      <c r="BT43" s="31">
        <v>0</v>
      </c>
      <c r="BU43" s="31">
        <v>0</v>
      </c>
      <c r="BV43" s="31">
        <v>0</v>
      </c>
      <c r="BW43" s="31">
        <v>0</v>
      </c>
      <c r="BX43" s="31">
        <v>0</v>
      </c>
      <c r="BY43" s="31">
        <v>0</v>
      </c>
      <c r="BZ43" s="31">
        <v>0</v>
      </c>
      <c r="CA43" s="31">
        <v>0</v>
      </c>
      <c r="CB43" s="31">
        <v>232.81</v>
      </c>
      <c r="CC43" s="30">
        <v>10.89</v>
      </c>
      <c r="CE43" s="28">
        <v>147</v>
      </c>
      <c r="CG43" s="28">
        <v>5.32</v>
      </c>
      <c r="CH43" s="28">
        <v>5.32</v>
      </c>
      <c r="CI43" s="28">
        <v>5.32</v>
      </c>
      <c r="CJ43" s="28">
        <v>605.55999999999995</v>
      </c>
      <c r="CK43" s="28">
        <v>231.78</v>
      </c>
      <c r="CL43" s="28">
        <v>418.67</v>
      </c>
      <c r="CM43" s="28">
        <v>56.62</v>
      </c>
      <c r="CN43" s="28">
        <v>33.619999999999997</v>
      </c>
      <c r="CO43" s="28">
        <v>45.12</v>
      </c>
      <c r="CP43" s="28">
        <v>10</v>
      </c>
      <c r="CQ43" s="28">
        <v>0</v>
      </c>
      <c r="CR43" s="28">
        <v>6.6</v>
      </c>
    </row>
    <row r="44" spans="1:96" s="36" customFormat="1" ht="11.4">
      <c r="B44" s="37" t="s">
        <v>113</v>
      </c>
      <c r="C44" s="38"/>
      <c r="D44" s="38">
        <v>24.61</v>
      </c>
      <c r="E44" s="38">
        <v>12.78</v>
      </c>
      <c r="F44" s="38">
        <v>33.89</v>
      </c>
      <c r="G44" s="38">
        <v>27.54</v>
      </c>
      <c r="H44" s="38">
        <v>113.63</v>
      </c>
      <c r="I44" s="38">
        <v>836.04</v>
      </c>
      <c r="J44" s="39">
        <v>7.05</v>
      </c>
      <c r="K44" s="39">
        <v>16.61</v>
      </c>
      <c r="L44" s="39">
        <v>0</v>
      </c>
      <c r="M44" s="39">
        <v>0</v>
      </c>
      <c r="N44" s="39">
        <v>34.549999999999997</v>
      </c>
      <c r="O44" s="39">
        <v>65.099999999999994</v>
      </c>
      <c r="P44" s="39">
        <v>13.98</v>
      </c>
      <c r="Q44" s="39">
        <v>0</v>
      </c>
      <c r="R44" s="39">
        <v>0</v>
      </c>
      <c r="S44" s="39">
        <v>2.15</v>
      </c>
      <c r="T44" s="39">
        <v>9.19</v>
      </c>
      <c r="U44" s="39">
        <v>1094.6300000000001</v>
      </c>
      <c r="V44" s="39">
        <v>1616.3</v>
      </c>
      <c r="W44" s="39">
        <v>95.74</v>
      </c>
      <c r="X44" s="39">
        <v>136.66</v>
      </c>
      <c r="Y44" s="39">
        <v>351.79</v>
      </c>
      <c r="Z44" s="39">
        <v>6.21</v>
      </c>
      <c r="AA44" s="39">
        <v>19.66</v>
      </c>
      <c r="AB44" s="39">
        <v>12574.45</v>
      </c>
      <c r="AC44" s="39">
        <v>2385.25</v>
      </c>
      <c r="AD44" s="39">
        <v>13.6</v>
      </c>
      <c r="AE44" s="39">
        <v>0.37</v>
      </c>
      <c r="AF44" s="39">
        <v>0.37</v>
      </c>
      <c r="AG44" s="39">
        <v>8.1199999999999992</v>
      </c>
      <c r="AH44" s="39">
        <v>17.059999999999999</v>
      </c>
      <c r="AI44" s="39">
        <v>97.25</v>
      </c>
      <c r="AJ44" s="39">
        <v>0</v>
      </c>
      <c r="AK44" s="39">
        <v>997.49</v>
      </c>
      <c r="AL44" s="39">
        <v>1067</v>
      </c>
      <c r="AM44" s="39">
        <v>1637.52</v>
      </c>
      <c r="AN44" s="39">
        <v>1664.1</v>
      </c>
      <c r="AO44" s="39">
        <v>464.41</v>
      </c>
      <c r="AP44" s="39">
        <v>920.34</v>
      </c>
      <c r="AQ44" s="39">
        <v>124.57</v>
      </c>
      <c r="AR44" s="39">
        <v>1048.97</v>
      </c>
      <c r="AS44" s="39">
        <v>413.03</v>
      </c>
      <c r="AT44" s="39">
        <v>728.64</v>
      </c>
      <c r="AU44" s="39">
        <v>658.96</v>
      </c>
      <c r="AV44" s="39">
        <v>499.4</v>
      </c>
      <c r="AW44" s="39">
        <v>386.42</v>
      </c>
      <c r="AX44" s="39">
        <v>2217.92</v>
      </c>
      <c r="AY44" s="39">
        <v>0</v>
      </c>
      <c r="AZ44" s="39">
        <v>558.15</v>
      </c>
      <c r="BA44" s="39">
        <v>364.57</v>
      </c>
      <c r="BB44" s="39">
        <v>683.39</v>
      </c>
      <c r="BC44" s="39">
        <v>325.44</v>
      </c>
      <c r="BD44" s="39">
        <v>0</v>
      </c>
      <c r="BE44" s="39">
        <v>0</v>
      </c>
      <c r="BF44" s="39">
        <v>0</v>
      </c>
      <c r="BG44" s="39">
        <v>0</v>
      </c>
      <c r="BH44" s="39">
        <v>0</v>
      </c>
      <c r="BI44" s="39">
        <v>0.01</v>
      </c>
      <c r="BJ44" s="39">
        <v>0</v>
      </c>
      <c r="BK44" s="39">
        <v>1.69</v>
      </c>
      <c r="BL44" s="39">
        <v>0</v>
      </c>
      <c r="BM44" s="39">
        <v>0.98</v>
      </c>
      <c r="BN44" s="39">
        <v>7.0000000000000007E-2</v>
      </c>
      <c r="BO44" s="39">
        <v>0.16</v>
      </c>
      <c r="BP44" s="39">
        <v>0</v>
      </c>
      <c r="BQ44" s="39">
        <v>0</v>
      </c>
      <c r="BR44" s="39">
        <v>0.02</v>
      </c>
      <c r="BS44" s="39">
        <v>5.92</v>
      </c>
      <c r="BT44" s="39">
        <v>0</v>
      </c>
      <c r="BU44" s="39">
        <v>0</v>
      </c>
      <c r="BV44" s="39">
        <v>15.41</v>
      </c>
      <c r="BW44" s="39">
        <v>0.04</v>
      </c>
      <c r="BX44" s="39">
        <v>0</v>
      </c>
      <c r="BY44" s="39">
        <v>0</v>
      </c>
      <c r="BZ44" s="39">
        <v>0</v>
      </c>
      <c r="CA44" s="39">
        <v>0</v>
      </c>
      <c r="CB44" s="39">
        <v>863.44</v>
      </c>
      <c r="CC44" s="38">
        <f>SUM($CC$37:$CC$43)</f>
        <v>89.78</v>
      </c>
      <c r="CD44" s="36">
        <f>$I$44/$I$49*100</f>
        <v>26.996900025833114</v>
      </c>
      <c r="CE44" s="36">
        <v>2115.4</v>
      </c>
      <c r="CG44" s="36">
        <v>79.52</v>
      </c>
      <c r="CH44" s="36">
        <v>49.65</v>
      </c>
      <c r="CI44" s="36">
        <v>64.58</v>
      </c>
      <c r="CJ44" s="36">
        <v>3387.08</v>
      </c>
      <c r="CK44" s="36">
        <v>1573.24</v>
      </c>
      <c r="CL44" s="36">
        <v>2480.16</v>
      </c>
      <c r="CM44" s="36">
        <v>138.05000000000001</v>
      </c>
      <c r="CN44" s="36">
        <v>75.94</v>
      </c>
      <c r="CO44" s="36">
        <v>107.02</v>
      </c>
      <c r="CP44" s="36">
        <v>13</v>
      </c>
      <c r="CQ44" s="36">
        <v>2.2999999999999998</v>
      </c>
    </row>
    <row r="45" spans="1:96">
      <c r="B45" s="27" t="s">
        <v>114</v>
      </c>
      <c r="C45" s="16"/>
      <c r="D45" s="16"/>
      <c r="E45" s="16"/>
      <c r="F45" s="16"/>
      <c r="G45" s="16"/>
      <c r="H45" s="16"/>
      <c r="I45" s="16"/>
    </row>
    <row r="46" spans="1:96" s="32" customFormat="1">
      <c r="A46" s="32" t="str">
        <f>"5"</f>
        <v>5</v>
      </c>
      <c r="B46" s="33" t="s">
        <v>108</v>
      </c>
      <c r="C46" s="34" t="str">
        <f>"200"</f>
        <v>200</v>
      </c>
      <c r="D46" s="34">
        <v>1</v>
      </c>
      <c r="E46" s="34">
        <v>0</v>
      </c>
      <c r="F46" s="34">
        <v>0.2</v>
      </c>
      <c r="G46" s="34">
        <v>0</v>
      </c>
      <c r="H46" s="34">
        <v>20.6</v>
      </c>
      <c r="I46" s="34">
        <v>86.47999999999999</v>
      </c>
      <c r="J46" s="35">
        <v>0</v>
      </c>
      <c r="K46" s="35">
        <v>0</v>
      </c>
      <c r="L46" s="35">
        <v>0</v>
      </c>
      <c r="M46" s="35">
        <v>0</v>
      </c>
      <c r="N46" s="35">
        <v>19.8</v>
      </c>
      <c r="O46" s="35">
        <v>0.4</v>
      </c>
      <c r="P46" s="35">
        <v>0.4</v>
      </c>
      <c r="Q46" s="35">
        <v>0</v>
      </c>
      <c r="R46" s="35">
        <v>0</v>
      </c>
      <c r="S46" s="35">
        <v>1</v>
      </c>
      <c r="T46" s="35">
        <v>0.6</v>
      </c>
      <c r="U46" s="35">
        <v>12</v>
      </c>
      <c r="V46" s="35">
        <v>240</v>
      </c>
      <c r="W46" s="35">
        <v>14</v>
      </c>
      <c r="X46" s="35">
        <v>8</v>
      </c>
      <c r="Y46" s="35">
        <v>14</v>
      </c>
      <c r="Z46" s="35">
        <v>2.8</v>
      </c>
      <c r="AA46" s="35">
        <v>0</v>
      </c>
      <c r="AB46" s="35">
        <v>0</v>
      </c>
      <c r="AC46" s="35">
        <v>0</v>
      </c>
      <c r="AD46" s="35">
        <v>0.2</v>
      </c>
      <c r="AE46" s="35">
        <v>0.02</v>
      </c>
      <c r="AF46" s="35">
        <v>0.02</v>
      </c>
      <c r="AG46" s="35">
        <v>0.2</v>
      </c>
      <c r="AH46" s="35">
        <v>0.4</v>
      </c>
      <c r="AI46" s="35">
        <v>4</v>
      </c>
      <c r="AJ46" s="35">
        <v>0.4</v>
      </c>
      <c r="AK46" s="35">
        <v>16</v>
      </c>
      <c r="AL46" s="35">
        <v>20</v>
      </c>
      <c r="AM46" s="35">
        <v>28</v>
      </c>
      <c r="AN46" s="35">
        <v>28</v>
      </c>
      <c r="AO46" s="35">
        <v>4</v>
      </c>
      <c r="AP46" s="35">
        <v>16</v>
      </c>
      <c r="AQ46" s="35">
        <v>4</v>
      </c>
      <c r="AR46" s="35">
        <v>14</v>
      </c>
      <c r="AS46" s="35">
        <v>26</v>
      </c>
      <c r="AT46" s="35">
        <v>16</v>
      </c>
      <c r="AU46" s="35">
        <v>116</v>
      </c>
      <c r="AV46" s="35">
        <v>10</v>
      </c>
      <c r="AW46" s="35">
        <v>22</v>
      </c>
      <c r="AX46" s="35">
        <v>64</v>
      </c>
      <c r="AY46" s="35">
        <v>0</v>
      </c>
      <c r="AZ46" s="35">
        <v>20</v>
      </c>
      <c r="BA46" s="35">
        <v>24</v>
      </c>
      <c r="BB46" s="35">
        <v>10</v>
      </c>
      <c r="BC46" s="35">
        <v>8</v>
      </c>
      <c r="BD46" s="35">
        <v>0</v>
      </c>
      <c r="BE46" s="35">
        <v>0</v>
      </c>
      <c r="BF46" s="35">
        <v>0</v>
      </c>
      <c r="BG46" s="35">
        <v>0</v>
      </c>
      <c r="BH46" s="35">
        <v>0</v>
      </c>
      <c r="BI46" s="35">
        <v>0</v>
      </c>
      <c r="BJ46" s="35">
        <v>0</v>
      </c>
      <c r="BK46" s="35">
        <v>0</v>
      </c>
      <c r="BL46" s="35">
        <v>0</v>
      </c>
      <c r="BM46" s="35">
        <v>0</v>
      </c>
      <c r="BN46" s="35">
        <v>0</v>
      </c>
      <c r="BO46" s="35">
        <v>0</v>
      </c>
      <c r="BP46" s="35">
        <v>0</v>
      </c>
      <c r="BQ46" s="35">
        <v>0</v>
      </c>
      <c r="BR46" s="35">
        <v>0</v>
      </c>
      <c r="BS46" s="35">
        <v>0</v>
      </c>
      <c r="BT46" s="35">
        <v>0</v>
      </c>
      <c r="BU46" s="35">
        <v>0</v>
      </c>
      <c r="BV46" s="35">
        <v>0</v>
      </c>
      <c r="BW46" s="35">
        <v>0</v>
      </c>
      <c r="BX46" s="35">
        <v>0</v>
      </c>
      <c r="BY46" s="35">
        <v>0</v>
      </c>
      <c r="BZ46" s="35">
        <v>0</v>
      </c>
      <c r="CA46" s="35">
        <v>0</v>
      </c>
      <c r="CB46" s="35">
        <v>176.2</v>
      </c>
      <c r="CC46" s="34">
        <v>10.8</v>
      </c>
      <c r="CE46" s="32">
        <v>0</v>
      </c>
      <c r="CG46" s="32">
        <v>3</v>
      </c>
      <c r="CH46" s="32">
        <v>3</v>
      </c>
      <c r="CI46" s="32">
        <v>3</v>
      </c>
      <c r="CJ46" s="32">
        <v>300</v>
      </c>
      <c r="CK46" s="32">
        <v>136.5</v>
      </c>
      <c r="CL46" s="32">
        <v>218.25</v>
      </c>
      <c r="CM46" s="32">
        <v>0.45</v>
      </c>
      <c r="CN46" s="32">
        <v>0.45</v>
      </c>
      <c r="CO46" s="32">
        <v>0.45</v>
      </c>
      <c r="CP46" s="32">
        <v>0</v>
      </c>
      <c r="CQ46" s="32">
        <v>0</v>
      </c>
      <c r="CR46" s="32">
        <v>9</v>
      </c>
    </row>
    <row r="47" spans="1:96" s="28" customFormat="1">
      <c r="A47" s="28" t="str">
        <f>"13"</f>
        <v>13</v>
      </c>
      <c r="B47" s="29" t="s">
        <v>107</v>
      </c>
      <c r="C47" s="30" t="str">
        <f>"180"</f>
        <v>180</v>
      </c>
      <c r="D47" s="30">
        <v>0.72</v>
      </c>
      <c r="E47" s="30">
        <v>0</v>
      </c>
      <c r="F47" s="30">
        <v>0.72</v>
      </c>
      <c r="G47" s="30">
        <v>0.72</v>
      </c>
      <c r="H47" s="30">
        <v>20.88</v>
      </c>
      <c r="I47" s="30">
        <v>87.623999999999995</v>
      </c>
      <c r="J47" s="31">
        <v>0.18</v>
      </c>
      <c r="K47" s="31">
        <v>0</v>
      </c>
      <c r="L47" s="31">
        <v>0</v>
      </c>
      <c r="M47" s="31">
        <v>0</v>
      </c>
      <c r="N47" s="31">
        <v>16.2</v>
      </c>
      <c r="O47" s="31">
        <v>1.44</v>
      </c>
      <c r="P47" s="31">
        <v>3.24</v>
      </c>
      <c r="Q47" s="31">
        <v>0</v>
      </c>
      <c r="R47" s="31">
        <v>0</v>
      </c>
      <c r="S47" s="31">
        <v>1.44</v>
      </c>
      <c r="T47" s="31">
        <v>0.9</v>
      </c>
      <c r="U47" s="31">
        <v>46.8</v>
      </c>
      <c r="V47" s="31">
        <v>500.4</v>
      </c>
      <c r="W47" s="31">
        <v>28.8</v>
      </c>
      <c r="X47" s="31">
        <v>16.2</v>
      </c>
      <c r="Y47" s="31">
        <v>19.8</v>
      </c>
      <c r="Z47" s="31">
        <v>3.96</v>
      </c>
      <c r="AA47" s="31">
        <v>0</v>
      </c>
      <c r="AB47" s="31">
        <v>54</v>
      </c>
      <c r="AC47" s="31">
        <v>9</v>
      </c>
      <c r="AD47" s="31">
        <v>0.36</v>
      </c>
      <c r="AE47" s="31">
        <v>0.05</v>
      </c>
      <c r="AF47" s="31">
        <v>0.04</v>
      </c>
      <c r="AG47" s="31">
        <v>0.54</v>
      </c>
      <c r="AH47" s="31">
        <v>0.72</v>
      </c>
      <c r="AI47" s="31">
        <v>18</v>
      </c>
      <c r="AJ47" s="31">
        <v>0</v>
      </c>
      <c r="AK47" s="31">
        <v>21.6</v>
      </c>
      <c r="AL47" s="31">
        <v>23.4</v>
      </c>
      <c r="AM47" s="31">
        <v>34.200000000000003</v>
      </c>
      <c r="AN47" s="31">
        <v>32.4</v>
      </c>
      <c r="AO47" s="31">
        <v>5.4</v>
      </c>
      <c r="AP47" s="31">
        <v>19.8</v>
      </c>
      <c r="AQ47" s="31">
        <v>5.4</v>
      </c>
      <c r="AR47" s="31">
        <v>16.2</v>
      </c>
      <c r="AS47" s="31">
        <v>30.6</v>
      </c>
      <c r="AT47" s="31">
        <v>18</v>
      </c>
      <c r="AU47" s="31">
        <v>140.4</v>
      </c>
      <c r="AV47" s="31">
        <v>12.6</v>
      </c>
      <c r="AW47" s="31">
        <v>25.2</v>
      </c>
      <c r="AX47" s="31">
        <v>75.599999999999994</v>
      </c>
      <c r="AY47" s="31">
        <v>0</v>
      </c>
      <c r="AZ47" s="31">
        <v>23.4</v>
      </c>
      <c r="BA47" s="31">
        <v>28.8</v>
      </c>
      <c r="BB47" s="31">
        <v>10.8</v>
      </c>
      <c r="BC47" s="31">
        <v>9</v>
      </c>
      <c r="BD47" s="31">
        <v>0</v>
      </c>
      <c r="BE47" s="31">
        <v>0</v>
      </c>
      <c r="BF47" s="31">
        <v>0</v>
      </c>
      <c r="BG47" s="31">
        <v>0</v>
      </c>
      <c r="BH47" s="31">
        <v>0</v>
      </c>
      <c r="BI47" s="31">
        <v>0</v>
      </c>
      <c r="BJ47" s="31">
        <v>0</v>
      </c>
      <c r="BK47" s="31">
        <v>0</v>
      </c>
      <c r="BL47" s="31">
        <v>0</v>
      </c>
      <c r="BM47" s="31">
        <v>0</v>
      </c>
      <c r="BN47" s="31">
        <v>0</v>
      </c>
      <c r="BO47" s="31">
        <v>0</v>
      </c>
      <c r="BP47" s="31">
        <v>0</v>
      </c>
      <c r="BQ47" s="31">
        <v>0</v>
      </c>
      <c r="BR47" s="31">
        <v>0</v>
      </c>
      <c r="BS47" s="31">
        <v>0</v>
      </c>
      <c r="BT47" s="31">
        <v>0</v>
      </c>
      <c r="BU47" s="31">
        <v>0</v>
      </c>
      <c r="BV47" s="31">
        <v>0</v>
      </c>
      <c r="BW47" s="31">
        <v>0</v>
      </c>
      <c r="BX47" s="31">
        <v>0</v>
      </c>
      <c r="BY47" s="31">
        <v>0</v>
      </c>
      <c r="BZ47" s="31">
        <v>0</v>
      </c>
      <c r="CA47" s="31">
        <v>0</v>
      </c>
      <c r="CB47" s="31">
        <v>155.34</v>
      </c>
      <c r="CC47" s="30">
        <v>21.6</v>
      </c>
      <c r="CE47" s="28">
        <v>9</v>
      </c>
      <c r="CG47" s="28">
        <v>4.25</v>
      </c>
      <c r="CH47" s="28">
        <v>4.25</v>
      </c>
      <c r="CI47" s="28">
        <v>4.25</v>
      </c>
      <c r="CJ47" s="28">
        <v>319.05</v>
      </c>
      <c r="CK47" s="28">
        <v>319.05</v>
      </c>
      <c r="CL47" s="28">
        <v>319.05</v>
      </c>
      <c r="CM47" s="28">
        <v>0</v>
      </c>
      <c r="CN47" s="28">
        <v>0</v>
      </c>
      <c r="CO47" s="28">
        <v>0</v>
      </c>
      <c r="CP47" s="28">
        <v>0</v>
      </c>
      <c r="CQ47" s="28">
        <v>0</v>
      </c>
      <c r="CR47" s="28">
        <v>18</v>
      </c>
    </row>
    <row r="48" spans="1:96" s="36" customFormat="1" ht="11.4">
      <c r="B48" s="37" t="s">
        <v>115</v>
      </c>
      <c r="C48" s="38"/>
      <c r="D48" s="38">
        <v>1.72</v>
      </c>
      <c r="E48" s="38">
        <v>0</v>
      </c>
      <c r="F48" s="38">
        <v>0.92</v>
      </c>
      <c r="G48" s="38">
        <v>0.72</v>
      </c>
      <c r="H48" s="38">
        <v>41.48</v>
      </c>
      <c r="I48" s="38">
        <v>174.1</v>
      </c>
      <c r="J48" s="39">
        <v>0.18</v>
      </c>
      <c r="K48" s="39">
        <v>0</v>
      </c>
      <c r="L48" s="39">
        <v>0</v>
      </c>
      <c r="M48" s="39">
        <v>0</v>
      </c>
      <c r="N48" s="39">
        <v>36</v>
      </c>
      <c r="O48" s="39">
        <v>1.84</v>
      </c>
      <c r="P48" s="39">
        <v>3.64</v>
      </c>
      <c r="Q48" s="39">
        <v>0</v>
      </c>
      <c r="R48" s="39">
        <v>0</v>
      </c>
      <c r="S48" s="39">
        <v>2.44</v>
      </c>
      <c r="T48" s="39">
        <v>1.5</v>
      </c>
      <c r="U48" s="39">
        <v>58.8</v>
      </c>
      <c r="V48" s="39">
        <v>740.4</v>
      </c>
      <c r="W48" s="39">
        <v>42.8</v>
      </c>
      <c r="X48" s="39">
        <v>24.2</v>
      </c>
      <c r="Y48" s="39">
        <v>33.799999999999997</v>
      </c>
      <c r="Z48" s="39">
        <v>6.76</v>
      </c>
      <c r="AA48" s="39">
        <v>0</v>
      </c>
      <c r="AB48" s="39">
        <v>54</v>
      </c>
      <c r="AC48" s="39">
        <v>9</v>
      </c>
      <c r="AD48" s="39">
        <v>0.56000000000000005</v>
      </c>
      <c r="AE48" s="39">
        <v>7.0000000000000007E-2</v>
      </c>
      <c r="AF48" s="39">
        <v>0.06</v>
      </c>
      <c r="AG48" s="39">
        <v>0.74</v>
      </c>
      <c r="AH48" s="39">
        <v>1.1200000000000001</v>
      </c>
      <c r="AI48" s="39">
        <v>22</v>
      </c>
      <c r="AJ48" s="39">
        <v>0.4</v>
      </c>
      <c r="AK48" s="39">
        <v>37.6</v>
      </c>
      <c r="AL48" s="39">
        <v>43.4</v>
      </c>
      <c r="AM48" s="39">
        <v>62.2</v>
      </c>
      <c r="AN48" s="39">
        <v>60.4</v>
      </c>
      <c r="AO48" s="39">
        <v>9.4</v>
      </c>
      <c r="AP48" s="39">
        <v>35.799999999999997</v>
      </c>
      <c r="AQ48" s="39">
        <v>9.4</v>
      </c>
      <c r="AR48" s="39">
        <v>30.2</v>
      </c>
      <c r="AS48" s="39">
        <v>56.6</v>
      </c>
      <c r="AT48" s="39">
        <v>34</v>
      </c>
      <c r="AU48" s="39">
        <v>256.39999999999998</v>
      </c>
      <c r="AV48" s="39">
        <v>22.6</v>
      </c>
      <c r="AW48" s="39">
        <v>47.2</v>
      </c>
      <c r="AX48" s="39">
        <v>139.6</v>
      </c>
      <c r="AY48" s="39">
        <v>0</v>
      </c>
      <c r="AZ48" s="39">
        <v>43.4</v>
      </c>
      <c r="BA48" s="39">
        <v>52.8</v>
      </c>
      <c r="BB48" s="39">
        <v>20.8</v>
      </c>
      <c r="BC48" s="39">
        <v>17</v>
      </c>
      <c r="BD48" s="39">
        <v>0</v>
      </c>
      <c r="BE48" s="39">
        <v>0</v>
      </c>
      <c r="BF48" s="39">
        <v>0</v>
      </c>
      <c r="BG48" s="39">
        <v>0</v>
      </c>
      <c r="BH48" s="39">
        <v>0</v>
      </c>
      <c r="BI48" s="39">
        <v>0</v>
      </c>
      <c r="BJ48" s="39">
        <v>0</v>
      </c>
      <c r="BK48" s="39">
        <v>0</v>
      </c>
      <c r="BL48" s="39">
        <v>0</v>
      </c>
      <c r="BM48" s="39">
        <v>0</v>
      </c>
      <c r="BN48" s="39">
        <v>0</v>
      </c>
      <c r="BO48" s="39">
        <v>0</v>
      </c>
      <c r="BP48" s="39">
        <v>0</v>
      </c>
      <c r="BQ48" s="39">
        <v>0</v>
      </c>
      <c r="BR48" s="39">
        <v>0</v>
      </c>
      <c r="BS48" s="39">
        <v>0</v>
      </c>
      <c r="BT48" s="39">
        <v>0</v>
      </c>
      <c r="BU48" s="39">
        <v>0</v>
      </c>
      <c r="BV48" s="39">
        <v>0</v>
      </c>
      <c r="BW48" s="39">
        <v>0</v>
      </c>
      <c r="BX48" s="39">
        <v>0</v>
      </c>
      <c r="BY48" s="39">
        <v>0</v>
      </c>
      <c r="BZ48" s="39">
        <v>0</v>
      </c>
      <c r="CA48" s="39">
        <v>0</v>
      </c>
      <c r="CB48" s="39">
        <v>331.54</v>
      </c>
      <c r="CC48" s="38">
        <f>SUM($CC$45:$CC$47)</f>
        <v>32.400000000000006</v>
      </c>
      <c r="CD48" s="36">
        <f>$I$48/$I$49*100</f>
        <v>5.621932317230689</v>
      </c>
      <c r="CE48" s="36">
        <v>9</v>
      </c>
      <c r="CG48" s="36">
        <v>7.25</v>
      </c>
      <c r="CH48" s="36">
        <v>7.25</v>
      </c>
      <c r="CI48" s="36">
        <v>7.25</v>
      </c>
      <c r="CJ48" s="36">
        <v>619.04999999999995</v>
      </c>
      <c r="CK48" s="36">
        <v>455.55</v>
      </c>
      <c r="CL48" s="36">
        <v>537.29999999999995</v>
      </c>
      <c r="CM48" s="36">
        <v>0.45</v>
      </c>
      <c r="CN48" s="36">
        <v>0.45</v>
      </c>
      <c r="CO48" s="36">
        <v>0.45</v>
      </c>
      <c r="CP48" s="36">
        <v>0</v>
      </c>
      <c r="CQ48" s="36">
        <v>0</v>
      </c>
    </row>
    <row r="49" spans="1:95" s="36" customFormat="1" ht="11.4" hidden="1">
      <c r="B49" s="37" t="s">
        <v>116</v>
      </c>
      <c r="C49" s="38"/>
      <c r="D49" s="38">
        <v>96.88</v>
      </c>
      <c r="E49" s="38">
        <v>60.71</v>
      </c>
      <c r="F49" s="38">
        <v>104.9</v>
      </c>
      <c r="G49" s="38">
        <v>55.61</v>
      </c>
      <c r="H49" s="38">
        <v>456.45</v>
      </c>
      <c r="I49" s="38">
        <v>3096.8</v>
      </c>
      <c r="J49" s="39">
        <v>37.909999999999997</v>
      </c>
      <c r="K49" s="39">
        <v>31.8</v>
      </c>
      <c r="L49" s="39">
        <v>0</v>
      </c>
      <c r="M49" s="39">
        <v>0</v>
      </c>
      <c r="N49" s="39">
        <v>215.14</v>
      </c>
      <c r="O49" s="39">
        <v>204.42</v>
      </c>
      <c r="P49" s="39">
        <v>36.89</v>
      </c>
      <c r="Q49" s="39">
        <v>0</v>
      </c>
      <c r="R49" s="39">
        <v>0</v>
      </c>
      <c r="S49" s="39">
        <v>11.92</v>
      </c>
      <c r="T49" s="39">
        <v>27.66</v>
      </c>
      <c r="U49" s="39">
        <v>3162.58</v>
      </c>
      <c r="V49" s="39">
        <v>5167.5</v>
      </c>
      <c r="W49" s="39">
        <v>914.2</v>
      </c>
      <c r="X49" s="39">
        <v>415.32</v>
      </c>
      <c r="Y49" s="39">
        <v>1444.65</v>
      </c>
      <c r="Z49" s="39">
        <v>27.84</v>
      </c>
      <c r="AA49" s="39">
        <v>249.5</v>
      </c>
      <c r="AB49" s="39">
        <v>21236.65</v>
      </c>
      <c r="AC49" s="39">
        <v>4338.45</v>
      </c>
      <c r="AD49" s="39">
        <v>28.18</v>
      </c>
      <c r="AE49" s="39">
        <v>1.1499999999999999</v>
      </c>
      <c r="AF49" s="39">
        <v>1.69</v>
      </c>
      <c r="AG49" s="39">
        <v>17.79</v>
      </c>
      <c r="AH49" s="39">
        <v>45.03</v>
      </c>
      <c r="AI49" s="39">
        <v>237.64</v>
      </c>
      <c r="AJ49" s="39">
        <v>0.8</v>
      </c>
      <c r="AK49" s="39">
        <v>4424.67</v>
      </c>
      <c r="AL49" s="39">
        <v>4207.13</v>
      </c>
      <c r="AM49" s="39">
        <v>7306.95</v>
      </c>
      <c r="AN49" s="39">
        <v>5970.5</v>
      </c>
      <c r="AO49" s="39">
        <v>2014.57</v>
      </c>
      <c r="AP49" s="39">
        <v>3677.05</v>
      </c>
      <c r="AQ49" s="39">
        <v>909.78</v>
      </c>
      <c r="AR49" s="39">
        <v>4341.54</v>
      </c>
      <c r="AS49" s="39">
        <v>2010.74</v>
      </c>
      <c r="AT49" s="39">
        <v>2421.73</v>
      </c>
      <c r="AU49" s="39">
        <v>3154.41</v>
      </c>
      <c r="AV49" s="39">
        <v>2089.14</v>
      </c>
      <c r="AW49" s="39">
        <v>1543.3</v>
      </c>
      <c r="AX49" s="39">
        <v>9031.09</v>
      </c>
      <c r="AY49" s="39">
        <v>2.63</v>
      </c>
      <c r="AZ49" s="39">
        <v>2723.41</v>
      </c>
      <c r="BA49" s="39">
        <v>1939.69</v>
      </c>
      <c r="BB49" s="39">
        <v>3603.05</v>
      </c>
      <c r="BC49" s="39">
        <v>1144.58</v>
      </c>
      <c r="BD49" s="39">
        <v>0.49</v>
      </c>
      <c r="BE49" s="39">
        <v>0.14000000000000001</v>
      </c>
      <c r="BF49" s="39">
        <v>0.1</v>
      </c>
      <c r="BG49" s="39">
        <v>0.26</v>
      </c>
      <c r="BH49" s="39">
        <v>0.32</v>
      </c>
      <c r="BI49" s="39">
        <v>1.17</v>
      </c>
      <c r="BJ49" s="39">
        <v>0</v>
      </c>
      <c r="BK49" s="39">
        <v>6.82</v>
      </c>
      <c r="BL49" s="39">
        <v>0</v>
      </c>
      <c r="BM49" s="39">
        <v>2.93</v>
      </c>
      <c r="BN49" s="39">
        <v>0.15</v>
      </c>
      <c r="BO49" s="39">
        <v>0.3</v>
      </c>
      <c r="BP49" s="39">
        <v>0</v>
      </c>
      <c r="BQ49" s="39">
        <v>0.16</v>
      </c>
      <c r="BR49" s="39">
        <v>0.43</v>
      </c>
      <c r="BS49" s="39">
        <v>15.74</v>
      </c>
      <c r="BT49" s="39">
        <v>0</v>
      </c>
      <c r="BU49" s="39">
        <v>0</v>
      </c>
      <c r="BV49" s="39">
        <v>30.23</v>
      </c>
      <c r="BW49" s="39">
        <v>0.14000000000000001</v>
      </c>
      <c r="BX49" s="39">
        <v>0.04</v>
      </c>
      <c r="BY49" s="39">
        <v>0</v>
      </c>
      <c r="BZ49" s="39">
        <v>0</v>
      </c>
      <c r="CA49" s="39">
        <v>0</v>
      </c>
      <c r="CB49" s="39">
        <v>3004.71</v>
      </c>
      <c r="CC49" s="38">
        <v>374.00000000000006</v>
      </c>
      <c r="CE49" s="36">
        <v>3788.94</v>
      </c>
      <c r="CG49" s="36">
        <v>358.45</v>
      </c>
      <c r="CH49" s="36">
        <v>214.96</v>
      </c>
      <c r="CI49" s="36">
        <v>286.70999999999998</v>
      </c>
      <c r="CJ49" s="36">
        <v>17808.96</v>
      </c>
      <c r="CK49" s="36">
        <v>8854.9500000000007</v>
      </c>
      <c r="CL49" s="36">
        <v>13331.95</v>
      </c>
      <c r="CM49" s="36">
        <v>382.36</v>
      </c>
      <c r="CN49" s="36">
        <v>219.85</v>
      </c>
      <c r="CO49" s="36">
        <v>301.14999999999998</v>
      </c>
      <c r="CP49" s="36">
        <v>61.57</v>
      </c>
      <c r="CQ49" s="36">
        <v>6.1</v>
      </c>
    </row>
    <row r="50" spans="1:95">
      <c r="A50" s="86" t="s">
        <v>152</v>
      </c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J50" s="86"/>
      <c r="BK50" s="86"/>
      <c r="BL50" s="86"/>
      <c r="BM50" s="86"/>
      <c r="BN50" s="86"/>
      <c r="BO50" s="86"/>
      <c r="BP50" s="86"/>
      <c r="BQ50" s="86"/>
      <c r="BR50" s="86"/>
      <c r="BS50" s="86"/>
      <c r="BT50" s="86"/>
      <c r="BU50" s="86"/>
      <c r="BV50" s="86"/>
      <c r="BW50" s="86"/>
      <c r="BX50" s="86"/>
      <c r="BY50" s="86"/>
      <c r="BZ50" s="86"/>
      <c r="CA50" s="86"/>
      <c r="CB50" s="86"/>
      <c r="CC50" s="86"/>
    </row>
    <row r="51" spans="1:95" hidden="1">
      <c r="B51" s="14" t="s">
        <v>117</v>
      </c>
      <c r="C51" s="16"/>
      <c r="D51" s="16">
        <v>13</v>
      </c>
      <c r="E51" s="16"/>
      <c r="F51" s="16">
        <v>32</v>
      </c>
      <c r="G51" s="16"/>
      <c r="H51" s="16">
        <v>55</v>
      </c>
      <c r="I51" s="16"/>
    </row>
    <row r="52" spans="1:95">
      <c r="C52" s="16"/>
      <c r="D52" s="16"/>
      <c r="E52" s="16"/>
      <c r="F52" s="16"/>
      <c r="G52" s="16"/>
      <c r="H52" s="16"/>
      <c r="I52" s="16"/>
    </row>
    <row r="53" spans="1:95">
      <c r="C53" s="16"/>
      <c r="D53" s="16"/>
      <c r="E53" s="16"/>
      <c r="F53" s="16"/>
      <c r="G53" s="16"/>
      <c r="H53" s="16"/>
      <c r="I53" s="16"/>
    </row>
    <row r="54" spans="1:95">
      <c r="C54" s="16"/>
      <c r="D54" s="16"/>
      <c r="E54" s="16"/>
      <c r="F54" s="16"/>
      <c r="G54" s="16"/>
      <c r="H54" s="16"/>
      <c r="I54" s="16"/>
    </row>
    <row r="55" spans="1:95">
      <c r="C55" s="16"/>
      <c r="D55" s="16"/>
      <c r="E55" s="16"/>
      <c r="F55" s="16"/>
      <c r="G55" s="16"/>
      <c r="H55" s="16"/>
      <c r="I55" s="16"/>
    </row>
    <row r="56" spans="1:95">
      <c r="C56" s="16"/>
      <c r="D56" s="16"/>
      <c r="E56" s="16"/>
      <c r="F56" s="16"/>
      <c r="G56" s="16"/>
      <c r="H56" s="16"/>
      <c r="I56" s="16"/>
    </row>
    <row r="57" spans="1:95">
      <c r="C57" s="16"/>
      <c r="D57" s="16"/>
      <c r="E57" s="16"/>
      <c r="F57" s="16"/>
      <c r="G57" s="16"/>
      <c r="H57" s="16"/>
      <c r="I57" s="16"/>
    </row>
    <row r="58" spans="1:95">
      <c r="C58" s="16"/>
      <c r="D58" s="16"/>
      <c r="E58" s="16"/>
      <c r="F58" s="16"/>
      <c r="G58" s="16"/>
      <c r="H58" s="16"/>
      <c r="I58" s="16"/>
    </row>
    <row r="59" spans="1:95">
      <c r="C59" s="16"/>
      <c r="D59" s="16"/>
      <c r="E59" s="16"/>
      <c r="F59" s="16"/>
      <c r="G59" s="16"/>
      <c r="H59" s="16"/>
      <c r="I59" s="16"/>
    </row>
    <row r="60" spans="1:95">
      <c r="C60" s="16"/>
      <c r="D60" s="16"/>
      <c r="E60" s="16"/>
      <c r="F60" s="16"/>
      <c r="G60" s="16"/>
      <c r="H60" s="16"/>
      <c r="I60" s="16"/>
    </row>
    <row r="61" spans="1:95">
      <c r="C61" s="16"/>
      <c r="D61" s="16"/>
      <c r="E61" s="16"/>
      <c r="F61" s="16"/>
      <c r="G61" s="16"/>
      <c r="H61" s="16"/>
      <c r="I61" s="16"/>
    </row>
    <row r="62" spans="1:95">
      <c r="C62" s="16"/>
      <c r="D62" s="16"/>
      <c r="E62" s="16"/>
      <c r="F62" s="16"/>
      <c r="G62" s="16"/>
      <c r="H62" s="16"/>
      <c r="I62" s="16"/>
    </row>
    <row r="63" spans="1:95">
      <c r="C63" s="16"/>
      <c r="D63" s="16"/>
      <c r="E63" s="16"/>
      <c r="F63" s="16"/>
      <c r="G63" s="16"/>
      <c r="H63" s="16"/>
      <c r="I63" s="16"/>
    </row>
    <row r="64" spans="1:95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G1:CC1"/>
    <mergeCell ref="I8:I9"/>
    <mergeCell ref="A2:I2"/>
    <mergeCell ref="A8:A9"/>
    <mergeCell ref="B8:B9"/>
    <mergeCell ref="A50:CC50"/>
    <mergeCell ref="A29:XFD29"/>
    <mergeCell ref="C8:C9"/>
    <mergeCell ref="D8:E8"/>
    <mergeCell ref="CC8:CC9"/>
    <mergeCell ref="W8:Z8"/>
    <mergeCell ref="AA8:AI8"/>
    <mergeCell ref="CR8:CR9"/>
    <mergeCell ref="F8:G8"/>
    <mergeCell ref="H8:H9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41" customWidth="1"/>
    <col min="2" max="2" width="11.5546875" style="41" customWidth="1"/>
    <col min="3" max="3" width="8" style="41" customWidth="1"/>
    <col min="4" max="4" width="41.5546875" style="41" customWidth="1"/>
    <col min="5" max="5" width="10.109375" style="41" customWidth="1"/>
    <col min="6" max="6" width="8.88671875" style="41"/>
    <col min="7" max="7" width="13.44140625" style="41" customWidth="1"/>
    <col min="8" max="8" width="7.6640625" style="41" customWidth="1"/>
    <col min="9" max="9" width="7.88671875" style="41" customWidth="1"/>
    <col min="10" max="10" width="10.44140625" style="41" customWidth="1"/>
    <col min="11" max="16384" width="8.88671875" style="41"/>
  </cols>
  <sheetData>
    <row r="1" spans="1:10">
      <c r="A1" s="41" t="s">
        <v>119</v>
      </c>
      <c r="B1" s="42" t="s">
        <v>120</v>
      </c>
      <c r="C1" s="43"/>
      <c r="D1" s="44"/>
      <c r="E1" s="41" t="s">
        <v>121</v>
      </c>
      <c r="F1" s="45"/>
      <c r="I1" s="41" t="s">
        <v>122</v>
      </c>
      <c r="J1" s="46"/>
    </row>
    <row r="2" spans="1:10" ht="7.5" customHeight="1" thickBot="1"/>
    <row r="3" spans="1:10" ht="15" thickBot="1">
      <c r="A3" s="47" t="s">
        <v>123</v>
      </c>
      <c r="B3" s="48" t="s">
        <v>124</v>
      </c>
      <c r="C3" s="48" t="s">
        <v>125</v>
      </c>
      <c r="D3" s="48" t="s">
        <v>126</v>
      </c>
      <c r="E3" s="48" t="s">
        <v>6</v>
      </c>
      <c r="F3" s="48" t="s">
        <v>127</v>
      </c>
      <c r="G3" s="48" t="s">
        <v>128</v>
      </c>
      <c r="H3" s="48" t="s">
        <v>129</v>
      </c>
      <c r="I3" s="48" t="s">
        <v>130</v>
      </c>
      <c r="J3" s="49" t="s">
        <v>131</v>
      </c>
    </row>
    <row r="4" spans="1:10">
      <c r="A4" s="50" t="s">
        <v>132</v>
      </c>
      <c r="B4" s="51" t="s">
        <v>133</v>
      </c>
      <c r="C4" s="52"/>
      <c r="D4" s="53"/>
      <c r="E4" s="54"/>
      <c r="F4" s="55"/>
      <c r="G4" s="54"/>
      <c r="H4" s="54"/>
      <c r="I4" s="54"/>
      <c r="J4" s="56"/>
    </row>
    <row r="5" spans="1:10">
      <c r="A5" s="57"/>
      <c r="B5" s="58"/>
      <c r="C5" s="59"/>
      <c r="D5" s="60"/>
      <c r="E5" s="61"/>
      <c r="F5" s="62"/>
      <c r="G5" s="61"/>
      <c r="H5" s="61"/>
      <c r="I5" s="61"/>
      <c r="J5" s="63"/>
    </row>
    <row r="6" spans="1:10">
      <c r="A6" s="57"/>
      <c r="B6" s="58"/>
      <c r="C6" s="59"/>
      <c r="D6" s="60"/>
      <c r="E6" s="61"/>
      <c r="F6" s="62"/>
      <c r="G6" s="61"/>
      <c r="H6" s="61"/>
      <c r="I6" s="61"/>
      <c r="J6" s="63"/>
    </row>
    <row r="7" spans="1:10">
      <c r="A7" s="57"/>
      <c r="B7" s="64"/>
      <c r="C7" s="64"/>
      <c r="D7" s="65"/>
      <c r="E7" s="66"/>
      <c r="F7" s="67"/>
      <c r="G7" s="66"/>
      <c r="H7" s="66"/>
      <c r="I7" s="66"/>
      <c r="J7" s="68"/>
    </row>
    <row r="8" spans="1:10">
      <c r="A8" s="57"/>
      <c r="B8" s="69" t="s">
        <v>134</v>
      </c>
      <c r="C8" s="64"/>
      <c r="D8" s="65"/>
      <c r="E8" s="66"/>
      <c r="F8" s="67"/>
      <c r="G8" s="66"/>
      <c r="H8" s="66"/>
      <c r="I8" s="66"/>
      <c r="J8" s="68"/>
    </row>
    <row r="9" spans="1:10">
      <c r="A9" s="57"/>
      <c r="B9" s="69"/>
      <c r="C9" s="64"/>
      <c r="D9" s="65"/>
      <c r="E9" s="66"/>
      <c r="F9" s="67"/>
      <c r="G9" s="66"/>
      <c r="H9" s="66"/>
      <c r="I9" s="66"/>
      <c r="J9" s="68"/>
    </row>
    <row r="10" spans="1:10">
      <c r="A10" s="57"/>
      <c r="B10" s="69" t="s">
        <v>135</v>
      </c>
      <c r="C10" s="64"/>
      <c r="D10" s="65"/>
      <c r="E10" s="66"/>
      <c r="F10" s="67"/>
      <c r="G10" s="66"/>
      <c r="H10" s="66"/>
      <c r="I10" s="66"/>
      <c r="J10" s="68"/>
    </row>
    <row r="11" spans="1:10">
      <c r="A11" s="57"/>
      <c r="B11" s="69"/>
      <c r="C11" s="64"/>
      <c r="D11" s="65"/>
      <c r="E11" s="66"/>
      <c r="F11" s="67"/>
      <c r="G11" s="66"/>
      <c r="H11" s="66"/>
      <c r="I11" s="66"/>
      <c r="J11" s="68"/>
    </row>
    <row r="12" spans="1:10">
      <c r="A12" s="57"/>
      <c r="B12" s="69" t="s">
        <v>136</v>
      </c>
      <c r="C12" s="64"/>
      <c r="D12" s="65"/>
      <c r="E12" s="66"/>
      <c r="F12" s="67"/>
      <c r="G12" s="66"/>
      <c r="H12" s="66"/>
      <c r="I12" s="66"/>
      <c r="J12" s="68"/>
    </row>
    <row r="13" spans="1:10" hidden="1">
      <c r="A13" s="57"/>
      <c r="B13" s="64"/>
      <c r="C13" s="64"/>
      <c r="D13" s="65"/>
      <c r="E13" s="66"/>
      <c r="F13" s="67"/>
      <c r="G13" s="66"/>
      <c r="H13" s="66"/>
      <c r="I13" s="66"/>
      <c r="J13" s="68"/>
    </row>
    <row r="14" spans="1:10" ht="15" hidden="1" thickBot="1">
      <c r="A14" s="70"/>
      <c r="B14" s="71"/>
      <c r="C14" s="71"/>
      <c r="D14" s="72"/>
      <c r="E14" s="73"/>
      <c r="F14" s="74"/>
      <c r="G14" s="73"/>
      <c r="H14" s="73"/>
      <c r="I14" s="73"/>
      <c r="J14" s="75"/>
    </row>
    <row r="15" spans="1:10" hidden="1">
      <c r="A15" s="50" t="s">
        <v>137</v>
      </c>
      <c r="B15" s="76" t="s">
        <v>136</v>
      </c>
      <c r="C15" s="52"/>
      <c r="D15" s="53"/>
      <c r="E15" s="54"/>
      <c r="F15" s="55"/>
      <c r="G15" s="54"/>
      <c r="H15" s="54"/>
      <c r="I15" s="54"/>
      <c r="J15" s="56"/>
    </row>
    <row r="16" spans="1:10" hidden="1">
      <c r="A16" s="57"/>
      <c r="B16" s="64"/>
      <c r="C16" s="64"/>
      <c r="D16" s="65"/>
      <c r="E16" s="66"/>
      <c r="F16" s="67"/>
      <c r="G16" s="66"/>
      <c r="H16" s="66"/>
      <c r="I16" s="66"/>
      <c r="J16" s="68"/>
    </row>
    <row r="17" spans="1:10" ht="15" hidden="1" thickBot="1">
      <c r="A17" s="70"/>
      <c r="B17" s="71"/>
      <c r="C17" s="71"/>
      <c r="D17" s="72"/>
      <c r="E17" s="73"/>
      <c r="F17" s="74"/>
      <c r="G17" s="73"/>
      <c r="H17" s="73"/>
      <c r="I17" s="73"/>
      <c r="J17" s="75"/>
    </row>
    <row r="18" spans="1:10">
      <c r="A18" s="57" t="s">
        <v>138</v>
      </c>
      <c r="B18" s="58" t="s">
        <v>139</v>
      </c>
      <c r="C18" s="59"/>
      <c r="D18" s="60"/>
      <c r="E18" s="61"/>
      <c r="F18" s="62"/>
      <c r="G18" s="61"/>
      <c r="H18" s="61"/>
      <c r="I18" s="61"/>
      <c r="J18" s="63"/>
    </row>
    <row r="19" spans="1:10">
      <c r="A19" s="57"/>
      <c r="B19" s="69" t="s">
        <v>140</v>
      </c>
      <c r="C19" s="64"/>
      <c r="D19" s="65"/>
      <c r="E19" s="66"/>
      <c r="F19" s="67"/>
      <c r="G19" s="66"/>
      <c r="H19" s="66"/>
      <c r="I19" s="66"/>
      <c r="J19" s="68"/>
    </row>
    <row r="20" spans="1:10">
      <c r="A20" s="57"/>
      <c r="B20" s="69" t="s">
        <v>141</v>
      </c>
      <c r="C20" s="64"/>
      <c r="D20" s="65"/>
      <c r="E20" s="66"/>
      <c r="F20" s="67"/>
      <c r="G20" s="66"/>
      <c r="H20" s="66"/>
      <c r="I20" s="66"/>
      <c r="J20" s="68"/>
    </row>
    <row r="21" spans="1:10" hidden="1">
      <c r="A21" s="57"/>
      <c r="B21" s="69"/>
      <c r="C21" s="64"/>
      <c r="D21" s="65"/>
      <c r="E21" s="66"/>
      <c r="F21" s="67"/>
      <c r="G21" s="66"/>
      <c r="H21" s="66"/>
      <c r="I21" s="66"/>
      <c r="J21" s="68"/>
    </row>
    <row r="22" spans="1:10">
      <c r="A22" s="57"/>
      <c r="B22" s="69" t="s">
        <v>142</v>
      </c>
      <c r="C22" s="64"/>
      <c r="D22" s="65"/>
      <c r="E22" s="66"/>
      <c r="F22" s="67"/>
      <c r="G22" s="66"/>
      <c r="H22" s="66"/>
      <c r="I22" s="66"/>
      <c r="J22" s="68"/>
    </row>
    <row r="23" spans="1:10" hidden="1">
      <c r="A23" s="57"/>
      <c r="B23" s="69"/>
      <c r="C23" s="64"/>
      <c r="D23" s="65"/>
      <c r="E23" s="66"/>
      <c r="F23" s="67"/>
      <c r="G23" s="66"/>
      <c r="H23" s="66"/>
      <c r="I23" s="66"/>
      <c r="J23" s="68"/>
    </row>
    <row r="24" spans="1:10">
      <c r="A24" s="57"/>
      <c r="B24" s="69" t="s">
        <v>143</v>
      </c>
      <c r="C24" s="64"/>
      <c r="D24" s="65"/>
      <c r="E24" s="66"/>
      <c r="F24" s="67"/>
      <c r="G24" s="66"/>
      <c r="H24" s="66"/>
      <c r="I24" s="66"/>
      <c r="J24" s="68"/>
    </row>
    <row r="25" spans="1:10">
      <c r="A25" s="57"/>
      <c r="B25" s="69" t="s">
        <v>144</v>
      </c>
      <c r="C25" s="64"/>
      <c r="D25" s="65"/>
      <c r="E25" s="66"/>
      <c r="F25" s="67"/>
      <c r="G25" s="66"/>
      <c r="H25" s="66"/>
      <c r="I25" s="66"/>
      <c r="J25" s="68"/>
    </row>
    <row r="26" spans="1:10">
      <c r="A26" s="57"/>
      <c r="B26" s="69" t="s">
        <v>145</v>
      </c>
      <c r="C26" s="64"/>
      <c r="D26" s="65"/>
      <c r="E26" s="66"/>
      <c r="F26" s="67"/>
      <c r="G26" s="66"/>
      <c r="H26" s="66"/>
      <c r="I26" s="66"/>
      <c r="J26" s="68"/>
    </row>
    <row r="27" spans="1:10">
      <c r="A27" s="57"/>
      <c r="B27" s="77"/>
      <c r="C27" s="77"/>
      <c r="D27" s="78"/>
      <c r="E27" s="79"/>
      <c r="F27" s="80"/>
      <c r="G27" s="79"/>
      <c r="H27" s="79"/>
      <c r="I27" s="79"/>
      <c r="J27" s="81"/>
    </row>
    <row r="28" spans="1:10" ht="15" thickBot="1">
      <c r="A28" s="70"/>
      <c r="B28" s="71"/>
      <c r="C28" s="71"/>
      <c r="D28" s="72"/>
      <c r="E28" s="73"/>
      <c r="F28" s="74"/>
      <c r="G28" s="73"/>
      <c r="H28" s="73"/>
      <c r="I28" s="73"/>
      <c r="J28" s="75"/>
    </row>
    <row r="29" spans="1:10" hidden="1">
      <c r="A29" s="50" t="s">
        <v>106</v>
      </c>
      <c r="B29" s="76" t="s">
        <v>146</v>
      </c>
      <c r="C29" s="84" t="s">
        <v>150</v>
      </c>
      <c r="D29" s="53" t="s">
        <v>107</v>
      </c>
      <c r="E29" s="54">
        <v>180</v>
      </c>
      <c r="F29" s="55">
        <v>21.6</v>
      </c>
      <c r="G29" s="54">
        <v>87.623999999999995</v>
      </c>
      <c r="H29" s="54">
        <v>0.72</v>
      </c>
      <c r="I29" s="54">
        <v>0.72</v>
      </c>
      <c r="J29" s="56">
        <v>20.88</v>
      </c>
    </row>
    <row r="30" spans="1:10" hidden="1">
      <c r="A30" s="57"/>
      <c r="B30" s="82" t="s">
        <v>143</v>
      </c>
      <c r="C30" s="85" t="s">
        <v>151</v>
      </c>
      <c r="D30" s="65" t="s">
        <v>108</v>
      </c>
      <c r="E30" s="66">
        <v>200</v>
      </c>
      <c r="F30" s="67">
        <v>10.8</v>
      </c>
      <c r="G30" s="66">
        <v>86.47999999999999</v>
      </c>
      <c r="H30" s="66">
        <v>1</v>
      </c>
      <c r="I30" s="66">
        <v>0.2</v>
      </c>
      <c r="J30" s="68">
        <v>20.6</v>
      </c>
    </row>
    <row r="31" spans="1:10" hidden="1">
      <c r="A31" s="57"/>
      <c r="B31" s="77"/>
      <c r="C31" s="77"/>
      <c r="D31" s="78"/>
      <c r="E31" s="79"/>
      <c r="F31" s="80"/>
      <c r="G31" s="79"/>
      <c r="H31" s="79"/>
      <c r="I31" s="79"/>
      <c r="J31" s="81"/>
    </row>
    <row r="32" spans="1:10" ht="15" hidden="1" thickBot="1">
      <c r="A32" s="70"/>
      <c r="B32" s="71"/>
      <c r="C32" s="71"/>
      <c r="D32" s="72"/>
      <c r="E32" s="73"/>
      <c r="F32" s="74"/>
      <c r="G32" s="73"/>
      <c r="H32" s="73"/>
      <c r="I32" s="73"/>
      <c r="J32" s="75"/>
    </row>
    <row r="33" spans="1:10" hidden="1">
      <c r="A33" s="57" t="s">
        <v>147</v>
      </c>
      <c r="B33" s="51" t="s">
        <v>133</v>
      </c>
      <c r="C33" s="59"/>
      <c r="D33" s="60"/>
      <c r="E33" s="61"/>
      <c r="F33" s="62"/>
      <c r="G33" s="61"/>
      <c r="H33" s="61"/>
      <c r="I33" s="61"/>
      <c r="J33" s="63"/>
    </row>
    <row r="34" spans="1:10" hidden="1">
      <c r="A34" s="57"/>
      <c r="B34" s="69" t="s">
        <v>142</v>
      </c>
      <c r="C34" s="64"/>
      <c r="D34" s="65"/>
      <c r="E34" s="66"/>
      <c r="F34" s="67"/>
      <c r="G34" s="66"/>
      <c r="H34" s="66"/>
      <c r="I34" s="66"/>
      <c r="J34" s="68"/>
    </row>
    <row r="35" spans="1:10" hidden="1">
      <c r="A35" s="57"/>
      <c r="B35" s="69" t="s">
        <v>143</v>
      </c>
      <c r="C35" s="64"/>
      <c r="D35" s="65"/>
      <c r="E35" s="66"/>
      <c r="F35" s="67"/>
      <c r="G35" s="66"/>
      <c r="H35" s="66"/>
      <c r="I35" s="66"/>
      <c r="J35" s="68"/>
    </row>
    <row r="36" spans="1:10" hidden="1">
      <c r="A36" s="57"/>
      <c r="B36" s="69" t="s">
        <v>135</v>
      </c>
      <c r="C36" s="64"/>
      <c r="D36" s="65"/>
      <c r="E36" s="66"/>
      <c r="F36" s="67"/>
      <c r="G36" s="66"/>
      <c r="H36" s="66"/>
      <c r="I36" s="66"/>
      <c r="J36" s="68"/>
    </row>
    <row r="37" spans="1:10" hidden="1">
      <c r="A37" s="57"/>
      <c r="B37" s="77"/>
      <c r="C37" s="77"/>
      <c r="D37" s="78"/>
      <c r="E37" s="79"/>
      <c r="F37" s="80"/>
      <c r="G37" s="79"/>
      <c r="H37" s="79"/>
      <c r="I37" s="79"/>
      <c r="J37" s="81"/>
    </row>
    <row r="38" spans="1:10" ht="15" hidden="1" thickBot="1">
      <c r="A38" s="70"/>
      <c r="B38" s="71"/>
      <c r="C38" s="71"/>
      <c r="D38" s="72"/>
      <c r="E38" s="73"/>
      <c r="F38" s="74"/>
      <c r="G38" s="73"/>
      <c r="H38" s="73"/>
      <c r="I38" s="73"/>
      <c r="J38" s="75"/>
    </row>
    <row r="39" spans="1:10" hidden="1">
      <c r="A39" s="50" t="s">
        <v>148</v>
      </c>
      <c r="B39" s="76" t="s">
        <v>149</v>
      </c>
      <c r="C39" s="52"/>
      <c r="D39" s="53"/>
      <c r="E39" s="54"/>
      <c r="F39" s="55"/>
      <c r="G39" s="54"/>
      <c r="H39" s="54"/>
      <c r="I39" s="54"/>
      <c r="J39" s="56"/>
    </row>
    <row r="40" spans="1:10" hidden="1">
      <c r="A40" s="57"/>
      <c r="B40" s="82" t="s">
        <v>146</v>
      </c>
      <c r="C40" s="59"/>
      <c r="D40" s="60"/>
      <c r="E40" s="61"/>
      <c r="F40" s="62"/>
      <c r="G40" s="61"/>
      <c r="H40" s="61"/>
      <c r="I40" s="61"/>
      <c r="J40" s="63"/>
    </row>
    <row r="41" spans="1:10" hidden="1">
      <c r="A41" s="57"/>
      <c r="B41" s="82" t="s">
        <v>143</v>
      </c>
      <c r="C41" s="64"/>
      <c r="D41" s="65"/>
      <c r="E41" s="66"/>
      <c r="F41" s="67"/>
      <c r="G41" s="66"/>
      <c r="H41" s="66"/>
      <c r="I41" s="66"/>
      <c r="J41" s="68"/>
    </row>
    <row r="42" spans="1:10" hidden="1">
      <c r="A42" s="57"/>
      <c r="B42" s="83" t="s">
        <v>136</v>
      </c>
      <c r="C42" s="77"/>
      <c r="D42" s="78"/>
      <c r="E42" s="79"/>
      <c r="F42" s="80"/>
      <c r="G42" s="79"/>
      <c r="H42" s="79"/>
      <c r="I42" s="79"/>
      <c r="J42" s="81"/>
    </row>
    <row r="43" spans="1:10" hidden="1">
      <c r="A43" s="57"/>
      <c r="B43" s="77"/>
      <c r="C43" s="77"/>
      <c r="D43" s="78"/>
      <c r="E43" s="79"/>
      <c r="F43" s="80"/>
      <c r="G43" s="79"/>
      <c r="H43" s="79"/>
      <c r="I43" s="79"/>
      <c r="J43" s="81"/>
    </row>
    <row r="44" spans="1:10" ht="15" hidden="1" thickBot="1">
      <c r="A44" s="70"/>
      <c r="B44" s="71"/>
      <c r="C44" s="71"/>
      <c r="D44" s="72"/>
      <c r="E44" s="73"/>
      <c r="F44" s="74"/>
      <c r="G44" s="73"/>
      <c r="H44" s="73"/>
      <c r="I44" s="73"/>
      <c r="J44" s="7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45007.351238425923</v>
      </c>
      <c r="C1">
        <f>YEAR(Дата_Сост)</f>
        <v>2023</v>
      </c>
      <c r="D1">
        <f>MONTH(Дата_Сост)</f>
        <v>3</v>
      </c>
      <c r="E1">
        <f>DAY(Дата_Сост)</f>
        <v>22</v>
      </c>
    </row>
    <row r="2" spans="1:5">
      <c r="A2" t="s">
        <v>82</v>
      </c>
      <c r="B2" s="2">
        <v>44998.641712962963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35</v>
      </c>
    </row>
    <row r="6" spans="1:5">
      <c r="B6" s="40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22.03.2023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2023-03-13T10:27:46Z</dcterms:modified>
</cp:coreProperties>
</file>