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240" yWindow="132" windowWidth="11352" windowHeight="6156"/>
  </bookViews>
  <sheets>
    <sheet name="04.04.2023" sheetId="1" r:id="rId1"/>
    <sheet name="1" sheetId="3" r:id="rId2"/>
    <sheet name="Dop" sheetId="2" r:id="rId3"/>
  </sheets>
  <definedNames>
    <definedName name="Бел_кол">'1'!$H$3</definedName>
    <definedName name="Бл_кол">'1'!$D$3</definedName>
    <definedName name="В_1">'1'!$C$15</definedName>
    <definedName name="В_К">'1'!$C$17</definedName>
    <definedName name="Втор_имя">'1'!$A$15</definedName>
    <definedName name="Выход_кол">'1'!$E$3</definedName>
    <definedName name="Группа">Dop!$B$3</definedName>
    <definedName name="Дата_Печати">Dop!$B$2</definedName>
    <definedName name="Дата_Сост">Dop!$B$1</definedName>
    <definedName name="День">'1'!$J$1</definedName>
    <definedName name="Жиры_кол">'1'!$I$3</definedName>
    <definedName name="З_1">'1'!$C$4</definedName>
    <definedName name="З_К">'1'!$C$14</definedName>
    <definedName name="Зав_имя">'1'!$A$4</definedName>
    <definedName name="Кал_кол">'1'!$G$3</definedName>
    <definedName name="О_1">'1'!$C$18</definedName>
    <definedName name="О_К">'1'!$C$28</definedName>
    <definedName name="Обед_имя">'1'!$A$18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'04.04.2023'!$A$3</definedName>
    <definedName name="Угл_кол">'1'!$J$3</definedName>
    <definedName name="Учреждение">'1'!$B$1</definedName>
    <definedName name="Физ_Норма">Dop!$B$4</definedName>
    <definedName name="Цена_кол">'1'!$F$3</definedName>
  </definedNames>
  <calcPr calcId="124519" refMode="R1C1"/>
</workbook>
</file>

<file path=xl/calcChain.xml><?xml version="1.0" encoding="utf-8"?>
<calcChain xmlns="http://schemas.openxmlformats.org/spreadsheetml/2006/main">
  <c r="CD52" i="1"/>
  <c r="CD48"/>
  <c r="CD38"/>
  <c r="CD30"/>
  <c r="CD26"/>
  <c r="CD16"/>
  <c r="CC52"/>
  <c r="A51"/>
  <c r="C51"/>
  <c r="A50"/>
  <c r="C50"/>
  <c r="CC48"/>
  <c r="A47"/>
  <c r="C47"/>
  <c r="A46"/>
  <c r="C46"/>
  <c r="A45"/>
  <c r="C45"/>
  <c r="A44"/>
  <c r="C44"/>
  <c r="A43"/>
  <c r="C43"/>
  <c r="A42"/>
  <c r="C42"/>
  <c r="A41"/>
  <c r="C41"/>
  <c r="A40"/>
  <c r="C40"/>
  <c r="CC38"/>
  <c r="A37"/>
  <c r="C37"/>
  <c r="A36"/>
  <c r="C36"/>
  <c r="A35"/>
  <c r="C35"/>
  <c r="A34"/>
  <c r="C34"/>
  <c r="A33"/>
  <c r="C33"/>
  <c r="CC30"/>
  <c r="A29"/>
  <c r="C29"/>
  <c r="A28"/>
  <c r="C28"/>
  <c r="CC26"/>
  <c r="A25"/>
  <c r="C25"/>
  <c r="A24"/>
  <c r="C24"/>
  <c r="A23"/>
  <c r="C23"/>
  <c r="A22"/>
  <c r="C22"/>
  <c r="A21"/>
  <c r="C21"/>
  <c r="A20"/>
  <c r="C20"/>
  <c r="A19"/>
  <c r="C19"/>
  <c r="A18"/>
  <c r="C18"/>
  <c r="CC16"/>
  <c r="A15"/>
  <c r="C15"/>
  <c r="A14"/>
  <c r="C14"/>
  <c r="A13"/>
  <c r="C13"/>
  <c r="A12"/>
  <c r="C12"/>
  <c r="A11"/>
  <c r="C11"/>
  <c r="B3"/>
  <c r="E1" i="2"/>
  <c r="A2" i="1" s="1"/>
  <c r="D1" i="2"/>
  <c r="C1"/>
</calcChain>
</file>

<file path=xl/sharedStrings.xml><?xml version="1.0" encoding="utf-8"?>
<sst xmlns="http://schemas.openxmlformats.org/spreadsheetml/2006/main" count="187" uniqueCount="155">
  <si>
    <t>Наименование блюда</t>
  </si>
  <si>
    <t>всего</t>
  </si>
  <si>
    <t>Белки, г</t>
  </si>
  <si>
    <t>в т.ч. жив.</t>
  </si>
  <si>
    <t>в т.ч. раст.</t>
  </si>
  <si>
    <t>ЭЦ, ккал</t>
  </si>
  <si>
    <t>Выход, г</t>
  </si>
  <si>
    <t>Углево-ды, г</t>
  </si>
  <si>
    <t>Жиры, г</t>
  </si>
  <si>
    <t>НЖК</t>
  </si>
  <si>
    <t>ПНЖК</t>
  </si>
  <si>
    <t>Холестерин</t>
  </si>
  <si>
    <t>МД</t>
  </si>
  <si>
    <t>Крахмал</t>
  </si>
  <si>
    <t>ПВ</t>
  </si>
  <si>
    <t>РПВ</t>
  </si>
  <si>
    <t>НПВ</t>
  </si>
  <si>
    <t>Органические кислоты</t>
  </si>
  <si>
    <t>Зола</t>
  </si>
  <si>
    <t>Na</t>
  </si>
  <si>
    <t>K</t>
  </si>
  <si>
    <t>Ca</t>
  </si>
  <si>
    <t>Mg</t>
  </si>
  <si>
    <t>P</t>
  </si>
  <si>
    <t>Fe</t>
  </si>
  <si>
    <t>B</t>
  </si>
  <si>
    <t>В2</t>
  </si>
  <si>
    <t>РР</t>
  </si>
  <si>
    <t>НЭ</t>
  </si>
  <si>
    <t>Алкоголь, г</t>
  </si>
  <si>
    <t>Валин</t>
  </si>
  <si>
    <t>изолейцин</t>
  </si>
  <si>
    <t>лейцин</t>
  </si>
  <si>
    <t>лизин</t>
  </si>
  <si>
    <t>метионин</t>
  </si>
  <si>
    <t>треонин</t>
  </si>
  <si>
    <t>триптофан</t>
  </si>
  <si>
    <t>фенилаланин</t>
  </si>
  <si>
    <t>аланин</t>
  </si>
  <si>
    <t>аргинин</t>
  </si>
  <si>
    <t>аспарагиновая</t>
  </si>
  <si>
    <t>гистидин</t>
  </si>
  <si>
    <t>глицин</t>
  </si>
  <si>
    <t>глутаминовая</t>
  </si>
  <si>
    <t>оксипролин</t>
  </si>
  <si>
    <t>пролин</t>
  </si>
  <si>
    <t>серин</t>
  </si>
  <si>
    <t>тирозин</t>
  </si>
  <si>
    <t>цистин</t>
  </si>
  <si>
    <t>масляная</t>
  </si>
  <si>
    <t>капроновая</t>
  </si>
  <si>
    <t>каприловая</t>
  </si>
  <si>
    <t>каприновая</t>
  </si>
  <si>
    <t>лауриновая</t>
  </si>
  <si>
    <t>миристиновая</t>
  </si>
  <si>
    <t>пентадекановая</t>
  </si>
  <si>
    <t>пальмитиновая</t>
  </si>
  <si>
    <t>маргариновая</t>
  </si>
  <si>
    <t>стеариновая</t>
  </si>
  <si>
    <t>арахиновая</t>
  </si>
  <si>
    <t>бегеновая</t>
  </si>
  <si>
    <t>лигноцериновая</t>
  </si>
  <si>
    <t>миристолеиновая</t>
  </si>
  <si>
    <t>пальмитолеиновая</t>
  </si>
  <si>
    <t>олеиновая</t>
  </si>
  <si>
    <t>гадолеиновая</t>
  </si>
  <si>
    <t>эруковая</t>
  </si>
  <si>
    <t>линолевая</t>
  </si>
  <si>
    <t>линоленовая</t>
  </si>
  <si>
    <t>арахидоновая</t>
  </si>
  <si>
    <t>Аденин</t>
  </si>
  <si>
    <t>Гуанин</t>
  </si>
  <si>
    <t>Ph</t>
  </si>
  <si>
    <t>МЖК</t>
  </si>
  <si>
    <t>Минеральные элементы (мг)</t>
  </si>
  <si>
    <t>№</t>
  </si>
  <si>
    <t>Витамины</t>
  </si>
  <si>
    <t>РЭ,мкг</t>
  </si>
  <si>
    <t>ТЭ,мг</t>
  </si>
  <si>
    <t>В1,мг</t>
  </si>
  <si>
    <t>С,мг</t>
  </si>
  <si>
    <t>Дата составления</t>
  </si>
  <si>
    <t>Дата печати</t>
  </si>
  <si>
    <t>Группа</t>
  </si>
  <si>
    <t>Физ.Норма</t>
  </si>
  <si>
    <t>А,мкг</t>
  </si>
  <si>
    <t>КШП ИП Ковалев И.Н.</t>
  </si>
  <si>
    <t>Согласовано
Директор школы  № _______________</t>
  </si>
  <si>
    <t>Себестоимость, руб.</t>
  </si>
  <si>
    <t>Цена реализации, руб.</t>
  </si>
  <si>
    <t>Меню школа № 10 г. Орск.</t>
  </si>
  <si>
    <t>без физ.норм</t>
  </si>
  <si>
    <t>Завтрак с 7 до 11 лет</t>
  </si>
  <si>
    <t>Макаронные изделия отварные с сыром</t>
  </si>
  <si>
    <t>Яйцо отварное</t>
  </si>
  <si>
    <t>Масло сливочное</t>
  </si>
  <si>
    <t>Хлеб пшеничный</t>
  </si>
  <si>
    <t>Кофейный напиток с молоком (вариант 2)</t>
  </si>
  <si>
    <t>Итого за 'Завтрак с 7 до 11 лет'</t>
  </si>
  <si>
    <t>Обед  с 7 до 11 лет</t>
  </si>
  <si>
    <t>Винегрет</t>
  </si>
  <si>
    <t>Борщ с картофелем и сметаной</t>
  </si>
  <si>
    <t>Картофельное пюре</t>
  </si>
  <si>
    <t>Оладьи из печени</t>
  </si>
  <si>
    <t>Соус томатный</t>
  </si>
  <si>
    <t>Хлеб ржаной</t>
  </si>
  <si>
    <t>Чай (вариант 1)</t>
  </si>
  <si>
    <t>Итого за 'Обед  с 7 до 11 лет'</t>
  </si>
  <si>
    <t>Полдник</t>
  </si>
  <si>
    <t>Гематоген "Бонди" ин/уп 40г.</t>
  </si>
  <si>
    <t>Кисломолочный напиток "Снежок"</t>
  </si>
  <si>
    <t>Итого за 'Полдник'</t>
  </si>
  <si>
    <t>Завтрак с 12 и старше</t>
  </si>
  <si>
    <t>Итого за 'Завтрак с 12 и старше'</t>
  </si>
  <si>
    <t>Обед с 12 и старше</t>
  </si>
  <si>
    <t>Итого за 'Обед с 12 и старше'</t>
  </si>
  <si>
    <t>Полдник с 12 и старше</t>
  </si>
  <si>
    <t>Итого за 'Полдник с 12 и старше'</t>
  </si>
  <si>
    <t>Итого за день</t>
  </si>
  <si>
    <t>Содержание, % от калорийности</t>
  </si>
  <si>
    <t>04.04.2023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</si>
  <si>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</si>
  <si>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</si>
  <si>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</si>
  <si>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</si>
  <si>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</si>
  <si>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</si>
  <si>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</si>
  <si>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</si>
  <si>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</si>
  <si>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</si>
  <si>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</si>
  <si>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</si>
  <si>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</si>
  <si>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r>
      <t xml:space="preserve">Завтрак </t>
    </r>
    <r>
      <rPr>
        <sz val="11"/>
        <color indexed="9"/>
        <rFont val="Calibri"/>
        <family val="2"/>
        <charset val="204"/>
      </rPr>
      <t>с 7 до 11 лет (68,52)</t>
    </r>
  </si>
  <si>
    <t>гор.блюдо</t>
  </si>
  <si>
    <t>гор.напиток</t>
  </si>
  <si>
    <t>хлеб</t>
  </si>
  <si>
    <t>фрукты</t>
  </si>
  <si>
    <t>Завтрак 2</t>
  </si>
  <si>
    <r>
      <t xml:space="preserve">Обед </t>
    </r>
    <r>
      <rPr>
        <sz val="11"/>
        <color indexed="9"/>
        <rFont val="Calibri"/>
        <family val="2"/>
        <charset val="204"/>
      </rPr>
      <t>с 7 до 11 лет (100,08)</t>
    </r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</si>
  <si>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</si>
  <si>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</si>
  <si>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</si>
  <si>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</si>
  <si>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</si>
  <si>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</si>
  <si>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</si>
  <si>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булочное</t>
  </si>
  <si>
    <t>Ужин</t>
  </si>
  <si>
    <t>Ужин 2</t>
  </si>
  <si>
    <t>кисломол.</t>
  </si>
  <si>
    <t>11,2</t>
  </si>
  <si>
    <t>Итого сумма с 12 и старше      200,00</t>
  </si>
  <si>
    <t>Итого сумма с 7 до 11 лет     174,00</t>
  </si>
</sst>
</file>

<file path=xl/styles.xml><?xml version="1.0" encoding="utf-8"?>
<styleSheet xmlns="http://schemas.openxmlformats.org/spreadsheetml/2006/main">
  <numFmts count="1">
    <numFmt numFmtId="164" formatCode="[$-F800]dddd\,\ mmmm\ dd\,\ yyyy"/>
  </numFmts>
  <fonts count="9">
    <font>
      <sz val="10"/>
      <name val="Arial Cyr"/>
      <charset val="204"/>
    </font>
    <font>
      <sz val="12"/>
      <name val="Times New Roman"/>
      <family val="1"/>
      <charset val="204"/>
    </font>
    <font>
      <sz val="14"/>
      <name val="Arial Black"/>
      <family val="2"/>
      <charset val="204"/>
    </font>
    <font>
      <sz val="8"/>
      <name val="Arial Cyr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indexed="9"/>
      <name val="Calibri"/>
      <family val="2"/>
      <charset val="204"/>
    </font>
    <font>
      <b/>
      <sz val="9"/>
      <name val="Times New Roman"/>
      <family val="1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8" fillId="0" borderId="0"/>
  </cellStyleXfs>
  <cellXfs count="87">
    <xf numFmtId="0" fontId="0" fillId="0" borderId="0" xfId="0"/>
    <xf numFmtId="0" fontId="1" fillId="0" borderId="0" xfId="0" applyFont="1"/>
    <xf numFmtId="164" fontId="0" fillId="0" borderId="0" xfId="0" applyNumberFormat="1"/>
    <xf numFmtId="0" fontId="4" fillId="0" borderId="0" xfId="0" applyFont="1"/>
    <xf numFmtId="14" fontId="4" fillId="0" borderId="0" xfId="0" applyNumberFormat="1" applyFont="1" applyAlignment="1"/>
    <xf numFmtId="1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4" fillId="0" borderId="1" xfId="0" applyFont="1" applyBorder="1" applyAlignment="1">
      <alignment horizontal="left"/>
    </xf>
    <xf numFmtId="0" fontId="4" fillId="0" borderId="1" xfId="0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wrapText="1"/>
    </xf>
    <xf numFmtId="0" fontId="5" fillId="0" borderId="0" xfId="0" applyFont="1"/>
    <xf numFmtId="2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quotePrefix="1" applyFont="1" applyAlignment="1">
      <alignment wrapText="1"/>
    </xf>
    <xf numFmtId="0" fontId="4" fillId="0" borderId="2" xfId="0" applyFont="1" applyBorder="1"/>
    <xf numFmtId="0" fontId="4" fillId="0" borderId="2" xfId="0" applyFont="1" applyBorder="1" applyAlignment="1">
      <alignment wrapText="1"/>
    </xf>
    <xf numFmtId="2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9" xfId="0" applyFont="1" applyBorder="1"/>
    <xf numFmtId="0" fontId="4" fillId="0" borderId="9" xfId="0" applyFont="1" applyBorder="1" applyAlignment="1">
      <alignment wrapText="1"/>
    </xf>
    <xf numFmtId="2" fontId="4" fillId="0" borderId="9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7" fillId="0" borderId="0" xfId="0" applyFont="1"/>
    <xf numFmtId="0" fontId="7" fillId="0" borderId="0" xfId="0" applyFont="1" applyAlignment="1">
      <alignment wrapText="1"/>
    </xf>
    <xf numFmtId="2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quotePrefix="1"/>
    <xf numFmtId="0" fontId="8" fillId="0" borderId="0" xfId="1"/>
    <xf numFmtId="49" fontId="8" fillId="2" borderId="2" xfId="1" applyNumberFormat="1" applyFill="1" applyBorder="1" applyProtection="1">
      <protection locked="0"/>
    </xf>
    <xf numFmtId="14" fontId="8" fillId="2" borderId="2" xfId="1" applyNumberFormat="1" applyFill="1" applyBorder="1" applyProtection="1">
      <protection locked="0"/>
    </xf>
    <xf numFmtId="0" fontId="8" fillId="0" borderId="11" xfId="1" applyBorder="1" applyAlignment="1">
      <alignment horizontal="center"/>
    </xf>
    <xf numFmtId="0" fontId="8" fillId="0" borderId="12" xfId="1" applyBorder="1" applyAlignment="1">
      <alignment horizontal="center"/>
    </xf>
    <xf numFmtId="0" fontId="8" fillId="0" borderId="13" xfId="1" applyBorder="1" applyAlignment="1">
      <alignment horizontal="center"/>
    </xf>
    <xf numFmtId="0" fontId="8" fillId="0" borderId="14" xfId="1" applyBorder="1"/>
    <xf numFmtId="0" fontId="8" fillId="0" borderId="15" xfId="1" applyBorder="1"/>
    <xf numFmtId="0" fontId="8" fillId="2" borderId="15" xfId="1" applyFill="1" applyBorder="1" applyProtection="1">
      <protection locked="0"/>
    </xf>
    <xf numFmtId="0" fontId="8" fillId="2" borderId="15" xfId="1" applyFill="1" applyBorder="1" applyAlignment="1" applyProtection="1">
      <alignment wrapText="1"/>
      <protection locked="0"/>
    </xf>
    <xf numFmtId="1" fontId="8" fillId="2" borderId="15" xfId="1" applyNumberFormat="1" applyFill="1" applyBorder="1" applyProtection="1">
      <protection locked="0"/>
    </xf>
    <xf numFmtId="2" fontId="8" fillId="2" borderId="15" xfId="1" applyNumberFormat="1" applyFill="1" applyBorder="1" applyProtection="1">
      <protection locked="0"/>
    </xf>
    <xf numFmtId="1" fontId="8" fillId="2" borderId="16" xfId="1" applyNumberFormat="1" applyFill="1" applyBorder="1" applyProtection="1">
      <protection locked="0"/>
    </xf>
    <xf numFmtId="0" fontId="8" fillId="0" borderId="17" xfId="1" applyBorder="1"/>
    <xf numFmtId="0" fontId="8" fillId="0" borderId="18" xfId="1" applyBorder="1"/>
    <xf numFmtId="0" fontId="8" fillId="2" borderId="18" xfId="1" applyFill="1" applyBorder="1" applyProtection="1">
      <protection locked="0"/>
    </xf>
    <xf numFmtId="0" fontId="8" fillId="2" borderId="18" xfId="1" applyFill="1" applyBorder="1" applyAlignment="1" applyProtection="1">
      <alignment wrapText="1"/>
      <protection locked="0"/>
    </xf>
    <xf numFmtId="1" fontId="8" fillId="2" borderId="18" xfId="1" applyNumberFormat="1" applyFill="1" applyBorder="1" applyProtection="1">
      <protection locked="0"/>
    </xf>
    <xf numFmtId="2" fontId="8" fillId="2" borderId="18" xfId="1" applyNumberFormat="1" applyFill="1" applyBorder="1" applyProtection="1">
      <protection locked="0"/>
    </xf>
    <xf numFmtId="1" fontId="8" fillId="2" borderId="19" xfId="1" applyNumberFormat="1" applyFill="1" applyBorder="1" applyProtection="1">
      <protection locked="0"/>
    </xf>
    <xf numFmtId="0" fontId="8" fillId="2" borderId="2" xfId="1" applyFill="1" applyBorder="1" applyProtection="1">
      <protection locked="0"/>
    </xf>
    <xf numFmtId="0" fontId="8" fillId="2" borderId="2" xfId="1" applyFill="1" applyBorder="1" applyAlignment="1" applyProtection="1">
      <alignment wrapText="1"/>
      <protection locked="0"/>
    </xf>
    <xf numFmtId="1" fontId="8" fillId="2" borderId="2" xfId="1" applyNumberFormat="1" applyFill="1" applyBorder="1" applyProtection="1">
      <protection locked="0"/>
    </xf>
    <xf numFmtId="2" fontId="8" fillId="2" borderId="2" xfId="1" applyNumberFormat="1" applyFill="1" applyBorder="1" applyProtection="1">
      <protection locked="0"/>
    </xf>
    <xf numFmtId="1" fontId="8" fillId="2" borderId="20" xfId="1" applyNumberFormat="1" applyFill="1" applyBorder="1" applyProtection="1">
      <protection locked="0"/>
    </xf>
    <xf numFmtId="0" fontId="8" fillId="0" borderId="2" xfId="1" applyBorder="1"/>
    <xf numFmtId="0" fontId="8" fillId="0" borderId="21" xfId="1" applyBorder="1"/>
    <xf numFmtId="0" fontId="8" fillId="2" borderId="22" xfId="1" applyFill="1" applyBorder="1" applyProtection="1">
      <protection locked="0"/>
    </xf>
    <xf numFmtId="0" fontId="8" fillId="2" borderId="22" xfId="1" applyFill="1" applyBorder="1" applyAlignment="1" applyProtection="1">
      <alignment wrapText="1"/>
      <protection locked="0"/>
    </xf>
    <xf numFmtId="1" fontId="8" fillId="2" borderId="22" xfId="1" applyNumberFormat="1" applyFill="1" applyBorder="1" applyProtection="1">
      <protection locked="0"/>
    </xf>
    <xf numFmtId="2" fontId="8" fillId="2" borderId="22" xfId="1" applyNumberFormat="1" applyFill="1" applyBorder="1" applyProtection="1">
      <protection locked="0"/>
    </xf>
    <xf numFmtId="1" fontId="8" fillId="2" borderId="23" xfId="1" applyNumberFormat="1" applyFill="1" applyBorder="1" applyProtection="1">
      <protection locked="0"/>
    </xf>
    <xf numFmtId="0" fontId="8" fillId="3" borderId="15" xfId="1" applyFill="1" applyBorder="1"/>
    <xf numFmtId="0" fontId="8" fillId="2" borderId="9" xfId="1" applyFill="1" applyBorder="1" applyProtection="1">
      <protection locked="0"/>
    </xf>
    <xf numFmtId="0" fontId="8" fillId="2" borderId="9" xfId="1" applyFill="1" applyBorder="1" applyAlignment="1" applyProtection="1">
      <alignment wrapText="1"/>
      <protection locked="0"/>
    </xf>
    <xf numFmtId="1" fontId="8" fillId="2" borderId="9" xfId="1" applyNumberFormat="1" applyFill="1" applyBorder="1" applyProtection="1">
      <protection locked="0"/>
    </xf>
    <xf numFmtId="2" fontId="8" fillId="2" borderId="9" xfId="1" applyNumberFormat="1" applyFill="1" applyBorder="1" applyProtection="1">
      <protection locked="0"/>
    </xf>
    <xf numFmtId="1" fontId="8" fillId="2" borderId="24" xfId="1" applyNumberFormat="1" applyFill="1" applyBorder="1" applyProtection="1">
      <protection locked="0"/>
    </xf>
    <xf numFmtId="0" fontId="8" fillId="3" borderId="18" xfId="1" applyFill="1" applyBorder="1"/>
    <xf numFmtId="0" fontId="8" fillId="3" borderId="25" xfId="1" applyFill="1" applyBorder="1"/>
    <xf numFmtId="0" fontId="8" fillId="2" borderId="15" xfId="1" quotePrefix="1" applyFill="1" applyBorder="1" applyProtection="1">
      <protection locked="0"/>
    </xf>
    <xf numFmtId="0" fontId="8" fillId="2" borderId="2" xfId="1" quotePrefix="1" applyFill="1" applyBorder="1" applyProtection="1">
      <protection locked="0"/>
    </xf>
    <xf numFmtId="0" fontId="5" fillId="0" borderId="0" xfId="0" applyFont="1" applyAlignment="1">
      <alignment horizontal="left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8" fillId="2" borderId="3" xfId="1" applyFill="1" applyBorder="1" applyAlignment="1" applyProtection="1">
      <protection locked="0"/>
    </xf>
    <xf numFmtId="0" fontId="8" fillId="2" borderId="8" xfId="1" applyFill="1" applyBorder="1" applyAlignment="1" applyProtection="1">
      <protection locked="0"/>
    </xf>
    <xf numFmtId="0" fontId="8" fillId="0" borderId="10" xfId="1" applyBorder="1" applyAlignment="1" applyProtection="1">
      <protection locked="0"/>
    </xf>
    <xf numFmtId="0" fontId="7" fillId="0" borderId="0" xfId="0" applyFont="1" applyAlignment="1">
      <alignment horizontal="right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CR1850"/>
  <sheetViews>
    <sheetView tabSelected="1" topLeftCell="A24" workbookViewId="0">
      <selection activeCell="E60" sqref="E60"/>
    </sheetView>
  </sheetViews>
  <sheetFormatPr defaultColWidth="0" defaultRowHeight="12"/>
  <cols>
    <col min="1" max="1" width="4" style="3" customWidth="1"/>
    <col min="2" max="2" width="27.88671875" style="14" customWidth="1"/>
    <col min="3" max="3" width="7.33203125" style="17" customWidth="1"/>
    <col min="4" max="4" width="5.88671875" style="17" customWidth="1"/>
    <col min="5" max="5" width="10.109375" style="17" customWidth="1"/>
    <col min="6" max="6" width="6.33203125" style="17" customWidth="1"/>
    <col min="7" max="7" width="10.88671875" style="17" customWidth="1"/>
    <col min="8" max="8" width="8.44140625" style="17" customWidth="1"/>
    <col min="9" max="9" width="8.109375" style="17" customWidth="1"/>
    <col min="10" max="22" width="8.88671875" style="17" hidden="1" customWidth="1"/>
    <col min="23" max="25" width="5.6640625" style="17" hidden="1" customWidth="1"/>
    <col min="26" max="26" width="4.6640625" style="17" hidden="1" customWidth="1"/>
    <col min="27" max="28" width="5.6640625" style="17" hidden="1" customWidth="1"/>
    <col min="29" max="29" width="7" style="17" hidden="1" customWidth="1"/>
    <col min="30" max="35" width="5.6640625" style="17" hidden="1" customWidth="1"/>
    <col min="36" max="80" width="8.88671875" style="17" hidden="1" customWidth="1"/>
    <col min="81" max="81" width="8.77734375" style="16" customWidth="1"/>
    <col min="82" max="95" width="8.88671875" style="3" hidden="1" customWidth="1"/>
    <col min="96" max="96" width="11.77734375" style="3" hidden="1" customWidth="1"/>
    <col min="97" max="16384" width="0" style="3" hidden="1"/>
  </cols>
  <sheetData>
    <row r="1" spans="1:96" s="15" customFormat="1" ht="28.2" customHeight="1">
      <c r="B1" s="15" t="s">
        <v>86</v>
      </c>
      <c r="G1" s="74" t="s">
        <v>87</v>
      </c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  <c r="AC1" s="74"/>
      <c r="AD1" s="74"/>
      <c r="AE1" s="74"/>
      <c r="AF1" s="74"/>
      <c r="AG1" s="74"/>
      <c r="AH1" s="74"/>
      <c r="AI1" s="74"/>
      <c r="AJ1" s="74"/>
      <c r="AK1" s="74"/>
      <c r="AL1" s="74"/>
      <c r="AM1" s="74"/>
      <c r="AN1" s="74"/>
      <c r="AO1" s="74"/>
      <c r="AP1" s="74"/>
      <c r="AQ1" s="74"/>
      <c r="AR1" s="74"/>
      <c r="AS1" s="74"/>
      <c r="AT1" s="74"/>
      <c r="AU1" s="74"/>
      <c r="AV1" s="74"/>
      <c r="AW1" s="74"/>
      <c r="AX1" s="74"/>
      <c r="AY1" s="74"/>
      <c r="AZ1" s="74"/>
      <c r="BA1" s="74"/>
      <c r="BB1" s="74"/>
      <c r="BC1" s="74"/>
      <c r="BD1" s="74"/>
      <c r="BE1" s="74"/>
      <c r="BF1" s="74"/>
      <c r="BG1" s="74"/>
      <c r="BH1" s="74"/>
      <c r="BI1" s="74"/>
      <c r="BJ1" s="74"/>
      <c r="BK1" s="74"/>
      <c r="BL1" s="74"/>
      <c r="BM1" s="74"/>
      <c r="BN1" s="74"/>
      <c r="BO1" s="74"/>
      <c r="BP1" s="74"/>
      <c r="BQ1" s="74"/>
      <c r="BR1" s="74"/>
      <c r="BS1" s="74"/>
      <c r="BT1" s="74"/>
      <c r="BU1" s="74"/>
      <c r="BV1" s="74"/>
      <c r="BW1" s="74"/>
      <c r="BX1" s="74"/>
      <c r="BY1" s="74"/>
      <c r="BZ1" s="74"/>
      <c r="CA1" s="74"/>
      <c r="CB1" s="74"/>
      <c r="CC1" s="74"/>
    </row>
    <row r="2" spans="1:96" s="1" customFormat="1" ht="20.25" customHeight="1">
      <c r="A2" s="77" t="str">
        <f>"МЕНЮ НА " &amp; Dop!E1 &amp; "." &amp;Dop!D1 &amp; "." &amp; Dop!C1 &amp; "г."</f>
        <v>МЕНЮ НА 4.4.2023г.</v>
      </c>
      <c r="B2" s="77"/>
      <c r="C2" s="77"/>
      <c r="D2" s="77"/>
      <c r="E2" s="77"/>
      <c r="F2" s="77"/>
      <c r="G2" s="77"/>
      <c r="H2" s="77"/>
      <c r="I2" s="77"/>
    </row>
    <row r="3" spans="1:96" s="6" customFormat="1">
      <c r="A3" s="4"/>
      <c r="B3" s="4" t="str">
        <f>"4 апреля 2023 г."</f>
        <v>4 апреля 2023 г.</v>
      </c>
      <c r="C3" s="4"/>
      <c r="D3" s="5"/>
      <c r="E3" s="4"/>
      <c r="F3" s="4"/>
      <c r="G3" s="4"/>
      <c r="H3" s="4"/>
      <c r="I3" s="4"/>
    </row>
    <row r="4" spans="1:96" hidden="1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</row>
    <row r="5" spans="1:96" hidden="1">
      <c r="B5" s="7" t="s">
        <v>86</v>
      </c>
      <c r="C5" s="8"/>
      <c r="D5" s="9"/>
      <c r="E5" s="9"/>
      <c r="F5" s="9"/>
      <c r="G5" s="9"/>
      <c r="H5" s="9"/>
      <c r="I5" s="9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</row>
    <row r="6" spans="1:96" ht="7.5" customHeight="1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</row>
    <row r="7" spans="1:96" hidden="1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</row>
    <row r="8" spans="1:96" ht="14.25" customHeight="1">
      <c r="A8" s="78" t="s">
        <v>75</v>
      </c>
      <c r="B8" s="80" t="s">
        <v>0</v>
      </c>
      <c r="C8" s="80" t="s">
        <v>6</v>
      </c>
      <c r="D8" s="80" t="s">
        <v>2</v>
      </c>
      <c r="E8" s="80"/>
      <c r="F8" s="80" t="s">
        <v>8</v>
      </c>
      <c r="G8" s="80"/>
      <c r="H8" s="80" t="s">
        <v>7</v>
      </c>
      <c r="I8" s="75" t="s">
        <v>5</v>
      </c>
      <c r="J8" s="3" t="s">
        <v>9</v>
      </c>
      <c r="K8" s="3" t="s">
        <v>10</v>
      </c>
      <c r="L8" s="3" t="s">
        <v>73</v>
      </c>
      <c r="M8" s="3" t="s">
        <v>11</v>
      </c>
      <c r="N8" s="3" t="s">
        <v>12</v>
      </c>
      <c r="O8" s="3" t="s">
        <v>13</v>
      </c>
      <c r="P8" s="3" t="s">
        <v>14</v>
      </c>
      <c r="Q8" s="3" t="s">
        <v>15</v>
      </c>
      <c r="R8" s="3" t="s">
        <v>16</v>
      </c>
      <c r="S8" s="3" t="s">
        <v>17</v>
      </c>
      <c r="T8" s="3" t="s">
        <v>18</v>
      </c>
      <c r="U8" s="3" t="s">
        <v>19</v>
      </c>
      <c r="V8" s="3" t="s">
        <v>20</v>
      </c>
      <c r="W8" s="81" t="s">
        <v>74</v>
      </c>
      <c r="X8" s="81"/>
      <c r="Y8" s="81"/>
      <c r="Z8" s="81"/>
      <c r="AA8" s="81" t="s">
        <v>76</v>
      </c>
      <c r="AB8" s="81"/>
      <c r="AC8" s="81"/>
      <c r="AD8" s="81"/>
      <c r="AE8" s="81"/>
      <c r="AF8" s="81"/>
      <c r="AG8" s="81"/>
      <c r="AH8" s="81"/>
      <c r="AI8" s="82"/>
      <c r="AJ8" s="3" t="s">
        <v>29</v>
      </c>
      <c r="AK8" s="3" t="s">
        <v>30</v>
      </c>
      <c r="AL8" s="3" t="s">
        <v>31</v>
      </c>
      <c r="AM8" s="3" t="s">
        <v>32</v>
      </c>
      <c r="AN8" s="3" t="s">
        <v>33</v>
      </c>
      <c r="AO8" s="3" t="s">
        <v>34</v>
      </c>
      <c r="AP8" s="3" t="s">
        <v>35</v>
      </c>
      <c r="AQ8" s="3" t="s">
        <v>36</v>
      </c>
      <c r="AR8" s="3" t="s">
        <v>37</v>
      </c>
      <c r="AS8" s="3" t="s">
        <v>38</v>
      </c>
      <c r="AT8" s="3" t="s">
        <v>39</v>
      </c>
      <c r="AU8" s="3" t="s">
        <v>40</v>
      </c>
      <c r="AV8" s="3" t="s">
        <v>41</v>
      </c>
      <c r="AW8" s="3" t="s">
        <v>42</v>
      </c>
      <c r="AX8" s="3" t="s">
        <v>43</v>
      </c>
      <c r="AY8" s="3" t="s">
        <v>44</v>
      </c>
      <c r="AZ8" s="3" t="s">
        <v>45</v>
      </c>
      <c r="BA8" s="3" t="s">
        <v>46</v>
      </c>
      <c r="BB8" s="3" t="s">
        <v>47</v>
      </c>
      <c r="BC8" s="3" t="s">
        <v>48</v>
      </c>
      <c r="BD8" s="3" t="s">
        <v>49</v>
      </c>
      <c r="BE8" s="3" t="s">
        <v>50</v>
      </c>
      <c r="BF8" s="3" t="s">
        <v>51</v>
      </c>
      <c r="BG8" s="3" t="s">
        <v>52</v>
      </c>
      <c r="BH8" s="3" t="s">
        <v>53</v>
      </c>
      <c r="BI8" s="3" t="s">
        <v>54</v>
      </c>
      <c r="BJ8" s="3" t="s">
        <v>55</v>
      </c>
      <c r="BK8" s="3" t="s">
        <v>56</v>
      </c>
      <c r="BL8" s="3" t="s">
        <v>57</v>
      </c>
      <c r="BM8" s="3" t="s">
        <v>58</v>
      </c>
      <c r="BN8" s="3" t="s">
        <v>59</v>
      </c>
      <c r="BO8" s="3" t="s">
        <v>60</v>
      </c>
      <c r="BP8" s="3" t="s">
        <v>61</v>
      </c>
      <c r="BQ8" s="3" t="s">
        <v>62</v>
      </c>
      <c r="BR8" s="3" t="s">
        <v>63</v>
      </c>
      <c r="BS8" s="3" t="s">
        <v>64</v>
      </c>
      <c r="BT8" s="3" t="s">
        <v>65</v>
      </c>
      <c r="BU8" s="3" t="s">
        <v>66</v>
      </c>
      <c r="BV8" s="3" t="s">
        <v>67</v>
      </c>
      <c r="BW8" s="3" t="s">
        <v>68</v>
      </c>
      <c r="BX8" s="3" t="s">
        <v>69</v>
      </c>
      <c r="BY8" s="3" t="s">
        <v>70</v>
      </c>
      <c r="BZ8" s="3" t="s">
        <v>71</v>
      </c>
      <c r="CA8" s="3" t="s">
        <v>72</v>
      </c>
      <c r="CB8" s="13"/>
      <c r="CC8" s="75" t="s">
        <v>89</v>
      </c>
      <c r="CR8" s="75" t="s">
        <v>88</v>
      </c>
    </row>
    <row r="9" spans="1:96" ht="21.6" customHeight="1">
      <c r="A9" s="79"/>
      <c r="B9" s="80"/>
      <c r="C9" s="80"/>
      <c r="D9" s="10" t="s">
        <v>1</v>
      </c>
      <c r="E9" s="10" t="s">
        <v>3</v>
      </c>
      <c r="F9" s="10" t="s">
        <v>1</v>
      </c>
      <c r="G9" s="10" t="s">
        <v>4</v>
      </c>
      <c r="H9" s="80"/>
      <c r="I9" s="76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11" t="s">
        <v>21</v>
      </c>
      <c r="X9" s="11" t="s">
        <v>22</v>
      </c>
      <c r="Y9" s="11" t="s">
        <v>23</v>
      </c>
      <c r="Z9" s="11" t="s">
        <v>24</v>
      </c>
      <c r="AA9" s="11" t="s">
        <v>85</v>
      </c>
      <c r="AB9" s="11" t="s">
        <v>25</v>
      </c>
      <c r="AC9" s="11" t="s">
        <v>77</v>
      </c>
      <c r="AD9" s="11" t="s">
        <v>78</v>
      </c>
      <c r="AE9" s="11" t="s">
        <v>79</v>
      </c>
      <c r="AF9" s="11" t="s">
        <v>26</v>
      </c>
      <c r="AG9" s="11" t="s">
        <v>27</v>
      </c>
      <c r="AH9" s="11" t="s">
        <v>28</v>
      </c>
      <c r="AI9" s="12" t="s">
        <v>80</v>
      </c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13"/>
      <c r="CC9" s="76"/>
      <c r="CR9" s="76"/>
    </row>
    <row r="10" spans="1:96">
      <c r="B10" s="18" t="s">
        <v>92</v>
      </c>
      <c r="C10" s="16"/>
      <c r="D10" s="16"/>
      <c r="E10" s="16"/>
      <c r="F10" s="16"/>
      <c r="G10" s="16"/>
      <c r="H10" s="16"/>
      <c r="I10" s="16"/>
    </row>
    <row r="11" spans="1:96" s="23" customFormat="1" ht="24">
      <c r="A11" s="23" t="str">
        <f>"47/3"</f>
        <v>47/3</v>
      </c>
      <c r="B11" s="24" t="s">
        <v>93</v>
      </c>
      <c r="C11" s="25" t="str">
        <f>"210"</f>
        <v>210</v>
      </c>
      <c r="D11" s="25">
        <v>9.0299999999999994</v>
      </c>
      <c r="E11" s="25">
        <v>2.48</v>
      </c>
      <c r="F11" s="25">
        <v>6.82</v>
      </c>
      <c r="G11" s="25">
        <v>0.84</v>
      </c>
      <c r="H11" s="25">
        <v>40.97</v>
      </c>
      <c r="I11" s="25">
        <v>261.41855197500001</v>
      </c>
      <c r="J11" s="26">
        <v>4.28</v>
      </c>
      <c r="K11" s="26">
        <v>0.12</v>
      </c>
      <c r="L11" s="26">
        <v>0</v>
      </c>
      <c r="M11" s="26">
        <v>0</v>
      </c>
      <c r="N11" s="26">
        <v>1.06</v>
      </c>
      <c r="O11" s="26">
        <v>37.840000000000003</v>
      </c>
      <c r="P11" s="26">
        <v>2.0699999999999998</v>
      </c>
      <c r="Q11" s="26">
        <v>0</v>
      </c>
      <c r="R11" s="26">
        <v>0</v>
      </c>
      <c r="S11" s="26">
        <v>0.21</v>
      </c>
      <c r="T11" s="26">
        <v>1.91</v>
      </c>
      <c r="U11" s="26">
        <v>493.83</v>
      </c>
      <c r="V11" s="26">
        <v>68.7</v>
      </c>
      <c r="W11" s="26">
        <v>96.09</v>
      </c>
      <c r="X11" s="26">
        <v>11.95</v>
      </c>
      <c r="Y11" s="26">
        <v>94.22</v>
      </c>
      <c r="Z11" s="26">
        <v>0.98</v>
      </c>
      <c r="AA11" s="26">
        <v>28.98</v>
      </c>
      <c r="AB11" s="26">
        <v>26.88</v>
      </c>
      <c r="AC11" s="26">
        <v>53.87</v>
      </c>
      <c r="AD11" s="26">
        <v>1.1299999999999999</v>
      </c>
      <c r="AE11" s="26">
        <v>0.06</v>
      </c>
      <c r="AF11" s="26">
        <v>0.05</v>
      </c>
      <c r="AG11" s="26">
        <v>0.51</v>
      </c>
      <c r="AH11" s="26">
        <v>2.63</v>
      </c>
      <c r="AI11" s="26">
        <v>0.03</v>
      </c>
      <c r="AJ11" s="26">
        <v>0</v>
      </c>
      <c r="AK11" s="26">
        <v>458.98</v>
      </c>
      <c r="AL11" s="26">
        <v>362.88</v>
      </c>
      <c r="AM11" s="26">
        <v>690.96</v>
      </c>
      <c r="AN11" s="26">
        <v>307.43</v>
      </c>
      <c r="AO11" s="26">
        <v>148.61000000000001</v>
      </c>
      <c r="AP11" s="26">
        <v>284.5</v>
      </c>
      <c r="AQ11" s="26">
        <v>128.82</v>
      </c>
      <c r="AR11" s="26">
        <v>430.88</v>
      </c>
      <c r="AS11" s="26">
        <v>264.56</v>
      </c>
      <c r="AT11" s="26">
        <v>317.58999999999997</v>
      </c>
      <c r="AU11" s="26">
        <v>345.72</v>
      </c>
      <c r="AV11" s="26">
        <v>271.89999999999998</v>
      </c>
      <c r="AW11" s="26">
        <v>254.44</v>
      </c>
      <c r="AX11" s="26">
        <v>2358.9299999999998</v>
      </c>
      <c r="AY11" s="26">
        <v>0</v>
      </c>
      <c r="AZ11" s="26">
        <v>829.25</v>
      </c>
      <c r="BA11" s="26">
        <v>429.5</v>
      </c>
      <c r="BB11" s="26">
        <v>289.51</v>
      </c>
      <c r="BC11" s="26">
        <v>144.33000000000001</v>
      </c>
      <c r="BD11" s="26">
        <v>0.12</v>
      </c>
      <c r="BE11" s="26">
        <v>7.0000000000000007E-2</v>
      </c>
      <c r="BF11" s="26">
        <v>7.0000000000000007E-2</v>
      </c>
      <c r="BG11" s="26">
        <v>0.19</v>
      </c>
      <c r="BH11" s="26">
        <v>0.19</v>
      </c>
      <c r="BI11" s="26">
        <v>0.59</v>
      </c>
      <c r="BJ11" s="26">
        <v>0.03</v>
      </c>
      <c r="BK11" s="26">
        <v>1.69</v>
      </c>
      <c r="BL11" s="26">
        <v>0.02</v>
      </c>
      <c r="BM11" s="26">
        <v>0.63</v>
      </c>
      <c r="BN11" s="26">
        <v>0.02</v>
      </c>
      <c r="BO11" s="26">
        <v>0</v>
      </c>
      <c r="BP11" s="26">
        <v>0</v>
      </c>
      <c r="BQ11" s="26">
        <v>0.11</v>
      </c>
      <c r="BR11" s="26">
        <v>0.16</v>
      </c>
      <c r="BS11" s="26">
        <v>1.47</v>
      </c>
      <c r="BT11" s="26">
        <v>0</v>
      </c>
      <c r="BU11" s="26">
        <v>0</v>
      </c>
      <c r="BV11" s="26">
        <v>0.39</v>
      </c>
      <c r="BW11" s="26">
        <v>0.01</v>
      </c>
      <c r="BX11" s="26">
        <v>0</v>
      </c>
      <c r="BY11" s="26">
        <v>0</v>
      </c>
      <c r="BZ11" s="26">
        <v>0</v>
      </c>
      <c r="CA11" s="26">
        <v>0</v>
      </c>
      <c r="CB11" s="26">
        <v>185.64</v>
      </c>
      <c r="CC11" s="25">
        <v>19.04</v>
      </c>
      <c r="CE11" s="23">
        <v>33.46</v>
      </c>
      <c r="CG11" s="23">
        <v>33.33</v>
      </c>
      <c r="CH11" s="23">
        <v>18.21</v>
      </c>
      <c r="CI11" s="23">
        <v>25.77</v>
      </c>
      <c r="CJ11" s="23">
        <v>974.65</v>
      </c>
      <c r="CK11" s="23">
        <v>728.47</v>
      </c>
      <c r="CL11" s="23">
        <v>851.56</v>
      </c>
      <c r="CM11" s="23">
        <v>31.37</v>
      </c>
      <c r="CN11" s="23">
        <v>19.63</v>
      </c>
      <c r="CO11" s="23">
        <v>25.5</v>
      </c>
      <c r="CP11" s="23">
        <v>0</v>
      </c>
      <c r="CQ11" s="23">
        <v>1.05</v>
      </c>
      <c r="CR11" s="23">
        <v>11.54</v>
      </c>
    </row>
    <row r="12" spans="1:96" s="23" customFormat="1">
      <c r="A12" s="23" t="str">
        <f>"1/6"</f>
        <v>1/6</v>
      </c>
      <c r="B12" s="24" t="s">
        <v>94</v>
      </c>
      <c r="C12" s="25" t="str">
        <f>"40"</f>
        <v>40</v>
      </c>
      <c r="D12" s="25">
        <v>5.08</v>
      </c>
      <c r="E12" s="25">
        <v>5.08</v>
      </c>
      <c r="F12" s="25">
        <v>4.5999999999999996</v>
      </c>
      <c r="G12" s="25">
        <v>0</v>
      </c>
      <c r="H12" s="25">
        <v>0.28000000000000003</v>
      </c>
      <c r="I12" s="25">
        <v>62.783999999999999</v>
      </c>
      <c r="J12" s="26">
        <v>1.2</v>
      </c>
      <c r="K12" s="26">
        <v>0</v>
      </c>
      <c r="L12" s="26">
        <v>0</v>
      </c>
      <c r="M12" s="26">
        <v>0</v>
      </c>
      <c r="N12" s="26">
        <v>0.28000000000000003</v>
      </c>
      <c r="O12" s="26">
        <v>0</v>
      </c>
      <c r="P12" s="26">
        <v>0</v>
      </c>
      <c r="Q12" s="26">
        <v>0</v>
      </c>
      <c r="R12" s="26">
        <v>0</v>
      </c>
      <c r="S12" s="26">
        <v>0</v>
      </c>
      <c r="T12" s="26">
        <v>0.4</v>
      </c>
      <c r="U12" s="26">
        <v>53.6</v>
      </c>
      <c r="V12" s="26">
        <v>56</v>
      </c>
      <c r="W12" s="26">
        <v>22</v>
      </c>
      <c r="X12" s="26">
        <v>4.8</v>
      </c>
      <c r="Y12" s="26">
        <v>76.8</v>
      </c>
      <c r="Z12" s="26">
        <v>1</v>
      </c>
      <c r="AA12" s="26">
        <v>100</v>
      </c>
      <c r="AB12" s="26">
        <v>24</v>
      </c>
      <c r="AC12" s="26">
        <v>104</v>
      </c>
      <c r="AD12" s="26">
        <v>0.24</v>
      </c>
      <c r="AE12" s="26">
        <v>0.03</v>
      </c>
      <c r="AF12" s="26">
        <v>0.18</v>
      </c>
      <c r="AG12" s="26">
        <v>0.08</v>
      </c>
      <c r="AH12" s="26">
        <v>1.44</v>
      </c>
      <c r="AI12" s="26">
        <v>0</v>
      </c>
      <c r="AJ12" s="26">
        <v>0</v>
      </c>
      <c r="AK12" s="26">
        <v>308.8</v>
      </c>
      <c r="AL12" s="26">
        <v>238.8</v>
      </c>
      <c r="AM12" s="26">
        <v>432.4</v>
      </c>
      <c r="AN12" s="26">
        <v>361.2</v>
      </c>
      <c r="AO12" s="26">
        <v>169.6</v>
      </c>
      <c r="AP12" s="26">
        <v>244</v>
      </c>
      <c r="AQ12" s="26">
        <v>81.599999999999994</v>
      </c>
      <c r="AR12" s="26">
        <v>260.8</v>
      </c>
      <c r="AS12" s="26">
        <v>284</v>
      </c>
      <c r="AT12" s="26">
        <v>314.8</v>
      </c>
      <c r="AU12" s="26">
        <v>491.6</v>
      </c>
      <c r="AV12" s="26">
        <v>136</v>
      </c>
      <c r="AW12" s="26">
        <v>166.4</v>
      </c>
      <c r="AX12" s="26">
        <v>709.2</v>
      </c>
      <c r="AY12" s="26">
        <v>5.6</v>
      </c>
      <c r="AZ12" s="26">
        <v>158.4</v>
      </c>
      <c r="BA12" s="26">
        <v>371.2</v>
      </c>
      <c r="BB12" s="26">
        <v>190.4</v>
      </c>
      <c r="BC12" s="26">
        <v>117.2</v>
      </c>
      <c r="BD12" s="26">
        <v>0</v>
      </c>
      <c r="BE12" s="26">
        <v>0</v>
      </c>
      <c r="BF12" s="26">
        <v>0</v>
      </c>
      <c r="BG12" s="26">
        <v>0</v>
      </c>
      <c r="BH12" s="26">
        <v>0</v>
      </c>
      <c r="BI12" s="26">
        <v>0</v>
      </c>
      <c r="BJ12" s="26">
        <v>0</v>
      </c>
      <c r="BK12" s="26">
        <v>0</v>
      </c>
      <c r="BL12" s="26">
        <v>0</v>
      </c>
      <c r="BM12" s="26">
        <v>0</v>
      </c>
      <c r="BN12" s="26">
        <v>0</v>
      </c>
      <c r="BO12" s="26">
        <v>0</v>
      </c>
      <c r="BP12" s="26">
        <v>0</v>
      </c>
      <c r="BQ12" s="26">
        <v>0</v>
      </c>
      <c r="BR12" s="26">
        <v>0</v>
      </c>
      <c r="BS12" s="26">
        <v>0</v>
      </c>
      <c r="BT12" s="26">
        <v>0</v>
      </c>
      <c r="BU12" s="26">
        <v>0</v>
      </c>
      <c r="BV12" s="26">
        <v>0</v>
      </c>
      <c r="BW12" s="26">
        <v>0</v>
      </c>
      <c r="BX12" s="26">
        <v>0</v>
      </c>
      <c r="BY12" s="26">
        <v>0</v>
      </c>
      <c r="BZ12" s="26">
        <v>0</v>
      </c>
      <c r="CA12" s="26">
        <v>0</v>
      </c>
      <c r="CB12" s="26">
        <v>29.64</v>
      </c>
      <c r="CC12" s="25">
        <v>11.22</v>
      </c>
      <c r="CE12" s="23">
        <v>104</v>
      </c>
      <c r="CG12" s="23">
        <v>9.0399999999999991</v>
      </c>
      <c r="CH12" s="23">
        <v>7.6</v>
      </c>
      <c r="CI12" s="23">
        <v>8.32</v>
      </c>
      <c r="CJ12" s="23">
        <v>1296</v>
      </c>
      <c r="CK12" s="23">
        <v>828</v>
      </c>
      <c r="CL12" s="23">
        <v>1062</v>
      </c>
      <c r="CM12" s="23">
        <v>4</v>
      </c>
      <c r="CN12" s="23">
        <v>2.8</v>
      </c>
      <c r="CO12" s="23">
        <v>3.4</v>
      </c>
      <c r="CP12" s="23">
        <v>0</v>
      </c>
      <c r="CQ12" s="23">
        <v>0</v>
      </c>
      <c r="CR12" s="23">
        <v>6.8</v>
      </c>
    </row>
    <row r="13" spans="1:96" s="23" customFormat="1">
      <c r="A13" s="23" t="str">
        <f>"4"</f>
        <v>4</v>
      </c>
      <c r="B13" s="24" t="s">
        <v>95</v>
      </c>
      <c r="C13" s="25" t="str">
        <f>"10"</f>
        <v>10</v>
      </c>
      <c r="D13" s="25">
        <v>0.08</v>
      </c>
      <c r="E13" s="25">
        <v>0.08</v>
      </c>
      <c r="F13" s="25">
        <v>7.25</v>
      </c>
      <c r="G13" s="25">
        <v>0</v>
      </c>
      <c r="H13" s="25">
        <v>0.13</v>
      </c>
      <c r="I13" s="25">
        <v>66.063999999999993</v>
      </c>
      <c r="J13" s="26">
        <v>4.71</v>
      </c>
      <c r="K13" s="26">
        <v>0.22</v>
      </c>
      <c r="L13" s="26">
        <v>0</v>
      </c>
      <c r="M13" s="26">
        <v>0</v>
      </c>
      <c r="N13" s="26">
        <v>0.13</v>
      </c>
      <c r="O13" s="26">
        <v>0</v>
      </c>
      <c r="P13" s="26">
        <v>0</v>
      </c>
      <c r="Q13" s="26">
        <v>0</v>
      </c>
      <c r="R13" s="26">
        <v>0</v>
      </c>
      <c r="S13" s="26">
        <v>0</v>
      </c>
      <c r="T13" s="26">
        <v>0.14000000000000001</v>
      </c>
      <c r="U13" s="26">
        <v>1.5</v>
      </c>
      <c r="V13" s="26">
        <v>3</v>
      </c>
      <c r="W13" s="26">
        <v>2.4</v>
      </c>
      <c r="X13" s="26">
        <v>0</v>
      </c>
      <c r="Y13" s="26">
        <v>3</v>
      </c>
      <c r="Z13" s="26">
        <v>0.02</v>
      </c>
      <c r="AA13" s="26">
        <v>40</v>
      </c>
      <c r="AB13" s="26">
        <v>30</v>
      </c>
      <c r="AC13" s="26">
        <v>45</v>
      </c>
      <c r="AD13" s="26">
        <v>0.1</v>
      </c>
      <c r="AE13" s="26">
        <v>0</v>
      </c>
      <c r="AF13" s="26">
        <v>0.01</v>
      </c>
      <c r="AG13" s="26">
        <v>0.01</v>
      </c>
      <c r="AH13" s="26">
        <v>0.02</v>
      </c>
      <c r="AI13" s="26">
        <v>0</v>
      </c>
      <c r="AJ13" s="26">
        <v>0</v>
      </c>
      <c r="AK13" s="26">
        <v>4.2</v>
      </c>
      <c r="AL13" s="26">
        <v>4.0999999999999996</v>
      </c>
      <c r="AM13" s="26">
        <v>7.6</v>
      </c>
      <c r="AN13" s="26">
        <v>4.5</v>
      </c>
      <c r="AO13" s="26">
        <v>1.7</v>
      </c>
      <c r="AP13" s="26">
        <v>4.7</v>
      </c>
      <c r="AQ13" s="26">
        <v>4.3</v>
      </c>
      <c r="AR13" s="26">
        <v>4.2</v>
      </c>
      <c r="AS13" s="26">
        <v>3.6</v>
      </c>
      <c r="AT13" s="26">
        <v>2.6</v>
      </c>
      <c r="AU13" s="26">
        <v>5.7</v>
      </c>
      <c r="AV13" s="26">
        <v>3.5</v>
      </c>
      <c r="AW13" s="26">
        <v>2.4</v>
      </c>
      <c r="AX13" s="26">
        <v>14.2</v>
      </c>
      <c r="AY13" s="26">
        <v>0</v>
      </c>
      <c r="AZ13" s="26">
        <v>4.8</v>
      </c>
      <c r="BA13" s="26">
        <v>5.4</v>
      </c>
      <c r="BB13" s="26">
        <v>4.2</v>
      </c>
      <c r="BC13" s="26">
        <v>1</v>
      </c>
      <c r="BD13" s="26">
        <v>0.27</v>
      </c>
      <c r="BE13" s="26">
        <v>0.12</v>
      </c>
      <c r="BF13" s="26">
        <v>7.0000000000000007E-2</v>
      </c>
      <c r="BG13" s="26">
        <v>0.15</v>
      </c>
      <c r="BH13" s="26">
        <v>0.17</v>
      </c>
      <c r="BI13" s="26">
        <v>0.79</v>
      </c>
      <c r="BJ13" s="26">
        <v>0</v>
      </c>
      <c r="BK13" s="26">
        <v>2.21</v>
      </c>
      <c r="BL13" s="26">
        <v>0</v>
      </c>
      <c r="BM13" s="26">
        <v>0.68</v>
      </c>
      <c r="BN13" s="26">
        <v>0</v>
      </c>
      <c r="BO13" s="26">
        <v>0</v>
      </c>
      <c r="BP13" s="26">
        <v>0</v>
      </c>
      <c r="BQ13" s="26">
        <v>0.15</v>
      </c>
      <c r="BR13" s="26">
        <v>0.23</v>
      </c>
      <c r="BS13" s="26">
        <v>1.8</v>
      </c>
      <c r="BT13" s="26">
        <v>0</v>
      </c>
      <c r="BU13" s="26">
        <v>0</v>
      </c>
      <c r="BV13" s="26">
        <v>0.09</v>
      </c>
      <c r="BW13" s="26">
        <v>0.01</v>
      </c>
      <c r="BX13" s="26">
        <v>0</v>
      </c>
      <c r="BY13" s="26">
        <v>0</v>
      </c>
      <c r="BZ13" s="26">
        <v>0</v>
      </c>
      <c r="CA13" s="26">
        <v>0</v>
      </c>
      <c r="CB13" s="26">
        <v>2.5</v>
      </c>
      <c r="CC13" s="25">
        <v>10.73</v>
      </c>
      <c r="CE13" s="23">
        <v>45</v>
      </c>
      <c r="CG13" s="23">
        <v>0.4</v>
      </c>
      <c r="CH13" s="23">
        <v>0.1</v>
      </c>
      <c r="CI13" s="23">
        <v>0.25</v>
      </c>
      <c r="CJ13" s="23">
        <v>20</v>
      </c>
      <c r="CK13" s="23">
        <v>8.1999999999999993</v>
      </c>
      <c r="CL13" s="23">
        <v>14.1</v>
      </c>
      <c r="CM13" s="23">
        <v>1.71</v>
      </c>
      <c r="CN13" s="23">
        <v>0.87</v>
      </c>
      <c r="CO13" s="23">
        <v>1.29</v>
      </c>
      <c r="CP13" s="23">
        <v>0</v>
      </c>
      <c r="CQ13" s="23">
        <v>0</v>
      </c>
      <c r="CR13" s="23">
        <v>6.5</v>
      </c>
    </row>
    <row r="14" spans="1:96" s="23" customFormat="1">
      <c r="A14" s="23" t="str">
        <f>"2"</f>
        <v>2</v>
      </c>
      <c r="B14" s="24" t="s">
        <v>96</v>
      </c>
      <c r="C14" s="25" t="str">
        <f>"40"</f>
        <v>40</v>
      </c>
      <c r="D14" s="25">
        <v>2.64</v>
      </c>
      <c r="E14" s="25">
        <v>0</v>
      </c>
      <c r="F14" s="25">
        <v>0.26</v>
      </c>
      <c r="G14" s="25">
        <v>0.26</v>
      </c>
      <c r="H14" s="25">
        <v>18.760000000000002</v>
      </c>
      <c r="I14" s="25">
        <v>89.560399999999987</v>
      </c>
      <c r="J14" s="26">
        <v>0</v>
      </c>
      <c r="K14" s="26">
        <v>0</v>
      </c>
      <c r="L14" s="26">
        <v>0</v>
      </c>
      <c r="M14" s="26">
        <v>0</v>
      </c>
      <c r="N14" s="26">
        <v>0.44</v>
      </c>
      <c r="O14" s="26">
        <v>18.239999999999998</v>
      </c>
      <c r="P14" s="26">
        <v>0.08</v>
      </c>
      <c r="Q14" s="26">
        <v>0</v>
      </c>
      <c r="R14" s="26">
        <v>0</v>
      </c>
      <c r="S14" s="26">
        <v>0</v>
      </c>
      <c r="T14" s="26">
        <v>0.72</v>
      </c>
      <c r="U14" s="26">
        <v>0</v>
      </c>
      <c r="V14" s="26">
        <v>0</v>
      </c>
      <c r="W14" s="26">
        <v>0</v>
      </c>
      <c r="X14" s="26">
        <v>0</v>
      </c>
      <c r="Y14" s="26">
        <v>0</v>
      </c>
      <c r="Z14" s="26">
        <v>0</v>
      </c>
      <c r="AA14" s="26">
        <v>0</v>
      </c>
      <c r="AB14" s="26">
        <v>0</v>
      </c>
      <c r="AC14" s="26">
        <v>0</v>
      </c>
      <c r="AD14" s="26">
        <v>0</v>
      </c>
      <c r="AE14" s="26">
        <v>0</v>
      </c>
      <c r="AF14" s="26">
        <v>0</v>
      </c>
      <c r="AG14" s="26">
        <v>0</v>
      </c>
      <c r="AH14" s="26">
        <v>0</v>
      </c>
      <c r="AI14" s="26">
        <v>0</v>
      </c>
      <c r="AJ14" s="26">
        <v>0</v>
      </c>
      <c r="AK14" s="26">
        <v>127.72</v>
      </c>
      <c r="AL14" s="26">
        <v>132.94</v>
      </c>
      <c r="AM14" s="26">
        <v>203.58</v>
      </c>
      <c r="AN14" s="26">
        <v>67.510000000000005</v>
      </c>
      <c r="AO14" s="26">
        <v>40.020000000000003</v>
      </c>
      <c r="AP14" s="26">
        <v>80.040000000000006</v>
      </c>
      <c r="AQ14" s="26">
        <v>30.28</v>
      </c>
      <c r="AR14" s="26">
        <v>144.77000000000001</v>
      </c>
      <c r="AS14" s="26">
        <v>89.78</v>
      </c>
      <c r="AT14" s="26">
        <v>125.28</v>
      </c>
      <c r="AU14" s="26">
        <v>103.36</v>
      </c>
      <c r="AV14" s="26">
        <v>54.29</v>
      </c>
      <c r="AW14" s="26">
        <v>96.05</v>
      </c>
      <c r="AX14" s="26">
        <v>803.18</v>
      </c>
      <c r="AY14" s="26">
        <v>0</v>
      </c>
      <c r="AZ14" s="26">
        <v>261.7</v>
      </c>
      <c r="BA14" s="26">
        <v>113.8</v>
      </c>
      <c r="BB14" s="26">
        <v>75.52</v>
      </c>
      <c r="BC14" s="26">
        <v>59.86</v>
      </c>
      <c r="BD14" s="26">
        <v>0</v>
      </c>
      <c r="BE14" s="26">
        <v>0</v>
      </c>
      <c r="BF14" s="26">
        <v>0</v>
      </c>
      <c r="BG14" s="26">
        <v>0</v>
      </c>
      <c r="BH14" s="26">
        <v>0</v>
      </c>
      <c r="BI14" s="26">
        <v>0</v>
      </c>
      <c r="BJ14" s="26">
        <v>0</v>
      </c>
      <c r="BK14" s="26">
        <v>0.03</v>
      </c>
      <c r="BL14" s="26">
        <v>0</v>
      </c>
      <c r="BM14" s="26">
        <v>0</v>
      </c>
      <c r="BN14" s="26">
        <v>0</v>
      </c>
      <c r="BO14" s="26">
        <v>0</v>
      </c>
      <c r="BP14" s="26">
        <v>0</v>
      </c>
      <c r="BQ14" s="26">
        <v>0</v>
      </c>
      <c r="BR14" s="26">
        <v>0</v>
      </c>
      <c r="BS14" s="26">
        <v>0.03</v>
      </c>
      <c r="BT14" s="26">
        <v>0</v>
      </c>
      <c r="BU14" s="26">
        <v>0</v>
      </c>
      <c r="BV14" s="26">
        <v>0.11</v>
      </c>
      <c r="BW14" s="26">
        <v>0.01</v>
      </c>
      <c r="BX14" s="26">
        <v>0</v>
      </c>
      <c r="BY14" s="26">
        <v>0</v>
      </c>
      <c r="BZ14" s="26">
        <v>0</v>
      </c>
      <c r="CA14" s="26">
        <v>0</v>
      </c>
      <c r="CB14" s="26">
        <v>15.64</v>
      </c>
      <c r="CC14" s="25">
        <v>2.12</v>
      </c>
      <c r="CE14" s="23">
        <v>0</v>
      </c>
      <c r="CG14" s="23">
        <v>0</v>
      </c>
      <c r="CH14" s="23">
        <v>0</v>
      </c>
      <c r="CI14" s="23">
        <v>0</v>
      </c>
      <c r="CJ14" s="23">
        <v>438.82</v>
      </c>
      <c r="CK14" s="23">
        <v>169.06</v>
      </c>
      <c r="CL14" s="23">
        <v>303.94</v>
      </c>
      <c r="CM14" s="23">
        <v>3.51</v>
      </c>
      <c r="CN14" s="23">
        <v>3.51</v>
      </c>
      <c r="CO14" s="23">
        <v>3.51</v>
      </c>
      <c r="CP14" s="23">
        <v>0</v>
      </c>
      <c r="CQ14" s="23">
        <v>0</v>
      </c>
      <c r="CR14" s="23">
        <v>1.77</v>
      </c>
    </row>
    <row r="15" spans="1:96" s="19" customFormat="1" ht="24">
      <c r="A15" s="19" t="str">
        <f>"32/10"</f>
        <v>32/10</v>
      </c>
      <c r="B15" s="20" t="s">
        <v>97</v>
      </c>
      <c r="C15" s="21" t="str">
        <f>"200"</f>
        <v>200</v>
      </c>
      <c r="D15" s="21">
        <v>3.14</v>
      </c>
      <c r="E15" s="21">
        <v>2.84</v>
      </c>
      <c r="F15" s="21">
        <v>3.21</v>
      </c>
      <c r="G15" s="21">
        <v>7.0000000000000007E-2</v>
      </c>
      <c r="H15" s="21">
        <v>9.5</v>
      </c>
      <c r="I15" s="21">
        <v>77.788600000000002</v>
      </c>
      <c r="J15" s="22">
        <v>2</v>
      </c>
      <c r="K15" s="22">
        <v>0</v>
      </c>
      <c r="L15" s="22">
        <v>0</v>
      </c>
      <c r="M15" s="22">
        <v>0</v>
      </c>
      <c r="N15" s="22">
        <v>9.5</v>
      </c>
      <c r="O15" s="22">
        <v>0</v>
      </c>
      <c r="P15" s="22">
        <v>0</v>
      </c>
      <c r="Q15" s="22">
        <v>0</v>
      </c>
      <c r="R15" s="22">
        <v>0</v>
      </c>
      <c r="S15" s="22">
        <v>0.1</v>
      </c>
      <c r="T15" s="22">
        <v>0.71</v>
      </c>
      <c r="U15" s="22">
        <v>49.55</v>
      </c>
      <c r="V15" s="22">
        <v>144.69</v>
      </c>
      <c r="W15" s="22">
        <v>116.55</v>
      </c>
      <c r="X15" s="22">
        <v>13.3</v>
      </c>
      <c r="Y15" s="22">
        <v>83.7</v>
      </c>
      <c r="Z15" s="22">
        <v>0.11</v>
      </c>
      <c r="AA15" s="22">
        <v>20</v>
      </c>
      <c r="AB15" s="22">
        <v>9</v>
      </c>
      <c r="AC15" s="22">
        <v>22</v>
      </c>
      <c r="AD15" s="22">
        <v>0</v>
      </c>
      <c r="AE15" s="22">
        <v>0.03</v>
      </c>
      <c r="AF15" s="22">
        <v>0.14000000000000001</v>
      </c>
      <c r="AG15" s="22">
        <v>0.09</v>
      </c>
      <c r="AH15" s="22">
        <v>0.8</v>
      </c>
      <c r="AI15" s="22">
        <v>0.52</v>
      </c>
      <c r="AJ15" s="22">
        <v>0</v>
      </c>
      <c r="AK15" s="22">
        <v>159.74</v>
      </c>
      <c r="AL15" s="22">
        <v>157.78</v>
      </c>
      <c r="AM15" s="22">
        <v>270.48</v>
      </c>
      <c r="AN15" s="22">
        <v>217.56</v>
      </c>
      <c r="AO15" s="22">
        <v>72.52</v>
      </c>
      <c r="AP15" s="22">
        <v>127.4</v>
      </c>
      <c r="AQ15" s="22">
        <v>42.14</v>
      </c>
      <c r="AR15" s="22">
        <v>143.08000000000001</v>
      </c>
      <c r="AS15" s="22">
        <v>0</v>
      </c>
      <c r="AT15" s="22">
        <v>0</v>
      </c>
      <c r="AU15" s="22">
        <v>0</v>
      </c>
      <c r="AV15" s="22">
        <v>0</v>
      </c>
      <c r="AW15" s="22">
        <v>0</v>
      </c>
      <c r="AX15" s="22">
        <v>0</v>
      </c>
      <c r="AY15" s="22">
        <v>0</v>
      </c>
      <c r="AZ15" s="22">
        <v>0</v>
      </c>
      <c r="BA15" s="22">
        <v>0</v>
      </c>
      <c r="BB15" s="22">
        <v>180.32</v>
      </c>
      <c r="BC15" s="22">
        <v>25.48</v>
      </c>
      <c r="BD15" s="22">
        <v>0</v>
      </c>
      <c r="BE15" s="22">
        <v>0</v>
      </c>
      <c r="BF15" s="22">
        <v>0</v>
      </c>
      <c r="BG15" s="22">
        <v>0</v>
      </c>
      <c r="BH15" s="22">
        <v>0</v>
      </c>
      <c r="BI15" s="22">
        <v>0</v>
      </c>
      <c r="BJ15" s="22">
        <v>0</v>
      </c>
      <c r="BK15" s="22">
        <v>0</v>
      </c>
      <c r="BL15" s="22">
        <v>0</v>
      </c>
      <c r="BM15" s="22">
        <v>0</v>
      </c>
      <c r="BN15" s="22">
        <v>0</v>
      </c>
      <c r="BO15" s="22">
        <v>0</v>
      </c>
      <c r="BP15" s="22">
        <v>0</v>
      </c>
      <c r="BQ15" s="22">
        <v>0</v>
      </c>
      <c r="BR15" s="22">
        <v>0</v>
      </c>
      <c r="BS15" s="22">
        <v>0</v>
      </c>
      <c r="BT15" s="22">
        <v>0</v>
      </c>
      <c r="BU15" s="22">
        <v>0</v>
      </c>
      <c r="BV15" s="22">
        <v>0</v>
      </c>
      <c r="BW15" s="22">
        <v>0</v>
      </c>
      <c r="BX15" s="22">
        <v>0</v>
      </c>
      <c r="BY15" s="22">
        <v>0</v>
      </c>
      <c r="BZ15" s="22">
        <v>0</v>
      </c>
      <c r="CA15" s="22">
        <v>0</v>
      </c>
      <c r="CB15" s="22">
        <v>198.55</v>
      </c>
      <c r="CC15" s="21">
        <v>12.5</v>
      </c>
      <c r="CE15" s="19">
        <v>21.5</v>
      </c>
      <c r="CG15" s="19">
        <v>13.77</v>
      </c>
      <c r="CH15" s="19">
        <v>4.93</v>
      </c>
      <c r="CI15" s="19">
        <v>9.35</v>
      </c>
      <c r="CJ15" s="19">
        <v>1007.44</v>
      </c>
      <c r="CK15" s="19">
        <v>363.11</v>
      </c>
      <c r="CL15" s="19">
        <v>685.28</v>
      </c>
      <c r="CM15" s="19">
        <v>41.81</v>
      </c>
      <c r="CN15" s="19">
        <v>19.5</v>
      </c>
      <c r="CO15" s="19">
        <v>30.66</v>
      </c>
      <c r="CP15" s="19">
        <v>5</v>
      </c>
      <c r="CQ15" s="19">
        <v>0</v>
      </c>
      <c r="CR15" s="19">
        <v>7.58</v>
      </c>
    </row>
    <row r="16" spans="1:96" s="27" customFormat="1" ht="11.4">
      <c r="B16" s="28" t="s">
        <v>98</v>
      </c>
      <c r="C16" s="29"/>
      <c r="D16" s="29">
        <v>19.97</v>
      </c>
      <c r="E16" s="29">
        <v>10.48</v>
      </c>
      <c r="F16" s="29">
        <v>22.14</v>
      </c>
      <c r="G16" s="29">
        <v>1.18</v>
      </c>
      <c r="H16" s="29">
        <v>69.63</v>
      </c>
      <c r="I16" s="29">
        <v>557.62</v>
      </c>
      <c r="J16" s="30">
        <v>12.19</v>
      </c>
      <c r="K16" s="30">
        <v>0.34</v>
      </c>
      <c r="L16" s="30">
        <v>0</v>
      </c>
      <c r="M16" s="30">
        <v>0</v>
      </c>
      <c r="N16" s="30">
        <v>11.4</v>
      </c>
      <c r="O16" s="30">
        <v>56.08</v>
      </c>
      <c r="P16" s="30">
        <v>2.15</v>
      </c>
      <c r="Q16" s="30">
        <v>0</v>
      </c>
      <c r="R16" s="30">
        <v>0</v>
      </c>
      <c r="S16" s="30">
        <v>0.31</v>
      </c>
      <c r="T16" s="30">
        <v>3.88</v>
      </c>
      <c r="U16" s="30">
        <v>598.48</v>
      </c>
      <c r="V16" s="30">
        <v>272.39</v>
      </c>
      <c r="W16" s="30">
        <v>237.04</v>
      </c>
      <c r="X16" s="30">
        <v>30.05</v>
      </c>
      <c r="Y16" s="30">
        <v>257.72000000000003</v>
      </c>
      <c r="Z16" s="30">
        <v>2.11</v>
      </c>
      <c r="AA16" s="30">
        <v>188.98</v>
      </c>
      <c r="AB16" s="30">
        <v>89.88</v>
      </c>
      <c r="AC16" s="30">
        <v>224.87</v>
      </c>
      <c r="AD16" s="30">
        <v>1.47</v>
      </c>
      <c r="AE16" s="30">
        <v>0.12</v>
      </c>
      <c r="AF16" s="30">
        <v>0.37</v>
      </c>
      <c r="AG16" s="30">
        <v>0.69</v>
      </c>
      <c r="AH16" s="30">
        <v>4.8899999999999997</v>
      </c>
      <c r="AI16" s="30">
        <v>0.55000000000000004</v>
      </c>
      <c r="AJ16" s="30">
        <v>0</v>
      </c>
      <c r="AK16" s="30">
        <v>1059.44</v>
      </c>
      <c r="AL16" s="30">
        <v>896.5</v>
      </c>
      <c r="AM16" s="30">
        <v>1605.02</v>
      </c>
      <c r="AN16" s="30">
        <v>958.2</v>
      </c>
      <c r="AO16" s="30">
        <v>432.45</v>
      </c>
      <c r="AP16" s="30">
        <v>740.64</v>
      </c>
      <c r="AQ16" s="30">
        <v>287.14</v>
      </c>
      <c r="AR16" s="30">
        <v>983.73</v>
      </c>
      <c r="AS16" s="30">
        <v>641.94000000000005</v>
      </c>
      <c r="AT16" s="30">
        <v>760.27</v>
      </c>
      <c r="AU16" s="30">
        <v>946.37</v>
      </c>
      <c r="AV16" s="30">
        <v>465.69</v>
      </c>
      <c r="AW16" s="30">
        <v>519.29</v>
      </c>
      <c r="AX16" s="30">
        <v>3885.51</v>
      </c>
      <c r="AY16" s="30">
        <v>5.6</v>
      </c>
      <c r="AZ16" s="30">
        <v>1254.1400000000001</v>
      </c>
      <c r="BA16" s="30">
        <v>919.89</v>
      </c>
      <c r="BB16" s="30">
        <v>739.95</v>
      </c>
      <c r="BC16" s="30">
        <v>347.87</v>
      </c>
      <c r="BD16" s="30">
        <v>0.39</v>
      </c>
      <c r="BE16" s="30">
        <v>0.19</v>
      </c>
      <c r="BF16" s="30">
        <v>0.13</v>
      </c>
      <c r="BG16" s="30">
        <v>0.34</v>
      </c>
      <c r="BH16" s="30">
        <v>0.36</v>
      </c>
      <c r="BI16" s="30">
        <v>1.38</v>
      </c>
      <c r="BJ16" s="30">
        <v>0.03</v>
      </c>
      <c r="BK16" s="30">
        <v>3.93</v>
      </c>
      <c r="BL16" s="30">
        <v>0.02</v>
      </c>
      <c r="BM16" s="30">
        <v>1.32</v>
      </c>
      <c r="BN16" s="30">
        <v>0.02</v>
      </c>
      <c r="BO16" s="30">
        <v>0</v>
      </c>
      <c r="BP16" s="30">
        <v>0</v>
      </c>
      <c r="BQ16" s="30">
        <v>0.26</v>
      </c>
      <c r="BR16" s="30">
        <v>0.39</v>
      </c>
      <c r="BS16" s="30">
        <v>3.29</v>
      </c>
      <c r="BT16" s="30">
        <v>0</v>
      </c>
      <c r="BU16" s="30">
        <v>0</v>
      </c>
      <c r="BV16" s="30">
        <v>0.59</v>
      </c>
      <c r="BW16" s="30">
        <v>0.02</v>
      </c>
      <c r="BX16" s="30">
        <v>0</v>
      </c>
      <c r="BY16" s="30">
        <v>0</v>
      </c>
      <c r="BZ16" s="30">
        <v>0</v>
      </c>
      <c r="CA16" s="30">
        <v>0</v>
      </c>
      <c r="CB16" s="30">
        <v>431.97</v>
      </c>
      <c r="CC16" s="29">
        <f>SUM($CC$10:$CC$15)</f>
        <v>55.609999999999992</v>
      </c>
      <c r="CD16" s="27">
        <f>$I$16/$I$53*100</f>
        <v>18.47500530110263</v>
      </c>
      <c r="CE16" s="27">
        <v>203.96</v>
      </c>
      <c r="CG16" s="27">
        <v>56.54</v>
      </c>
      <c r="CH16" s="27">
        <v>30.84</v>
      </c>
      <c r="CI16" s="27">
        <v>43.69</v>
      </c>
      <c r="CJ16" s="27">
        <v>3736.91</v>
      </c>
      <c r="CK16" s="27">
        <v>2096.84</v>
      </c>
      <c r="CL16" s="27">
        <v>2916.88</v>
      </c>
      <c r="CM16" s="27">
        <v>82.4</v>
      </c>
      <c r="CN16" s="27">
        <v>46.31</v>
      </c>
      <c r="CO16" s="27">
        <v>64.349999999999994</v>
      </c>
      <c r="CP16" s="27">
        <v>5</v>
      </c>
      <c r="CQ16" s="27">
        <v>1.05</v>
      </c>
    </row>
    <row r="17" spans="1:96">
      <c r="B17" s="18" t="s">
        <v>99</v>
      </c>
      <c r="C17" s="16"/>
      <c r="D17" s="16"/>
      <c r="E17" s="16"/>
      <c r="F17" s="16"/>
      <c r="G17" s="16"/>
      <c r="H17" s="16"/>
      <c r="I17" s="16"/>
    </row>
    <row r="18" spans="1:96" s="23" customFormat="1">
      <c r="A18" s="23" t="str">
        <f>"49/1"</f>
        <v>49/1</v>
      </c>
      <c r="B18" s="24" t="s">
        <v>100</v>
      </c>
      <c r="C18" s="25" t="str">
        <f>"60"</f>
        <v>60</v>
      </c>
      <c r="D18" s="25">
        <v>0.86</v>
      </c>
      <c r="E18" s="25">
        <v>0</v>
      </c>
      <c r="F18" s="25">
        <v>3.65</v>
      </c>
      <c r="G18" s="25">
        <v>3.65</v>
      </c>
      <c r="H18" s="25">
        <v>6.32</v>
      </c>
      <c r="I18" s="25">
        <v>60.012013235999994</v>
      </c>
      <c r="J18" s="26">
        <v>0.47</v>
      </c>
      <c r="K18" s="26">
        <v>2.34</v>
      </c>
      <c r="L18" s="26">
        <v>0</v>
      </c>
      <c r="M18" s="26">
        <v>0</v>
      </c>
      <c r="N18" s="26">
        <v>2.12</v>
      </c>
      <c r="O18" s="26">
        <v>3.23</v>
      </c>
      <c r="P18" s="26">
        <v>0.98</v>
      </c>
      <c r="Q18" s="26">
        <v>0</v>
      </c>
      <c r="R18" s="26">
        <v>0</v>
      </c>
      <c r="S18" s="26">
        <v>0.15</v>
      </c>
      <c r="T18" s="26">
        <v>1.1299999999999999</v>
      </c>
      <c r="U18" s="26">
        <v>211.66</v>
      </c>
      <c r="V18" s="26">
        <v>169.21</v>
      </c>
      <c r="W18" s="26">
        <v>12.82</v>
      </c>
      <c r="X18" s="26">
        <v>11.44</v>
      </c>
      <c r="Y18" s="26">
        <v>26.26</v>
      </c>
      <c r="Z18" s="26">
        <v>0.5</v>
      </c>
      <c r="AA18" s="26">
        <v>0</v>
      </c>
      <c r="AB18" s="26">
        <v>553.35</v>
      </c>
      <c r="AC18" s="26">
        <v>110.6</v>
      </c>
      <c r="AD18" s="26">
        <v>1.67</v>
      </c>
      <c r="AE18" s="26">
        <v>0.03</v>
      </c>
      <c r="AF18" s="26">
        <v>0.02</v>
      </c>
      <c r="AG18" s="26">
        <v>0.31</v>
      </c>
      <c r="AH18" s="26">
        <v>0.6</v>
      </c>
      <c r="AI18" s="26">
        <v>2.37</v>
      </c>
      <c r="AJ18" s="26">
        <v>0</v>
      </c>
      <c r="AK18" s="26">
        <v>16.420000000000002</v>
      </c>
      <c r="AL18" s="26">
        <v>19.73</v>
      </c>
      <c r="AM18" s="26">
        <v>24.02</v>
      </c>
      <c r="AN18" s="26">
        <v>28.65</v>
      </c>
      <c r="AO18" s="26">
        <v>5.61</v>
      </c>
      <c r="AP18" s="26">
        <v>18.73</v>
      </c>
      <c r="AQ18" s="26">
        <v>6.88</v>
      </c>
      <c r="AR18" s="26">
        <v>17.61</v>
      </c>
      <c r="AS18" s="26">
        <v>20.29</v>
      </c>
      <c r="AT18" s="26">
        <v>46.83</v>
      </c>
      <c r="AU18" s="26">
        <v>62.16</v>
      </c>
      <c r="AV18" s="26">
        <v>5.56</v>
      </c>
      <c r="AW18" s="26">
        <v>15.27</v>
      </c>
      <c r="AX18" s="26">
        <v>94.42</v>
      </c>
      <c r="AY18" s="26">
        <v>0</v>
      </c>
      <c r="AZ18" s="26">
        <v>13.94</v>
      </c>
      <c r="BA18" s="26">
        <v>15.34</v>
      </c>
      <c r="BB18" s="26">
        <v>13.69</v>
      </c>
      <c r="BC18" s="26">
        <v>5.34</v>
      </c>
      <c r="BD18" s="26">
        <v>0</v>
      </c>
      <c r="BE18" s="26">
        <v>0</v>
      </c>
      <c r="BF18" s="26">
        <v>0</v>
      </c>
      <c r="BG18" s="26">
        <v>0</v>
      </c>
      <c r="BH18" s="26">
        <v>0</v>
      </c>
      <c r="BI18" s="26">
        <v>0</v>
      </c>
      <c r="BJ18" s="26">
        <v>0</v>
      </c>
      <c r="BK18" s="26">
        <v>0.24</v>
      </c>
      <c r="BL18" s="26">
        <v>0</v>
      </c>
      <c r="BM18" s="26">
        <v>0.15</v>
      </c>
      <c r="BN18" s="26">
        <v>0.01</v>
      </c>
      <c r="BO18" s="26">
        <v>0.02</v>
      </c>
      <c r="BP18" s="26">
        <v>0</v>
      </c>
      <c r="BQ18" s="26">
        <v>0</v>
      </c>
      <c r="BR18" s="26">
        <v>0</v>
      </c>
      <c r="BS18" s="26">
        <v>0.87</v>
      </c>
      <c r="BT18" s="26">
        <v>0</v>
      </c>
      <c r="BU18" s="26">
        <v>0</v>
      </c>
      <c r="BV18" s="26">
        <v>2.1</v>
      </c>
      <c r="BW18" s="26">
        <v>0</v>
      </c>
      <c r="BX18" s="26">
        <v>0</v>
      </c>
      <c r="BY18" s="26">
        <v>0</v>
      </c>
      <c r="BZ18" s="26">
        <v>0</v>
      </c>
      <c r="CA18" s="26">
        <v>0</v>
      </c>
      <c r="CB18" s="26">
        <v>48.83</v>
      </c>
      <c r="CC18" s="25">
        <v>7.54</v>
      </c>
      <c r="CE18" s="23">
        <v>92.22</v>
      </c>
      <c r="CG18" s="23">
        <v>15</v>
      </c>
      <c r="CH18" s="23">
        <v>8.89</v>
      </c>
      <c r="CI18" s="23">
        <v>11.94</v>
      </c>
      <c r="CJ18" s="23">
        <v>384.2</v>
      </c>
      <c r="CK18" s="23">
        <v>158.82</v>
      </c>
      <c r="CL18" s="23">
        <v>271.51</v>
      </c>
      <c r="CM18" s="23">
        <v>6.26</v>
      </c>
      <c r="CN18" s="23">
        <v>1.82</v>
      </c>
      <c r="CO18" s="23">
        <v>4.04</v>
      </c>
      <c r="CP18" s="23">
        <v>0</v>
      </c>
      <c r="CQ18" s="23">
        <v>0.3</v>
      </c>
      <c r="CR18" s="23">
        <v>4.57</v>
      </c>
    </row>
    <row r="19" spans="1:96" s="23" customFormat="1">
      <c r="A19" s="23" t="str">
        <f>"4/2"</f>
        <v>4/2</v>
      </c>
      <c r="B19" s="24" t="s">
        <v>101</v>
      </c>
      <c r="C19" s="25" t="str">
        <f>"200"</f>
        <v>200</v>
      </c>
      <c r="D19" s="25">
        <v>1.75</v>
      </c>
      <c r="E19" s="25">
        <v>0</v>
      </c>
      <c r="F19" s="25">
        <v>4.37</v>
      </c>
      <c r="G19" s="25">
        <v>4.22</v>
      </c>
      <c r="H19" s="25">
        <v>13.81</v>
      </c>
      <c r="I19" s="25">
        <v>97.159974080000012</v>
      </c>
      <c r="J19" s="26">
        <v>0.99</v>
      </c>
      <c r="K19" s="26">
        <v>2.6</v>
      </c>
      <c r="L19" s="26">
        <v>0</v>
      </c>
      <c r="M19" s="26">
        <v>0</v>
      </c>
      <c r="N19" s="26">
        <v>6.88</v>
      </c>
      <c r="O19" s="26">
        <v>4.8499999999999996</v>
      </c>
      <c r="P19" s="26">
        <v>2.0699999999999998</v>
      </c>
      <c r="Q19" s="26">
        <v>0</v>
      </c>
      <c r="R19" s="26">
        <v>0</v>
      </c>
      <c r="S19" s="26">
        <v>0.21</v>
      </c>
      <c r="T19" s="26">
        <v>2.15</v>
      </c>
      <c r="U19" s="26">
        <v>432.8</v>
      </c>
      <c r="V19" s="26">
        <v>342.82</v>
      </c>
      <c r="W19" s="26">
        <v>32.020000000000003</v>
      </c>
      <c r="X19" s="26">
        <v>21.5</v>
      </c>
      <c r="Y19" s="26">
        <v>49.34</v>
      </c>
      <c r="Z19" s="26">
        <v>1.07</v>
      </c>
      <c r="AA19" s="26">
        <v>3.02</v>
      </c>
      <c r="AB19" s="26">
        <v>779.46</v>
      </c>
      <c r="AC19" s="26">
        <v>167.5</v>
      </c>
      <c r="AD19" s="26">
        <v>1.91</v>
      </c>
      <c r="AE19" s="26">
        <v>0.05</v>
      </c>
      <c r="AF19" s="26">
        <v>0.05</v>
      </c>
      <c r="AG19" s="26">
        <v>0.53</v>
      </c>
      <c r="AH19" s="26">
        <v>1.01</v>
      </c>
      <c r="AI19" s="26">
        <v>5.45</v>
      </c>
      <c r="AJ19" s="26">
        <v>0</v>
      </c>
      <c r="AK19" s="26">
        <v>86.93</v>
      </c>
      <c r="AL19" s="26">
        <v>82.77</v>
      </c>
      <c r="AM19" s="26">
        <v>131.69</v>
      </c>
      <c r="AN19" s="26">
        <v>147.71</v>
      </c>
      <c r="AO19" s="26">
        <v>38.340000000000003</v>
      </c>
      <c r="AP19" s="26">
        <v>82.7</v>
      </c>
      <c r="AQ19" s="26">
        <v>24.47</v>
      </c>
      <c r="AR19" s="26">
        <v>76.319999999999993</v>
      </c>
      <c r="AS19" s="26">
        <v>97.28</v>
      </c>
      <c r="AT19" s="26">
        <v>143.5</v>
      </c>
      <c r="AU19" s="26">
        <v>286.95</v>
      </c>
      <c r="AV19" s="26">
        <v>46.68</v>
      </c>
      <c r="AW19" s="26">
        <v>81.349999999999994</v>
      </c>
      <c r="AX19" s="26">
        <v>383.57</v>
      </c>
      <c r="AY19" s="26">
        <v>0</v>
      </c>
      <c r="AZ19" s="26">
        <v>76.27</v>
      </c>
      <c r="BA19" s="26">
        <v>84.57</v>
      </c>
      <c r="BB19" s="26">
        <v>69.28</v>
      </c>
      <c r="BC19" s="26">
        <v>26.69</v>
      </c>
      <c r="BD19" s="26">
        <v>0</v>
      </c>
      <c r="BE19" s="26">
        <v>0</v>
      </c>
      <c r="BF19" s="26">
        <v>0</v>
      </c>
      <c r="BG19" s="26">
        <v>0</v>
      </c>
      <c r="BH19" s="26">
        <v>0</v>
      </c>
      <c r="BI19" s="26">
        <v>0</v>
      </c>
      <c r="BJ19" s="26">
        <v>0</v>
      </c>
      <c r="BK19" s="26">
        <v>0.24</v>
      </c>
      <c r="BL19" s="26">
        <v>0</v>
      </c>
      <c r="BM19" s="26">
        <v>0.15</v>
      </c>
      <c r="BN19" s="26">
        <v>0.01</v>
      </c>
      <c r="BO19" s="26">
        <v>0.02</v>
      </c>
      <c r="BP19" s="26">
        <v>0</v>
      </c>
      <c r="BQ19" s="26">
        <v>0</v>
      </c>
      <c r="BR19" s="26">
        <v>0</v>
      </c>
      <c r="BS19" s="26">
        <v>0.89</v>
      </c>
      <c r="BT19" s="26">
        <v>0</v>
      </c>
      <c r="BU19" s="26">
        <v>0</v>
      </c>
      <c r="BV19" s="26">
        <v>2.39</v>
      </c>
      <c r="BW19" s="26">
        <v>0</v>
      </c>
      <c r="BX19" s="26">
        <v>0</v>
      </c>
      <c r="BY19" s="26">
        <v>0</v>
      </c>
      <c r="BZ19" s="26">
        <v>0</v>
      </c>
      <c r="CA19" s="26">
        <v>0</v>
      </c>
      <c r="CB19" s="26">
        <v>251.88</v>
      </c>
      <c r="CC19" s="25">
        <v>11.55</v>
      </c>
      <c r="CE19" s="23">
        <v>132.93</v>
      </c>
      <c r="CG19" s="23">
        <v>51.47</v>
      </c>
      <c r="CH19" s="23">
        <v>30.55</v>
      </c>
      <c r="CI19" s="23">
        <v>41.01</v>
      </c>
      <c r="CJ19" s="23">
        <v>1072.21</v>
      </c>
      <c r="CK19" s="23">
        <v>410.46</v>
      </c>
      <c r="CL19" s="23">
        <v>741.33</v>
      </c>
      <c r="CM19" s="23">
        <v>44.66</v>
      </c>
      <c r="CN19" s="23">
        <v>23.68</v>
      </c>
      <c r="CO19" s="23">
        <v>34.17</v>
      </c>
      <c r="CP19" s="23">
        <v>1.04</v>
      </c>
      <c r="CQ19" s="23">
        <v>1.04</v>
      </c>
      <c r="CR19" s="23">
        <v>7</v>
      </c>
    </row>
    <row r="20" spans="1:96" s="23" customFormat="1">
      <c r="A20" s="23" t="str">
        <f>"3/3"</f>
        <v>3/3</v>
      </c>
      <c r="B20" s="24" t="s">
        <v>102</v>
      </c>
      <c r="C20" s="25" t="str">
        <f>"150"</f>
        <v>150</v>
      </c>
      <c r="D20" s="25">
        <v>3.11</v>
      </c>
      <c r="E20" s="25">
        <v>0.55000000000000004</v>
      </c>
      <c r="F20" s="25">
        <v>3.67</v>
      </c>
      <c r="G20" s="25">
        <v>0.51</v>
      </c>
      <c r="H20" s="25">
        <v>22.07</v>
      </c>
      <c r="I20" s="25">
        <v>132.58571249999997</v>
      </c>
      <c r="J20" s="26">
        <v>2.2799999999999998</v>
      </c>
      <c r="K20" s="26">
        <v>0.08</v>
      </c>
      <c r="L20" s="26">
        <v>0</v>
      </c>
      <c r="M20" s="26">
        <v>0</v>
      </c>
      <c r="N20" s="26">
        <v>2.15</v>
      </c>
      <c r="O20" s="26">
        <v>18.23</v>
      </c>
      <c r="P20" s="26">
        <v>1.7</v>
      </c>
      <c r="Q20" s="26">
        <v>0</v>
      </c>
      <c r="R20" s="26">
        <v>0</v>
      </c>
      <c r="S20" s="26">
        <v>0.28999999999999998</v>
      </c>
      <c r="T20" s="26">
        <v>2.42</v>
      </c>
      <c r="U20" s="26">
        <v>230.26</v>
      </c>
      <c r="V20" s="26">
        <v>636.29</v>
      </c>
      <c r="W20" s="26">
        <v>35.69</v>
      </c>
      <c r="X20" s="26">
        <v>30.46</v>
      </c>
      <c r="Y20" s="26">
        <v>87.18</v>
      </c>
      <c r="Z20" s="26">
        <v>1.1399999999999999</v>
      </c>
      <c r="AA20" s="26">
        <v>18.75</v>
      </c>
      <c r="AB20" s="26">
        <v>34.11</v>
      </c>
      <c r="AC20" s="26">
        <v>25.05</v>
      </c>
      <c r="AD20" s="26">
        <v>0.17</v>
      </c>
      <c r="AE20" s="26">
        <v>0.12</v>
      </c>
      <c r="AF20" s="26">
        <v>0.1</v>
      </c>
      <c r="AG20" s="26">
        <v>1.33</v>
      </c>
      <c r="AH20" s="26">
        <v>2.59</v>
      </c>
      <c r="AI20" s="26">
        <v>5.45</v>
      </c>
      <c r="AJ20" s="26">
        <v>0</v>
      </c>
      <c r="AK20" s="26">
        <v>62.59</v>
      </c>
      <c r="AL20" s="26">
        <v>81.44</v>
      </c>
      <c r="AM20" s="26">
        <v>116</v>
      </c>
      <c r="AN20" s="26">
        <v>118.1</v>
      </c>
      <c r="AO20" s="26">
        <v>26.61</v>
      </c>
      <c r="AP20" s="26">
        <v>76.13</v>
      </c>
      <c r="AQ20" s="26">
        <v>34.840000000000003</v>
      </c>
      <c r="AR20" s="26">
        <v>80.09</v>
      </c>
      <c r="AS20" s="26">
        <v>75.67</v>
      </c>
      <c r="AT20" s="26">
        <v>206.13</v>
      </c>
      <c r="AU20" s="26">
        <v>91.81</v>
      </c>
      <c r="AV20" s="26">
        <v>19.2</v>
      </c>
      <c r="AW20" s="26">
        <v>53.44</v>
      </c>
      <c r="AX20" s="26">
        <v>287.20999999999998</v>
      </c>
      <c r="AY20" s="26">
        <v>0</v>
      </c>
      <c r="AZ20" s="26">
        <v>40.19</v>
      </c>
      <c r="BA20" s="26">
        <v>36.549999999999997</v>
      </c>
      <c r="BB20" s="26">
        <v>72.75</v>
      </c>
      <c r="BC20" s="26">
        <v>21.66</v>
      </c>
      <c r="BD20" s="26">
        <v>0.1</v>
      </c>
      <c r="BE20" s="26">
        <v>0.04</v>
      </c>
      <c r="BF20" s="26">
        <v>0.02</v>
      </c>
      <c r="BG20" s="26">
        <v>0.05</v>
      </c>
      <c r="BH20" s="26">
        <v>0.06</v>
      </c>
      <c r="BI20" s="26">
        <v>0.28999999999999998</v>
      </c>
      <c r="BJ20" s="26">
        <v>0</v>
      </c>
      <c r="BK20" s="26">
        <v>0.88</v>
      </c>
      <c r="BL20" s="26">
        <v>0</v>
      </c>
      <c r="BM20" s="26">
        <v>0.26</v>
      </c>
      <c r="BN20" s="26">
        <v>0</v>
      </c>
      <c r="BO20" s="26">
        <v>0</v>
      </c>
      <c r="BP20" s="26">
        <v>0</v>
      </c>
      <c r="BQ20" s="26">
        <v>0.05</v>
      </c>
      <c r="BR20" s="26">
        <v>0.09</v>
      </c>
      <c r="BS20" s="26">
        <v>0.85</v>
      </c>
      <c r="BT20" s="26">
        <v>0</v>
      </c>
      <c r="BU20" s="26">
        <v>0</v>
      </c>
      <c r="BV20" s="26">
        <v>0.14000000000000001</v>
      </c>
      <c r="BW20" s="26">
        <v>0</v>
      </c>
      <c r="BX20" s="26">
        <v>0</v>
      </c>
      <c r="BY20" s="26">
        <v>0</v>
      </c>
      <c r="BZ20" s="26">
        <v>0</v>
      </c>
      <c r="CA20" s="26">
        <v>0</v>
      </c>
      <c r="CB20" s="26">
        <v>123.62</v>
      </c>
      <c r="CC20" s="25">
        <v>19.07</v>
      </c>
      <c r="CE20" s="23">
        <v>24.43</v>
      </c>
      <c r="CG20" s="23">
        <v>23.15</v>
      </c>
      <c r="CH20" s="23">
        <v>13.3</v>
      </c>
      <c r="CI20" s="23">
        <v>18.23</v>
      </c>
      <c r="CJ20" s="23">
        <v>362.29</v>
      </c>
      <c r="CK20" s="23">
        <v>318.57</v>
      </c>
      <c r="CL20" s="23">
        <v>340.43</v>
      </c>
      <c r="CM20" s="23">
        <v>14.65</v>
      </c>
      <c r="CN20" s="23">
        <v>2.15</v>
      </c>
      <c r="CO20" s="23">
        <v>8.4</v>
      </c>
      <c r="CP20" s="23">
        <v>0</v>
      </c>
      <c r="CQ20" s="23">
        <v>0.75</v>
      </c>
      <c r="CR20" s="23">
        <v>11.56</v>
      </c>
    </row>
    <row r="21" spans="1:96" s="23" customFormat="1">
      <c r="A21" s="23" t="str">
        <f>"50/8"</f>
        <v>50/8</v>
      </c>
      <c r="B21" s="24" t="s">
        <v>103</v>
      </c>
      <c r="C21" s="25" t="str">
        <f>"90"</f>
        <v>90</v>
      </c>
      <c r="D21" s="25">
        <v>15.44</v>
      </c>
      <c r="E21" s="25">
        <v>14.52</v>
      </c>
      <c r="F21" s="25">
        <v>5.05</v>
      </c>
      <c r="G21" s="25">
        <v>1.34</v>
      </c>
      <c r="H21" s="25">
        <v>6.37</v>
      </c>
      <c r="I21" s="25">
        <v>133.16400000000002</v>
      </c>
      <c r="J21" s="26">
        <v>2.67</v>
      </c>
      <c r="K21" s="26">
        <v>1.23</v>
      </c>
      <c r="L21" s="26">
        <v>0</v>
      </c>
      <c r="M21" s="26">
        <v>0</v>
      </c>
      <c r="N21" s="26">
        <v>0.18</v>
      </c>
      <c r="O21" s="26">
        <v>6.16</v>
      </c>
      <c r="P21" s="26">
        <v>0.03</v>
      </c>
      <c r="Q21" s="26">
        <v>0</v>
      </c>
      <c r="R21" s="26">
        <v>0</v>
      </c>
      <c r="S21" s="26">
        <v>0</v>
      </c>
      <c r="T21" s="26">
        <v>1.99</v>
      </c>
      <c r="U21" s="26">
        <v>201.15</v>
      </c>
      <c r="V21" s="26">
        <v>187.61</v>
      </c>
      <c r="W21" s="26">
        <v>9.36</v>
      </c>
      <c r="X21" s="26">
        <v>13.85</v>
      </c>
      <c r="Y21" s="26">
        <v>241.22</v>
      </c>
      <c r="Z21" s="26">
        <v>4.9800000000000004</v>
      </c>
      <c r="AA21" s="26">
        <v>4434.4799999999996</v>
      </c>
      <c r="AB21" s="26">
        <v>681.08</v>
      </c>
      <c r="AC21" s="26">
        <v>7542.45</v>
      </c>
      <c r="AD21" s="26">
        <v>1.63</v>
      </c>
      <c r="AE21" s="26">
        <v>0.2</v>
      </c>
      <c r="AF21" s="26">
        <v>1.68</v>
      </c>
      <c r="AG21" s="26">
        <v>6.89</v>
      </c>
      <c r="AH21" s="26">
        <v>11.71</v>
      </c>
      <c r="AI21" s="26">
        <v>11.88</v>
      </c>
      <c r="AJ21" s="26">
        <v>0</v>
      </c>
      <c r="AK21" s="26">
        <v>1055.68</v>
      </c>
      <c r="AL21" s="26">
        <v>797.47</v>
      </c>
      <c r="AM21" s="26">
        <v>1364.06</v>
      </c>
      <c r="AN21" s="26">
        <v>1185.3900000000001</v>
      </c>
      <c r="AO21" s="26">
        <v>369.17</v>
      </c>
      <c r="AP21" s="26">
        <v>686.81</v>
      </c>
      <c r="AQ21" s="26">
        <v>204.4</v>
      </c>
      <c r="AR21" s="26">
        <v>803.24</v>
      </c>
      <c r="AS21" s="26">
        <v>32.22</v>
      </c>
      <c r="AT21" s="26">
        <v>44.37</v>
      </c>
      <c r="AU21" s="26">
        <v>37.47</v>
      </c>
      <c r="AV21" s="26">
        <v>375.39</v>
      </c>
      <c r="AW21" s="26">
        <v>34.119999999999997</v>
      </c>
      <c r="AX21" s="26">
        <v>283.87</v>
      </c>
      <c r="AY21" s="26">
        <v>0</v>
      </c>
      <c r="AZ21" s="26">
        <v>92.53</v>
      </c>
      <c r="BA21" s="26">
        <v>41.04</v>
      </c>
      <c r="BB21" s="26">
        <v>27.39</v>
      </c>
      <c r="BC21" s="26">
        <v>21.14</v>
      </c>
      <c r="BD21" s="26">
        <v>0.05</v>
      </c>
      <c r="BE21" s="26">
        <v>0.02</v>
      </c>
      <c r="BF21" s="26">
        <v>0.01</v>
      </c>
      <c r="BG21" s="26">
        <v>0.03</v>
      </c>
      <c r="BH21" s="26">
        <v>0.03</v>
      </c>
      <c r="BI21" s="26">
        <v>0.15</v>
      </c>
      <c r="BJ21" s="26">
        <v>0</v>
      </c>
      <c r="BK21" s="26">
        <v>0.51</v>
      </c>
      <c r="BL21" s="26">
        <v>0</v>
      </c>
      <c r="BM21" s="26">
        <v>0.18</v>
      </c>
      <c r="BN21" s="26">
        <v>0</v>
      </c>
      <c r="BO21" s="26">
        <v>0.01</v>
      </c>
      <c r="BP21" s="26">
        <v>0</v>
      </c>
      <c r="BQ21" s="26">
        <v>0.03</v>
      </c>
      <c r="BR21" s="26">
        <v>0.04</v>
      </c>
      <c r="BS21" s="26">
        <v>0.65</v>
      </c>
      <c r="BT21" s="26">
        <v>0</v>
      </c>
      <c r="BU21" s="26">
        <v>0</v>
      </c>
      <c r="BV21" s="26">
        <v>0.8</v>
      </c>
      <c r="BW21" s="26">
        <v>0</v>
      </c>
      <c r="BX21" s="26">
        <v>0</v>
      </c>
      <c r="BY21" s="26">
        <v>0</v>
      </c>
      <c r="BZ21" s="26">
        <v>0</v>
      </c>
      <c r="CA21" s="26">
        <v>0</v>
      </c>
      <c r="CB21" s="26">
        <v>70.489999999999995</v>
      </c>
      <c r="CC21" s="25">
        <v>46.9</v>
      </c>
      <c r="CE21" s="23">
        <v>4547.99</v>
      </c>
      <c r="CG21" s="23">
        <v>27.26</v>
      </c>
      <c r="CH21" s="23">
        <v>16.82</v>
      </c>
      <c r="CI21" s="23">
        <v>22.04</v>
      </c>
      <c r="CJ21" s="23">
        <v>3686.57</v>
      </c>
      <c r="CK21" s="23">
        <v>2266.83</v>
      </c>
      <c r="CL21" s="23">
        <v>2976.7</v>
      </c>
      <c r="CM21" s="23">
        <v>35.299999999999997</v>
      </c>
      <c r="CN21" s="23">
        <v>34.86</v>
      </c>
      <c r="CO21" s="23">
        <v>35.08</v>
      </c>
      <c r="CP21" s="23">
        <v>0</v>
      </c>
      <c r="CQ21" s="23">
        <v>0.45</v>
      </c>
      <c r="CR21" s="23">
        <v>28.59</v>
      </c>
    </row>
    <row r="22" spans="1:96" s="23" customFormat="1">
      <c r="A22" s="23" t="str">
        <f>"593"</f>
        <v>593</v>
      </c>
      <c r="B22" s="24" t="s">
        <v>104</v>
      </c>
      <c r="C22" s="25" t="str">
        <f>"20"</f>
        <v>20</v>
      </c>
      <c r="D22" s="25">
        <v>0.22</v>
      </c>
      <c r="E22" s="25">
        <v>0.01</v>
      </c>
      <c r="F22" s="25">
        <v>0.84</v>
      </c>
      <c r="G22" s="25">
        <v>0.01</v>
      </c>
      <c r="H22" s="25">
        <v>1.35</v>
      </c>
      <c r="I22" s="25">
        <v>13.7713216</v>
      </c>
      <c r="J22" s="26">
        <v>0.61</v>
      </c>
      <c r="K22" s="26">
        <v>0.03</v>
      </c>
      <c r="L22" s="26">
        <v>0</v>
      </c>
      <c r="M22" s="26">
        <v>0</v>
      </c>
      <c r="N22" s="26">
        <v>0.62</v>
      </c>
      <c r="O22" s="26">
        <v>0.64</v>
      </c>
      <c r="P22" s="26">
        <v>0.08</v>
      </c>
      <c r="Q22" s="26">
        <v>0</v>
      </c>
      <c r="R22" s="26">
        <v>0</v>
      </c>
      <c r="S22" s="26">
        <v>0.05</v>
      </c>
      <c r="T22" s="26">
        <v>0.09</v>
      </c>
      <c r="U22" s="26">
        <v>0.75</v>
      </c>
      <c r="V22" s="26">
        <v>19.2</v>
      </c>
      <c r="W22" s="26">
        <v>1.1399999999999999</v>
      </c>
      <c r="X22" s="26">
        <v>1.39</v>
      </c>
      <c r="Y22" s="26">
        <v>2.95</v>
      </c>
      <c r="Z22" s="26">
        <v>0.06</v>
      </c>
      <c r="AA22" s="26">
        <v>3.12</v>
      </c>
      <c r="AB22" s="26">
        <v>127.92</v>
      </c>
      <c r="AC22" s="26">
        <v>31.85</v>
      </c>
      <c r="AD22" s="26">
        <v>0.05</v>
      </c>
      <c r="AE22" s="26">
        <v>0</v>
      </c>
      <c r="AF22" s="26">
        <v>0</v>
      </c>
      <c r="AG22" s="26">
        <v>0.05</v>
      </c>
      <c r="AH22" s="26">
        <v>0.1</v>
      </c>
      <c r="AI22" s="26">
        <v>0.4</v>
      </c>
      <c r="AJ22" s="26">
        <v>0</v>
      </c>
      <c r="AK22" s="26">
        <v>5.34</v>
      </c>
      <c r="AL22" s="26">
        <v>4.87</v>
      </c>
      <c r="AM22" s="26">
        <v>8.92</v>
      </c>
      <c r="AN22" s="26">
        <v>3.26</v>
      </c>
      <c r="AO22" s="26">
        <v>1.73</v>
      </c>
      <c r="AP22" s="26">
        <v>3.8</v>
      </c>
      <c r="AQ22" s="26">
        <v>1.54</v>
      </c>
      <c r="AR22" s="26">
        <v>5.5</v>
      </c>
      <c r="AS22" s="26">
        <v>3.99</v>
      </c>
      <c r="AT22" s="26">
        <v>4.46</v>
      </c>
      <c r="AU22" s="26">
        <v>5.16</v>
      </c>
      <c r="AV22" s="26">
        <v>2.44</v>
      </c>
      <c r="AW22" s="26">
        <v>3.86</v>
      </c>
      <c r="AX22" s="26">
        <v>32.9</v>
      </c>
      <c r="AY22" s="26">
        <v>0</v>
      </c>
      <c r="AZ22" s="26">
        <v>9.99</v>
      </c>
      <c r="BA22" s="26">
        <v>5.67</v>
      </c>
      <c r="BB22" s="26">
        <v>3.03</v>
      </c>
      <c r="BC22" s="26">
        <v>2.12</v>
      </c>
      <c r="BD22" s="26">
        <v>0.03</v>
      </c>
      <c r="BE22" s="26">
        <v>0.01</v>
      </c>
      <c r="BF22" s="26">
        <v>0.01</v>
      </c>
      <c r="BG22" s="26">
        <v>0.02</v>
      </c>
      <c r="BH22" s="26">
        <v>0.02</v>
      </c>
      <c r="BI22" s="26">
        <v>0.09</v>
      </c>
      <c r="BJ22" s="26">
        <v>0</v>
      </c>
      <c r="BK22" s="26">
        <v>0.25</v>
      </c>
      <c r="BL22" s="26">
        <v>0</v>
      </c>
      <c r="BM22" s="26">
        <v>0.08</v>
      </c>
      <c r="BN22" s="26">
        <v>0</v>
      </c>
      <c r="BO22" s="26">
        <v>0</v>
      </c>
      <c r="BP22" s="26">
        <v>0</v>
      </c>
      <c r="BQ22" s="26">
        <v>0.02</v>
      </c>
      <c r="BR22" s="26">
        <v>0.03</v>
      </c>
      <c r="BS22" s="26">
        <v>0.21</v>
      </c>
      <c r="BT22" s="26">
        <v>0</v>
      </c>
      <c r="BU22" s="26">
        <v>0</v>
      </c>
      <c r="BV22" s="26">
        <v>0.02</v>
      </c>
      <c r="BW22" s="26">
        <v>0</v>
      </c>
      <c r="BX22" s="26">
        <v>0</v>
      </c>
      <c r="BY22" s="26">
        <v>0</v>
      </c>
      <c r="BZ22" s="26">
        <v>0</v>
      </c>
      <c r="CA22" s="26">
        <v>0</v>
      </c>
      <c r="CB22" s="26">
        <v>21.09</v>
      </c>
      <c r="CC22" s="25">
        <v>2.14</v>
      </c>
      <c r="CE22" s="23">
        <v>24.44</v>
      </c>
      <c r="CG22" s="23">
        <v>0.59</v>
      </c>
      <c r="CH22" s="23">
        <v>0.59</v>
      </c>
      <c r="CI22" s="23">
        <v>0.59</v>
      </c>
      <c r="CJ22" s="23">
        <v>92.26</v>
      </c>
      <c r="CK22" s="23">
        <v>38.69</v>
      </c>
      <c r="CL22" s="23">
        <v>65.47</v>
      </c>
      <c r="CM22" s="23">
        <v>5.32</v>
      </c>
      <c r="CN22" s="23">
        <v>3.26</v>
      </c>
      <c r="CO22" s="23">
        <v>4.3</v>
      </c>
      <c r="CP22" s="23">
        <v>0.2</v>
      </c>
      <c r="CQ22" s="23">
        <v>0</v>
      </c>
      <c r="CR22" s="23">
        <v>1.3</v>
      </c>
    </row>
    <row r="23" spans="1:96" s="23" customFormat="1">
      <c r="A23" s="23" t="str">
        <f>"2"</f>
        <v>2</v>
      </c>
      <c r="B23" s="24" t="s">
        <v>96</v>
      </c>
      <c r="C23" s="25" t="str">
        <f>"26,8"</f>
        <v>26,8</v>
      </c>
      <c r="D23" s="25">
        <v>1.77</v>
      </c>
      <c r="E23" s="25">
        <v>0</v>
      </c>
      <c r="F23" s="25">
        <v>0.18</v>
      </c>
      <c r="G23" s="25">
        <v>0.18</v>
      </c>
      <c r="H23" s="25">
        <v>12.57</v>
      </c>
      <c r="I23" s="25">
        <v>60.005467999999993</v>
      </c>
      <c r="J23" s="26">
        <v>0</v>
      </c>
      <c r="K23" s="26">
        <v>0</v>
      </c>
      <c r="L23" s="26">
        <v>0</v>
      </c>
      <c r="M23" s="26">
        <v>0</v>
      </c>
      <c r="N23" s="26">
        <v>0.28999999999999998</v>
      </c>
      <c r="O23" s="26">
        <v>12.22</v>
      </c>
      <c r="P23" s="26">
        <v>0.05</v>
      </c>
      <c r="Q23" s="26">
        <v>0</v>
      </c>
      <c r="R23" s="26">
        <v>0</v>
      </c>
      <c r="S23" s="26">
        <v>0</v>
      </c>
      <c r="T23" s="26">
        <v>0.48</v>
      </c>
      <c r="U23" s="26">
        <v>0</v>
      </c>
      <c r="V23" s="26">
        <v>0</v>
      </c>
      <c r="W23" s="26">
        <v>0</v>
      </c>
      <c r="X23" s="26">
        <v>0</v>
      </c>
      <c r="Y23" s="26">
        <v>0</v>
      </c>
      <c r="Z23" s="26">
        <v>0</v>
      </c>
      <c r="AA23" s="26">
        <v>0</v>
      </c>
      <c r="AB23" s="26">
        <v>0</v>
      </c>
      <c r="AC23" s="26">
        <v>0</v>
      </c>
      <c r="AD23" s="26">
        <v>0</v>
      </c>
      <c r="AE23" s="26">
        <v>0</v>
      </c>
      <c r="AF23" s="26">
        <v>0</v>
      </c>
      <c r="AG23" s="26">
        <v>0</v>
      </c>
      <c r="AH23" s="26">
        <v>0</v>
      </c>
      <c r="AI23" s="26">
        <v>0</v>
      </c>
      <c r="AJ23" s="26">
        <v>0</v>
      </c>
      <c r="AK23" s="26">
        <v>85.57</v>
      </c>
      <c r="AL23" s="26">
        <v>89.07</v>
      </c>
      <c r="AM23" s="26">
        <v>136.4</v>
      </c>
      <c r="AN23" s="26">
        <v>45.23</v>
      </c>
      <c r="AO23" s="26">
        <v>26.81</v>
      </c>
      <c r="AP23" s="26">
        <v>53.63</v>
      </c>
      <c r="AQ23" s="26">
        <v>20.28</v>
      </c>
      <c r="AR23" s="26">
        <v>96.99</v>
      </c>
      <c r="AS23" s="26">
        <v>60.16</v>
      </c>
      <c r="AT23" s="26">
        <v>83.94</v>
      </c>
      <c r="AU23" s="26">
        <v>69.25</v>
      </c>
      <c r="AV23" s="26">
        <v>36.369999999999997</v>
      </c>
      <c r="AW23" s="26">
        <v>64.349999999999994</v>
      </c>
      <c r="AX23" s="26">
        <v>538.13</v>
      </c>
      <c r="AY23" s="26">
        <v>0</v>
      </c>
      <c r="AZ23" s="26">
        <v>175.34</v>
      </c>
      <c r="BA23" s="26">
        <v>76.239999999999995</v>
      </c>
      <c r="BB23" s="26">
        <v>50.6</v>
      </c>
      <c r="BC23" s="26">
        <v>40.1</v>
      </c>
      <c r="BD23" s="26">
        <v>0</v>
      </c>
      <c r="BE23" s="26">
        <v>0</v>
      </c>
      <c r="BF23" s="26">
        <v>0</v>
      </c>
      <c r="BG23" s="26">
        <v>0</v>
      </c>
      <c r="BH23" s="26">
        <v>0</v>
      </c>
      <c r="BI23" s="26">
        <v>0</v>
      </c>
      <c r="BJ23" s="26">
        <v>0</v>
      </c>
      <c r="BK23" s="26">
        <v>0.02</v>
      </c>
      <c r="BL23" s="26">
        <v>0</v>
      </c>
      <c r="BM23" s="26">
        <v>0</v>
      </c>
      <c r="BN23" s="26">
        <v>0</v>
      </c>
      <c r="BO23" s="26">
        <v>0</v>
      </c>
      <c r="BP23" s="26">
        <v>0</v>
      </c>
      <c r="BQ23" s="26">
        <v>0</v>
      </c>
      <c r="BR23" s="26">
        <v>0</v>
      </c>
      <c r="BS23" s="26">
        <v>0.02</v>
      </c>
      <c r="BT23" s="26">
        <v>0</v>
      </c>
      <c r="BU23" s="26">
        <v>0</v>
      </c>
      <c r="BV23" s="26">
        <v>7.0000000000000007E-2</v>
      </c>
      <c r="BW23" s="26">
        <v>0</v>
      </c>
      <c r="BX23" s="26">
        <v>0</v>
      </c>
      <c r="BY23" s="26">
        <v>0</v>
      </c>
      <c r="BZ23" s="26">
        <v>0</v>
      </c>
      <c r="CA23" s="26">
        <v>0</v>
      </c>
      <c r="CB23" s="26">
        <v>10.48</v>
      </c>
      <c r="CC23" s="25">
        <v>1.42</v>
      </c>
      <c r="CE23" s="23">
        <v>0</v>
      </c>
      <c r="CG23" s="23">
        <v>0</v>
      </c>
      <c r="CH23" s="23">
        <v>0</v>
      </c>
      <c r="CI23" s="23">
        <v>0</v>
      </c>
      <c r="CJ23" s="23">
        <v>760</v>
      </c>
      <c r="CK23" s="23">
        <v>292.8</v>
      </c>
      <c r="CL23" s="23">
        <v>526.4</v>
      </c>
      <c r="CM23" s="23">
        <v>6.08</v>
      </c>
      <c r="CN23" s="23">
        <v>6.08</v>
      </c>
      <c r="CO23" s="23">
        <v>6.08</v>
      </c>
      <c r="CP23" s="23">
        <v>0</v>
      </c>
      <c r="CQ23" s="23">
        <v>0</v>
      </c>
      <c r="CR23" s="23">
        <v>1.18</v>
      </c>
    </row>
    <row r="24" spans="1:96" s="23" customFormat="1">
      <c r="A24" s="23" t="str">
        <f>"3"</f>
        <v>3</v>
      </c>
      <c r="B24" s="24" t="s">
        <v>105</v>
      </c>
      <c r="C24" s="25" t="str">
        <f>"20"</f>
        <v>20</v>
      </c>
      <c r="D24" s="25">
        <v>1.32</v>
      </c>
      <c r="E24" s="25">
        <v>0</v>
      </c>
      <c r="F24" s="25">
        <v>0.24</v>
      </c>
      <c r="G24" s="25">
        <v>0.24</v>
      </c>
      <c r="H24" s="25">
        <v>8.34</v>
      </c>
      <c r="I24" s="25">
        <v>38.676000000000002</v>
      </c>
      <c r="J24" s="26">
        <v>0.04</v>
      </c>
      <c r="K24" s="26">
        <v>0</v>
      </c>
      <c r="L24" s="26">
        <v>0</v>
      </c>
      <c r="M24" s="26">
        <v>0</v>
      </c>
      <c r="N24" s="26">
        <v>0.24</v>
      </c>
      <c r="O24" s="26">
        <v>6.44</v>
      </c>
      <c r="P24" s="26">
        <v>1.66</v>
      </c>
      <c r="Q24" s="26">
        <v>0</v>
      </c>
      <c r="R24" s="26">
        <v>0</v>
      </c>
      <c r="S24" s="26">
        <v>0.2</v>
      </c>
      <c r="T24" s="26">
        <v>0.5</v>
      </c>
      <c r="U24" s="26">
        <v>122</v>
      </c>
      <c r="V24" s="26">
        <v>49</v>
      </c>
      <c r="W24" s="26">
        <v>7</v>
      </c>
      <c r="X24" s="26">
        <v>9.4</v>
      </c>
      <c r="Y24" s="26">
        <v>31.6</v>
      </c>
      <c r="Z24" s="26">
        <v>0.78</v>
      </c>
      <c r="AA24" s="26">
        <v>0</v>
      </c>
      <c r="AB24" s="26">
        <v>1</v>
      </c>
      <c r="AC24" s="26">
        <v>0.2</v>
      </c>
      <c r="AD24" s="26">
        <v>0.28000000000000003</v>
      </c>
      <c r="AE24" s="26">
        <v>0.04</v>
      </c>
      <c r="AF24" s="26">
        <v>0.02</v>
      </c>
      <c r="AG24" s="26">
        <v>0.14000000000000001</v>
      </c>
      <c r="AH24" s="26">
        <v>0.4</v>
      </c>
      <c r="AI24" s="26">
        <v>0</v>
      </c>
      <c r="AJ24" s="26">
        <v>0</v>
      </c>
      <c r="AK24" s="26">
        <v>64.400000000000006</v>
      </c>
      <c r="AL24" s="26">
        <v>49.6</v>
      </c>
      <c r="AM24" s="26">
        <v>85.4</v>
      </c>
      <c r="AN24" s="26">
        <v>44.6</v>
      </c>
      <c r="AO24" s="26">
        <v>18.600000000000001</v>
      </c>
      <c r="AP24" s="26">
        <v>39.6</v>
      </c>
      <c r="AQ24" s="26">
        <v>16</v>
      </c>
      <c r="AR24" s="26">
        <v>74.2</v>
      </c>
      <c r="AS24" s="26">
        <v>59.4</v>
      </c>
      <c r="AT24" s="26">
        <v>58.2</v>
      </c>
      <c r="AU24" s="26">
        <v>92.8</v>
      </c>
      <c r="AV24" s="26">
        <v>24.8</v>
      </c>
      <c r="AW24" s="26">
        <v>62</v>
      </c>
      <c r="AX24" s="26">
        <v>305.8</v>
      </c>
      <c r="AY24" s="26">
        <v>0</v>
      </c>
      <c r="AZ24" s="26">
        <v>105.2</v>
      </c>
      <c r="BA24" s="26">
        <v>58.2</v>
      </c>
      <c r="BB24" s="26">
        <v>36</v>
      </c>
      <c r="BC24" s="26">
        <v>26</v>
      </c>
      <c r="BD24" s="26">
        <v>0</v>
      </c>
      <c r="BE24" s="26">
        <v>0</v>
      </c>
      <c r="BF24" s="26">
        <v>0</v>
      </c>
      <c r="BG24" s="26">
        <v>0</v>
      </c>
      <c r="BH24" s="26">
        <v>0</v>
      </c>
      <c r="BI24" s="26">
        <v>0</v>
      </c>
      <c r="BJ24" s="26">
        <v>0</v>
      </c>
      <c r="BK24" s="26">
        <v>0.03</v>
      </c>
      <c r="BL24" s="26">
        <v>0</v>
      </c>
      <c r="BM24" s="26">
        <v>0</v>
      </c>
      <c r="BN24" s="26">
        <v>0</v>
      </c>
      <c r="BO24" s="26">
        <v>0</v>
      </c>
      <c r="BP24" s="26">
        <v>0</v>
      </c>
      <c r="BQ24" s="26">
        <v>0</v>
      </c>
      <c r="BR24" s="26">
        <v>0</v>
      </c>
      <c r="BS24" s="26">
        <v>0.02</v>
      </c>
      <c r="BT24" s="26">
        <v>0</v>
      </c>
      <c r="BU24" s="26">
        <v>0</v>
      </c>
      <c r="BV24" s="26">
        <v>0.1</v>
      </c>
      <c r="BW24" s="26">
        <v>0.02</v>
      </c>
      <c r="BX24" s="26">
        <v>0</v>
      </c>
      <c r="BY24" s="26">
        <v>0</v>
      </c>
      <c r="BZ24" s="26">
        <v>0</v>
      </c>
      <c r="CA24" s="26">
        <v>0</v>
      </c>
      <c r="CB24" s="26">
        <v>9.4</v>
      </c>
      <c r="CC24" s="25">
        <v>1.1100000000000001</v>
      </c>
      <c r="CE24" s="23">
        <v>0.17</v>
      </c>
      <c r="CG24" s="23">
        <v>5.0599999999999996</v>
      </c>
      <c r="CH24" s="23">
        <v>5.0599999999999996</v>
      </c>
      <c r="CI24" s="23">
        <v>5.0599999999999996</v>
      </c>
      <c r="CJ24" s="23">
        <v>962.03</v>
      </c>
      <c r="CK24" s="23">
        <v>370.63</v>
      </c>
      <c r="CL24" s="23">
        <v>666.33</v>
      </c>
      <c r="CM24" s="23">
        <v>9.6199999999999992</v>
      </c>
      <c r="CN24" s="23">
        <v>8</v>
      </c>
      <c r="CO24" s="23">
        <v>8.81</v>
      </c>
      <c r="CP24" s="23">
        <v>0</v>
      </c>
      <c r="CQ24" s="23">
        <v>0</v>
      </c>
      <c r="CR24" s="23">
        <v>0.92</v>
      </c>
    </row>
    <row r="25" spans="1:96" s="19" customFormat="1">
      <c r="A25" s="19" t="str">
        <f>"27/10"</f>
        <v>27/10</v>
      </c>
      <c r="B25" s="20" t="s">
        <v>106</v>
      </c>
      <c r="C25" s="21" t="str">
        <f>"200"</f>
        <v>200</v>
      </c>
      <c r="D25" s="21">
        <v>0.1</v>
      </c>
      <c r="E25" s="21">
        <v>0</v>
      </c>
      <c r="F25" s="21">
        <v>0.02</v>
      </c>
      <c r="G25" s="21">
        <v>0.02</v>
      </c>
      <c r="H25" s="21">
        <v>5.94</v>
      </c>
      <c r="I25" s="21">
        <v>23.095202</v>
      </c>
      <c r="J25" s="22">
        <v>0</v>
      </c>
      <c r="K25" s="22">
        <v>0</v>
      </c>
      <c r="L25" s="22">
        <v>0</v>
      </c>
      <c r="M25" s="22">
        <v>0</v>
      </c>
      <c r="N25" s="22">
        <v>5.89</v>
      </c>
      <c r="O25" s="22">
        <v>0</v>
      </c>
      <c r="P25" s="22">
        <v>0.05</v>
      </c>
      <c r="Q25" s="22">
        <v>0</v>
      </c>
      <c r="R25" s="22">
        <v>0</v>
      </c>
      <c r="S25" s="22">
        <v>0</v>
      </c>
      <c r="T25" s="22">
        <v>0.03</v>
      </c>
      <c r="U25" s="22">
        <v>0.06</v>
      </c>
      <c r="V25" s="22">
        <v>0.18</v>
      </c>
      <c r="W25" s="22">
        <v>0.17</v>
      </c>
      <c r="X25" s="22">
        <v>0</v>
      </c>
      <c r="Y25" s="22">
        <v>0</v>
      </c>
      <c r="Z25" s="22">
        <v>0.02</v>
      </c>
      <c r="AA25" s="22">
        <v>0</v>
      </c>
      <c r="AB25" s="22">
        <v>0</v>
      </c>
      <c r="AC25" s="22">
        <v>0</v>
      </c>
      <c r="AD25" s="22">
        <v>0</v>
      </c>
      <c r="AE25" s="22">
        <v>0</v>
      </c>
      <c r="AF25" s="22">
        <v>0</v>
      </c>
      <c r="AG25" s="22">
        <v>0</v>
      </c>
      <c r="AH25" s="22">
        <v>0</v>
      </c>
      <c r="AI25" s="22">
        <v>0</v>
      </c>
      <c r="AJ25" s="22">
        <v>0</v>
      </c>
      <c r="AK25" s="22">
        <v>0</v>
      </c>
      <c r="AL25" s="22">
        <v>0</v>
      </c>
      <c r="AM25" s="22">
        <v>0</v>
      </c>
      <c r="AN25" s="22">
        <v>0</v>
      </c>
      <c r="AO25" s="22">
        <v>0</v>
      </c>
      <c r="AP25" s="22">
        <v>0</v>
      </c>
      <c r="AQ25" s="22">
        <v>0</v>
      </c>
      <c r="AR25" s="22">
        <v>0</v>
      </c>
      <c r="AS25" s="22">
        <v>0</v>
      </c>
      <c r="AT25" s="22">
        <v>0</v>
      </c>
      <c r="AU25" s="22">
        <v>0</v>
      </c>
      <c r="AV25" s="22">
        <v>0</v>
      </c>
      <c r="AW25" s="22">
        <v>0</v>
      </c>
      <c r="AX25" s="22">
        <v>0</v>
      </c>
      <c r="AY25" s="22">
        <v>0</v>
      </c>
      <c r="AZ25" s="22">
        <v>0</v>
      </c>
      <c r="BA25" s="22">
        <v>0</v>
      </c>
      <c r="BB25" s="22">
        <v>0</v>
      </c>
      <c r="BC25" s="22">
        <v>0</v>
      </c>
      <c r="BD25" s="22">
        <v>0</v>
      </c>
      <c r="BE25" s="22">
        <v>0</v>
      </c>
      <c r="BF25" s="22">
        <v>0</v>
      </c>
      <c r="BG25" s="22">
        <v>0</v>
      </c>
      <c r="BH25" s="22">
        <v>0</v>
      </c>
      <c r="BI25" s="22">
        <v>0</v>
      </c>
      <c r="BJ25" s="22">
        <v>0</v>
      </c>
      <c r="BK25" s="22">
        <v>0</v>
      </c>
      <c r="BL25" s="22">
        <v>0</v>
      </c>
      <c r="BM25" s="22">
        <v>0</v>
      </c>
      <c r="BN25" s="22">
        <v>0</v>
      </c>
      <c r="BO25" s="22">
        <v>0</v>
      </c>
      <c r="BP25" s="22">
        <v>0</v>
      </c>
      <c r="BQ25" s="22">
        <v>0</v>
      </c>
      <c r="BR25" s="22">
        <v>0</v>
      </c>
      <c r="BS25" s="22">
        <v>0</v>
      </c>
      <c r="BT25" s="22">
        <v>0</v>
      </c>
      <c r="BU25" s="22">
        <v>0</v>
      </c>
      <c r="BV25" s="22">
        <v>0</v>
      </c>
      <c r="BW25" s="22">
        <v>0</v>
      </c>
      <c r="BX25" s="22">
        <v>0</v>
      </c>
      <c r="BY25" s="22">
        <v>0</v>
      </c>
      <c r="BZ25" s="22">
        <v>0</v>
      </c>
      <c r="CA25" s="22">
        <v>0</v>
      </c>
      <c r="CB25" s="22">
        <v>200.05</v>
      </c>
      <c r="CC25" s="21">
        <v>1.1200000000000001</v>
      </c>
      <c r="CE25" s="19">
        <v>0</v>
      </c>
      <c r="CG25" s="19">
        <v>0.6</v>
      </c>
      <c r="CH25" s="19">
        <v>0.6</v>
      </c>
      <c r="CI25" s="19">
        <v>0.6</v>
      </c>
      <c r="CJ25" s="19">
        <v>60</v>
      </c>
      <c r="CK25" s="19">
        <v>24.6</v>
      </c>
      <c r="CL25" s="19">
        <v>42.3</v>
      </c>
      <c r="CM25" s="19">
        <v>6.54</v>
      </c>
      <c r="CN25" s="19">
        <v>3.84</v>
      </c>
      <c r="CO25" s="19">
        <v>5.19</v>
      </c>
      <c r="CP25" s="19">
        <v>6</v>
      </c>
      <c r="CQ25" s="19">
        <v>0</v>
      </c>
      <c r="CR25" s="19">
        <v>0.68</v>
      </c>
    </row>
    <row r="26" spans="1:96" s="27" customFormat="1" ht="11.4">
      <c r="B26" s="28" t="s">
        <v>107</v>
      </c>
      <c r="C26" s="29"/>
      <c r="D26" s="29">
        <v>24.57</v>
      </c>
      <c r="E26" s="29">
        <v>15.07</v>
      </c>
      <c r="F26" s="29">
        <v>18.02</v>
      </c>
      <c r="G26" s="29">
        <v>10.18</v>
      </c>
      <c r="H26" s="29">
        <v>76.77</v>
      </c>
      <c r="I26" s="29">
        <v>558.47</v>
      </c>
      <c r="J26" s="30">
        <v>7.06</v>
      </c>
      <c r="K26" s="30">
        <v>6.28</v>
      </c>
      <c r="L26" s="30">
        <v>0</v>
      </c>
      <c r="M26" s="30">
        <v>0</v>
      </c>
      <c r="N26" s="30">
        <v>18.38</v>
      </c>
      <c r="O26" s="30">
        <v>51.76</v>
      </c>
      <c r="P26" s="30">
        <v>6.63</v>
      </c>
      <c r="Q26" s="30">
        <v>0</v>
      </c>
      <c r="R26" s="30">
        <v>0</v>
      </c>
      <c r="S26" s="30">
        <v>0.89</v>
      </c>
      <c r="T26" s="30">
        <v>8.7899999999999991</v>
      </c>
      <c r="U26" s="30">
        <v>1198.68</v>
      </c>
      <c r="V26" s="30">
        <v>1404.32</v>
      </c>
      <c r="W26" s="30">
        <v>98.21</v>
      </c>
      <c r="X26" s="30">
        <v>88.04</v>
      </c>
      <c r="Y26" s="30">
        <v>438.54</v>
      </c>
      <c r="Z26" s="30">
        <v>8.5500000000000007</v>
      </c>
      <c r="AA26" s="30">
        <v>4459.37</v>
      </c>
      <c r="AB26" s="30">
        <v>2176.91</v>
      </c>
      <c r="AC26" s="30">
        <v>7877.66</v>
      </c>
      <c r="AD26" s="30">
        <v>5.71</v>
      </c>
      <c r="AE26" s="30">
        <v>0.44</v>
      </c>
      <c r="AF26" s="30">
        <v>1.87</v>
      </c>
      <c r="AG26" s="30">
        <v>9.25</v>
      </c>
      <c r="AH26" s="30">
        <v>16.399999999999999</v>
      </c>
      <c r="AI26" s="30">
        <v>25.55</v>
      </c>
      <c r="AJ26" s="30">
        <v>0</v>
      </c>
      <c r="AK26" s="30">
        <v>1376.94</v>
      </c>
      <c r="AL26" s="30">
        <v>1124.95</v>
      </c>
      <c r="AM26" s="30">
        <v>1866.49</v>
      </c>
      <c r="AN26" s="30">
        <v>1572.94</v>
      </c>
      <c r="AO26" s="30">
        <v>486.87</v>
      </c>
      <c r="AP26" s="30">
        <v>961.4</v>
      </c>
      <c r="AQ26" s="30">
        <v>308.42</v>
      </c>
      <c r="AR26" s="30">
        <v>1153.96</v>
      </c>
      <c r="AS26" s="30">
        <v>349.01</v>
      </c>
      <c r="AT26" s="30">
        <v>587.42999999999995</v>
      </c>
      <c r="AU26" s="30">
        <v>645.6</v>
      </c>
      <c r="AV26" s="30">
        <v>510.44</v>
      </c>
      <c r="AW26" s="30">
        <v>314.38</v>
      </c>
      <c r="AX26" s="30">
        <v>1925.91</v>
      </c>
      <c r="AY26" s="30">
        <v>0</v>
      </c>
      <c r="AZ26" s="30">
        <v>513.45000000000005</v>
      </c>
      <c r="BA26" s="30">
        <v>317.63</v>
      </c>
      <c r="BB26" s="30">
        <v>272.73</v>
      </c>
      <c r="BC26" s="30">
        <v>143.05000000000001</v>
      </c>
      <c r="BD26" s="30">
        <v>0.18</v>
      </c>
      <c r="BE26" s="30">
        <v>0.08</v>
      </c>
      <c r="BF26" s="30">
        <v>0.04</v>
      </c>
      <c r="BG26" s="30">
        <v>0.1</v>
      </c>
      <c r="BH26" s="30">
        <v>0.11</v>
      </c>
      <c r="BI26" s="30">
        <v>0.53</v>
      </c>
      <c r="BJ26" s="30">
        <v>0</v>
      </c>
      <c r="BK26" s="30">
        <v>2.17</v>
      </c>
      <c r="BL26" s="30">
        <v>0</v>
      </c>
      <c r="BM26" s="30">
        <v>0.82</v>
      </c>
      <c r="BN26" s="30">
        <v>0.03</v>
      </c>
      <c r="BO26" s="30">
        <v>0.06</v>
      </c>
      <c r="BP26" s="30">
        <v>0</v>
      </c>
      <c r="BQ26" s="30">
        <v>0.1</v>
      </c>
      <c r="BR26" s="30">
        <v>0.17</v>
      </c>
      <c r="BS26" s="30">
        <v>3.5</v>
      </c>
      <c r="BT26" s="30">
        <v>0</v>
      </c>
      <c r="BU26" s="30">
        <v>0</v>
      </c>
      <c r="BV26" s="30">
        <v>5.62</v>
      </c>
      <c r="BW26" s="30">
        <v>0.03</v>
      </c>
      <c r="BX26" s="30">
        <v>0</v>
      </c>
      <c r="BY26" s="30">
        <v>0</v>
      </c>
      <c r="BZ26" s="30">
        <v>0</v>
      </c>
      <c r="CA26" s="30">
        <v>0</v>
      </c>
      <c r="CB26" s="30">
        <v>735.84</v>
      </c>
      <c r="CC26" s="29">
        <f>SUM($CC$17:$CC$25)</f>
        <v>90.850000000000009</v>
      </c>
      <c r="CD26" s="27">
        <f>$I$26/$I$53*100</f>
        <v>18.503167408821035</v>
      </c>
      <c r="CE26" s="27">
        <v>4822.1899999999996</v>
      </c>
      <c r="CG26" s="27">
        <v>123.13</v>
      </c>
      <c r="CH26" s="27">
        <v>75.81</v>
      </c>
      <c r="CI26" s="27">
        <v>99.47</v>
      </c>
      <c r="CJ26" s="27">
        <v>7379.55</v>
      </c>
      <c r="CK26" s="27">
        <v>3881.4</v>
      </c>
      <c r="CL26" s="27">
        <v>5630.48</v>
      </c>
      <c r="CM26" s="27">
        <v>128.41</v>
      </c>
      <c r="CN26" s="27">
        <v>83.69</v>
      </c>
      <c r="CO26" s="27">
        <v>106.06</v>
      </c>
      <c r="CP26" s="27">
        <v>7.24</v>
      </c>
      <c r="CQ26" s="27">
        <v>2.54</v>
      </c>
    </row>
    <row r="27" spans="1:96">
      <c r="B27" s="18" t="s">
        <v>108</v>
      </c>
      <c r="C27" s="16"/>
      <c r="D27" s="16"/>
      <c r="E27" s="16"/>
      <c r="F27" s="16"/>
      <c r="G27" s="16"/>
      <c r="H27" s="16"/>
      <c r="I27" s="16"/>
    </row>
    <row r="28" spans="1:96" s="23" customFormat="1">
      <c r="A28" s="23" t="str">
        <f>"11,2"</f>
        <v>11,2</v>
      </c>
      <c r="B28" s="24" t="s">
        <v>109</v>
      </c>
      <c r="C28" s="25" t="str">
        <f>"40"</f>
        <v>40</v>
      </c>
      <c r="D28" s="25">
        <v>2.8</v>
      </c>
      <c r="E28" s="25">
        <v>0</v>
      </c>
      <c r="F28" s="25">
        <v>1.2</v>
      </c>
      <c r="G28" s="25">
        <v>0</v>
      </c>
      <c r="H28" s="25">
        <v>35.28</v>
      </c>
      <c r="I28" s="25">
        <v>156.07599999999999</v>
      </c>
      <c r="J28" s="26">
        <v>7.6</v>
      </c>
      <c r="K28" s="26">
        <v>0</v>
      </c>
      <c r="L28" s="26">
        <v>0</v>
      </c>
      <c r="M28" s="26">
        <v>0</v>
      </c>
      <c r="N28" s="26">
        <v>33.6</v>
      </c>
      <c r="O28" s="26">
        <v>1.1599999999999999</v>
      </c>
      <c r="P28" s="26">
        <v>0.52</v>
      </c>
      <c r="Q28" s="26">
        <v>0</v>
      </c>
      <c r="R28" s="26">
        <v>0</v>
      </c>
      <c r="S28" s="26">
        <v>0.2</v>
      </c>
      <c r="T28" s="26">
        <v>0.88</v>
      </c>
      <c r="U28" s="26">
        <v>54.4</v>
      </c>
      <c r="V28" s="26">
        <v>184.8</v>
      </c>
      <c r="W28" s="26">
        <v>140.80000000000001</v>
      </c>
      <c r="X28" s="26">
        <v>27.2</v>
      </c>
      <c r="Y28" s="26">
        <v>123.6</v>
      </c>
      <c r="Z28" s="26">
        <v>5.88</v>
      </c>
      <c r="AA28" s="26">
        <v>8</v>
      </c>
      <c r="AB28" s="26">
        <v>4.8</v>
      </c>
      <c r="AC28" s="26">
        <v>8.8000000000000007</v>
      </c>
      <c r="AD28" s="26">
        <v>0.32</v>
      </c>
      <c r="AE28" s="26">
        <v>0.03</v>
      </c>
      <c r="AF28" s="26">
        <v>0.18</v>
      </c>
      <c r="AG28" s="26">
        <v>0.16</v>
      </c>
      <c r="AH28" s="26">
        <v>1.04</v>
      </c>
      <c r="AI28" s="26">
        <v>0</v>
      </c>
      <c r="AJ28" s="26">
        <v>0</v>
      </c>
      <c r="AK28" s="26">
        <v>0</v>
      </c>
      <c r="AL28" s="26">
        <v>0</v>
      </c>
      <c r="AM28" s="26">
        <v>0</v>
      </c>
      <c r="AN28" s="26">
        <v>0</v>
      </c>
      <c r="AO28" s="26">
        <v>0</v>
      </c>
      <c r="AP28" s="26">
        <v>0</v>
      </c>
      <c r="AQ28" s="26">
        <v>0</v>
      </c>
      <c r="AR28" s="26">
        <v>0</v>
      </c>
      <c r="AS28" s="26">
        <v>0</v>
      </c>
      <c r="AT28" s="26">
        <v>0</v>
      </c>
      <c r="AU28" s="26">
        <v>0</v>
      </c>
      <c r="AV28" s="26">
        <v>0</v>
      </c>
      <c r="AW28" s="26">
        <v>0</v>
      </c>
      <c r="AX28" s="26">
        <v>0</v>
      </c>
      <c r="AY28" s="26">
        <v>0</v>
      </c>
      <c r="AZ28" s="26">
        <v>0</v>
      </c>
      <c r="BA28" s="26">
        <v>0</v>
      </c>
      <c r="BB28" s="26">
        <v>0</v>
      </c>
      <c r="BC28" s="26">
        <v>0</v>
      </c>
      <c r="BD28" s="26">
        <v>0</v>
      </c>
      <c r="BE28" s="26">
        <v>0</v>
      </c>
      <c r="BF28" s="26">
        <v>0</v>
      </c>
      <c r="BG28" s="26">
        <v>0</v>
      </c>
      <c r="BH28" s="26">
        <v>0</v>
      </c>
      <c r="BI28" s="26">
        <v>0</v>
      </c>
      <c r="BJ28" s="26">
        <v>0</v>
      </c>
      <c r="BK28" s="26">
        <v>0</v>
      </c>
      <c r="BL28" s="26">
        <v>0</v>
      </c>
      <c r="BM28" s="26">
        <v>0</v>
      </c>
      <c r="BN28" s="26">
        <v>0</v>
      </c>
      <c r="BO28" s="26">
        <v>0</v>
      </c>
      <c r="BP28" s="26">
        <v>0</v>
      </c>
      <c r="BQ28" s="26">
        <v>0</v>
      </c>
      <c r="BR28" s="26">
        <v>0</v>
      </c>
      <c r="BS28" s="26">
        <v>0</v>
      </c>
      <c r="BT28" s="26">
        <v>0</v>
      </c>
      <c r="BU28" s="26">
        <v>0</v>
      </c>
      <c r="BV28" s="26">
        <v>0</v>
      </c>
      <c r="BW28" s="26">
        <v>0</v>
      </c>
      <c r="BX28" s="26">
        <v>0</v>
      </c>
      <c r="BY28" s="26">
        <v>0</v>
      </c>
      <c r="BZ28" s="26">
        <v>0</v>
      </c>
      <c r="CA28" s="26">
        <v>0</v>
      </c>
      <c r="CB28" s="26">
        <v>0.44</v>
      </c>
      <c r="CC28" s="25">
        <v>10.56</v>
      </c>
      <c r="CE28" s="23">
        <v>8.8000000000000007</v>
      </c>
      <c r="CG28" s="23">
        <v>0</v>
      </c>
      <c r="CH28" s="23">
        <v>0</v>
      </c>
      <c r="CI28" s="23">
        <v>0</v>
      </c>
      <c r="CJ28" s="23">
        <v>0</v>
      </c>
      <c r="CK28" s="23">
        <v>0</v>
      </c>
      <c r="CL28" s="23">
        <v>0</v>
      </c>
      <c r="CM28" s="23">
        <v>0</v>
      </c>
      <c r="CN28" s="23">
        <v>0</v>
      </c>
      <c r="CO28" s="23">
        <v>0</v>
      </c>
      <c r="CP28" s="23">
        <v>0</v>
      </c>
      <c r="CQ28" s="23">
        <v>0</v>
      </c>
      <c r="CR28" s="23">
        <v>8.8000000000000007</v>
      </c>
    </row>
    <row r="29" spans="1:96" s="19" customFormat="1">
      <c r="A29" s="19" t="str">
        <f>"-"</f>
        <v>-</v>
      </c>
      <c r="B29" s="20" t="s">
        <v>110</v>
      </c>
      <c r="C29" s="21" t="str">
        <f>"160"</f>
        <v>160</v>
      </c>
      <c r="D29" s="21">
        <v>4.32</v>
      </c>
      <c r="E29" s="21">
        <v>0</v>
      </c>
      <c r="F29" s="21">
        <v>1.6</v>
      </c>
      <c r="G29" s="21">
        <v>0</v>
      </c>
      <c r="H29" s="21">
        <v>25.92</v>
      </c>
      <c r="I29" s="21">
        <v>122.496</v>
      </c>
      <c r="J29" s="22">
        <v>1.1200000000000001</v>
      </c>
      <c r="K29" s="22">
        <v>0</v>
      </c>
      <c r="L29" s="22">
        <v>0</v>
      </c>
      <c r="M29" s="22">
        <v>0</v>
      </c>
      <c r="N29" s="22">
        <v>19.52</v>
      </c>
      <c r="O29" s="22">
        <v>0</v>
      </c>
      <c r="P29" s="22">
        <v>6.4</v>
      </c>
      <c r="Q29" s="22">
        <v>0</v>
      </c>
      <c r="R29" s="22">
        <v>0</v>
      </c>
      <c r="S29" s="22">
        <v>1.28</v>
      </c>
      <c r="T29" s="22">
        <v>1.1200000000000001</v>
      </c>
      <c r="U29" s="22">
        <v>72</v>
      </c>
      <c r="V29" s="22">
        <v>196.8</v>
      </c>
      <c r="W29" s="22">
        <v>174.4</v>
      </c>
      <c r="X29" s="22">
        <v>20.8</v>
      </c>
      <c r="Y29" s="22">
        <v>136</v>
      </c>
      <c r="Z29" s="22">
        <v>0.16</v>
      </c>
      <c r="AA29" s="22">
        <v>0</v>
      </c>
      <c r="AB29" s="22">
        <v>0</v>
      </c>
      <c r="AC29" s="22">
        <v>0</v>
      </c>
      <c r="AD29" s="22">
        <v>0</v>
      </c>
      <c r="AE29" s="22">
        <v>0.05</v>
      </c>
      <c r="AF29" s="22">
        <v>0.21</v>
      </c>
      <c r="AG29" s="22">
        <v>0.16</v>
      </c>
      <c r="AH29" s="22">
        <v>1.44</v>
      </c>
      <c r="AI29" s="22">
        <v>2.56</v>
      </c>
      <c r="AJ29" s="22">
        <v>0</v>
      </c>
      <c r="AK29" s="22">
        <v>3488</v>
      </c>
      <c r="AL29" s="22">
        <v>3552</v>
      </c>
      <c r="AM29" s="22">
        <v>6112</v>
      </c>
      <c r="AN29" s="22">
        <v>4896</v>
      </c>
      <c r="AO29" s="22">
        <v>1088</v>
      </c>
      <c r="AP29" s="22">
        <v>3232</v>
      </c>
      <c r="AQ29" s="22">
        <v>960</v>
      </c>
      <c r="AR29" s="22">
        <v>2752</v>
      </c>
      <c r="AS29" s="22">
        <v>2944</v>
      </c>
      <c r="AT29" s="22">
        <v>3168</v>
      </c>
      <c r="AU29" s="22">
        <v>7136</v>
      </c>
      <c r="AV29" s="22">
        <v>1472</v>
      </c>
      <c r="AW29" s="22">
        <v>1920</v>
      </c>
      <c r="AX29" s="22">
        <v>7616</v>
      </c>
      <c r="AY29" s="22">
        <v>0</v>
      </c>
      <c r="AZ29" s="22">
        <v>3392</v>
      </c>
      <c r="BA29" s="22">
        <v>3968</v>
      </c>
      <c r="BB29" s="22">
        <v>2144</v>
      </c>
      <c r="BC29" s="22">
        <v>1216</v>
      </c>
      <c r="BD29" s="22">
        <v>0</v>
      </c>
      <c r="BE29" s="22">
        <v>0</v>
      </c>
      <c r="BF29" s="22">
        <v>0</v>
      </c>
      <c r="BG29" s="22">
        <v>0</v>
      </c>
      <c r="BH29" s="22">
        <v>0</v>
      </c>
      <c r="BI29" s="22">
        <v>0</v>
      </c>
      <c r="BJ29" s="22">
        <v>0</v>
      </c>
      <c r="BK29" s="22">
        <v>0</v>
      </c>
      <c r="BL29" s="22">
        <v>0</v>
      </c>
      <c r="BM29" s="22">
        <v>0</v>
      </c>
      <c r="BN29" s="22">
        <v>0</v>
      </c>
      <c r="BO29" s="22">
        <v>0</v>
      </c>
      <c r="BP29" s="22">
        <v>0</v>
      </c>
      <c r="BQ29" s="22">
        <v>0</v>
      </c>
      <c r="BR29" s="22">
        <v>0</v>
      </c>
      <c r="BS29" s="22">
        <v>0</v>
      </c>
      <c r="BT29" s="22">
        <v>0</v>
      </c>
      <c r="BU29" s="22">
        <v>0</v>
      </c>
      <c r="BV29" s="22">
        <v>0</v>
      </c>
      <c r="BW29" s="22">
        <v>0</v>
      </c>
      <c r="BX29" s="22">
        <v>0</v>
      </c>
      <c r="BY29" s="22">
        <v>0</v>
      </c>
      <c r="BZ29" s="22">
        <v>0</v>
      </c>
      <c r="CA29" s="22">
        <v>0</v>
      </c>
      <c r="CB29" s="22">
        <v>132.16</v>
      </c>
      <c r="CC29" s="21">
        <v>16.98</v>
      </c>
      <c r="CE29" s="19">
        <v>0</v>
      </c>
      <c r="CG29" s="19">
        <v>0</v>
      </c>
      <c r="CH29" s="19">
        <v>0</v>
      </c>
      <c r="CI29" s="19">
        <v>0</v>
      </c>
      <c r="CJ29" s="19">
        <v>0</v>
      </c>
      <c r="CK29" s="19">
        <v>0</v>
      </c>
      <c r="CL29" s="19">
        <v>0</v>
      </c>
      <c r="CM29" s="19">
        <v>0</v>
      </c>
      <c r="CN29" s="19">
        <v>0</v>
      </c>
      <c r="CO29" s="19">
        <v>0</v>
      </c>
      <c r="CP29" s="19">
        <v>0</v>
      </c>
      <c r="CQ29" s="19">
        <v>0</v>
      </c>
      <c r="CR29" s="19">
        <v>14.15</v>
      </c>
    </row>
    <row r="30" spans="1:96" s="27" customFormat="1" ht="11.4">
      <c r="B30" s="28" t="s">
        <v>111</v>
      </c>
      <c r="C30" s="29"/>
      <c r="D30" s="29">
        <v>7.12</v>
      </c>
      <c r="E30" s="29">
        <v>0</v>
      </c>
      <c r="F30" s="29">
        <v>2.8</v>
      </c>
      <c r="G30" s="29">
        <v>0</v>
      </c>
      <c r="H30" s="29">
        <v>61.2</v>
      </c>
      <c r="I30" s="29">
        <v>278.57</v>
      </c>
      <c r="J30" s="30">
        <v>8.7200000000000006</v>
      </c>
      <c r="K30" s="30">
        <v>0</v>
      </c>
      <c r="L30" s="30">
        <v>0</v>
      </c>
      <c r="M30" s="30">
        <v>0</v>
      </c>
      <c r="N30" s="30">
        <v>53.12</v>
      </c>
      <c r="O30" s="30">
        <v>1.1599999999999999</v>
      </c>
      <c r="P30" s="30">
        <v>6.92</v>
      </c>
      <c r="Q30" s="30">
        <v>0</v>
      </c>
      <c r="R30" s="30">
        <v>0</v>
      </c>
      <c r="S30" s="30">
        <v>1.48</v>
      </c>
      <c r="T30" s="30">
        <v>2</v>
      </c>
      <c r="U30" s="30">
        <v>126.4</v>
      </c>
      <c r="V30" s="30">
        <v>381.6</v>
      </c>
      <c r="W30" s="30">
        <v>315.2</v>
      </c>
      <c r="X30" s="30">
        <v>48</v>
      </c>
      <c r="Y30" s="30">
        <v>259.60000000000002</v>
      </c>
      <c r="Z30" s="30">
        <v>6.04</v>
      </c>
      <c r="AA30" s="30">
        <v>8</v>
      </c>
      <c r="AB30" s="30">
        <v>4.8</v>
      </c>
      <c r="AC30" s="30">
        <v>8.8000000000000007</v>
      </c>
      <c r="AD30" s="30">
        <v>0.32</v>
      </c>
      <c r="AE30" s="30">
        <v>0.08</v>
      </c>
      <c r="AF30" s="30">
        <v>0.39</v>
      </c>
      <c r="AG30" s="30">
        <v>0.32</v>
      </c>
      <c r="AH30" s="30">
        <v>2.48</v>
      </c>
      <c r="AI30" s="30">
        <v>2.56</v>
      </c>
      <c r="AJ30" s="30">
        <v>0</v>
      </c>
      <c r="AK30" s="30">
        <v>3488</v>
      </c>
      <c r="AL30" s="30">
        <v>3552</v>
      </c>
      <c r="AM30" s="30">
        <v>6112</v>
      </c>
      <c r="AN30" s="30">
        <v>4896</v>
      </c>
      <c r="AO30" s="30">
        <v>1088</v>
      </c>
      <c r="AP30" s="30">
        <v>3232</v>
      </c>
      <c r="AQ30" s="30">
        <v>960</v>
      </c>
      <c r="AR30" s="30">
        <v>2752</v>
      </c>
      <c r="AS30" s="30">
        <v>2944</v>
      </c>
      <c r="AT30" s="30">
        <v>3168</v>
      </c>
      <c r="AU30" s="30">
        <v>7136</v>
      </c>
      <c r="AV30" s="30">
        <v>1472</v>
      </c>
      <c r="AW30" s="30">
        <v>1920</v>
      </c>
      <c r="AX30" s="30">
        <v>7616</v>
      </c>
      <c r="AY30" s="30">
        <v>0</v>
      </c>
      <c r="AZ30" s="30">
        <v>3392</v>
      </c>
      <c r="BA30" s="30">
        <v>3968</v>
      </c>
      <c r="BB30" s="30">
        <v>2144</v>
      </c>
      <c r="BC30" s="30">
        <v>1216</v>
      </c>
      <c r="BD30" s="30">
        <v>0</v>
      </c>
      <c r="BE30" s="30">
        <v>0</v>
      </c>
      <c r="BF30" s="30">
        <v>0</v>
      </c>
      <c r="BG30" s="30">
        <v>0</v>
      </c>
      <c r="BH30" s="30">
        <v>0</v>
      </c>
      <c r="BI30" s="30">
        <v>0</v>
      </c>
      <c r="BJ30" s="30">
        <v>0</v>
      </c>
      <c r="BK30" s="30">
        <v>0</v>
      </c>
      <c r="BL30" s="30">
        <v>0</v>
      </c>
      <c r="BM30" s="30">
        <v>0</v>
      </c>
      <c r="BN30" s="30">
        <v>0</v>
      </c>
      <c r="BO30" s="30">
        <v>0</v>
      </c>
      <c r="BP30" s="30">
        <v>0</v>
      </c>
      <c r="BQ30" s="30">
        <v>0</v>
      </c>
      <c r="BR30" s="30">
        <v>0</v>
      </c>
      <c r="BS30" s="30">
        <v>0</v>
      </c>
      <c r="BT30" s="30">
        <v>0</v>
      </c>
      <c r="BU30" s="30">
        <v>0</v>
      </c>
      <c r="BV30" s="30">
        <v>0</v>
      </c>
      <c r="BW30" s="30">
        <v>0</v>
      </c>
      <c r="BX30" s="30">
        <v>0</v>
      </c>
      <c r="BY30" s="30">
        <v>0</v>
      </c>
      <c r="BZ30" s="30">
        <v>0</v>
      </c>
      <c r="CA30" s="30">
        <v>0</v>
      </c>
      <c r="CB30" s="30">
        <v>132.6</v>
      </c>
      <c r="CC30" s="29">
        <f>SUM($CC$27:$CC$29)</f>
        <v>27.54</v>
      </c>
      <c r="CD30" s="27">
        <f>$I$30/$I$53*100</f>
        <v>9.2295509966072942</v>
      </c>
      <c r="CE30" s="27">
        <v>8.8000000000000007</v>
      </c>
      <c r="CG30" s="27">
        <v>0</v>
      </c>
      <c r="CH30" s="27">
        <v>0</v>
      </c>
      <c r="CI30" s="27">
        <v>0</v>
      </c>
      <c r="CJ30" s="27">
        <v>0</v>
      </c>
      <c r="CK30" s="27">
        <v>0</v>
      </c>
      <c r="CL30" s="27">
        <v>0</v>
      </c>
      <c r="CM30" s="27">
        <v>0</v>
      </c>
      <c r="CN30" s="27">
        <v>0</v>
      </c>
      <c r="CO30" s="27">
        <v>0</v>
      </c>
      <c r="CP30" s="27">
        <v>0</v>
      </c>
      <c r="CQ30" s="27">
        <v>0</v>
      </c>
    </row>
    <row r="31" spans="1:96" s="86" customFormat="1" ht="11.4">
      <c r="A31" s="86" t="s">
        <v>154</v>
      </c>
    </row>
    <row r="32" spans="1:96">
      <c r="B32" s="18" t="s">
        <v>112</v>
      </c>
      <c r="C32" s="16"/>
      <c r="D32" s="16"/>
      <c r="E32" s="16"/>
      <c r="F32" s="16"/>
      <c r="G32" s="16"/>
      <c r="H32" s="16"/>
      <c r="I32" s="16"/>
    </row>
    <row r="33" spans="1:96" s="23" customFormat="1" ht="24">
      <c r="A33" s="23" t="str">
        <f>"47/3"</f>
        <v>47/3</v>
      </c>
      <c r="B33" s="24" t="s">
        <v>93</v>
      </c>
      <c r="C33" s="25" t="str">
        <f>"240"</f>
        <v>240</v>
      </c>
      <c r="D33" s="25">
        <v>10.32</v>
      </c>
      <c r="E33" s="25">
        <v>2.83</v>
      </c>
      <c r="F33" s="25">
        <v>7.79</v>
      </c>
      <c r="G33" s="25">
        <v>0.96</v>
      </c>
      <c r="H33" s="25">
        <v>46.82</v>
      </c>
      <c r="I33" s="25">
        <v>298.76405939999995</v>
      </c>
      <c r="J33" s="26">
        <v>4.8899999999999997</v>
      </c>
      <c r="K33" s="26">
        <v>0.13</v>
      </c>
      <c r="L33" s="26">
        <v>0</v>
      </c>
      <c r="M33" s="26">
        <v>0</v>
      </c>
      <c r="N33" s="26">
        <v>1.21</v>
      </c>
      <c r="O33" s="26">
        <v>43.25</v>
      </c>
      <c r="P33" s="26">
        <v>2.36</v>
      </c>
      <c r="Q33" s="26">
        <v>0</v>
      </c>
      <c r="R33" s="26">
        <v>0</v>
      </c>
      <c r="S33" s="26">
        <v>0.24</v>
      </c>
      <c r="T33" s="26">
        <v>2.19</v>
      </c>
      <c r="U33" s="26">
        <v>564.38</v>
      </c>
      <c r="V33" s="26">
        <v>78.510000000000005</v>
      </c>
      <c r="W33" s="26">
        <v>109.82</v>
      </c>
      <c r="X33" s="26">
        <v>13.66</v>
      </c>
      <c r="Y33" s="26">
        <v>107.68</v>
      </c>
      <c r="Z33" s="26">
        <v>1.1200000000000001</v>
      </c>
      <c r="AA33" s="26">
        <v>33.119999999999997</v>
      </c>
      <c r="AB33" s="26">
        <v>30.72</v>
      </c>
      <c r="AC33" s="26">
        <v>61.56</v>
      </c>
      <c r="AD33" s="26">
        <v>1.29</v>
      </c>
      <c r="AE33" s="26">
        <v>7.0000000000000007E-2</v>
      </c>
      <c r="AF33" s="26">
        <v>0.05</v>
      </c>
      <c r="AG33" s="26">
        <v>0.59</v>
      </c>
      <c r="AH33" s="26">
        <v>3.01</v>
      </c>
      <c r="AI33" s="26">
        <v>0.03</v>
      </c>
      <c r="AJ33" s="26">
        <v>0</v>
      </c>
      <c r="AK33" s="26">
        <v>524.54999999999995</v>
      </c>
      <c r="AL33" s="26">
        <v>414.72</v>
      </c>
      <c r="AM33" s="26">
        <v>789.67</v>
      </c>
      <c r="AN33" s="26">
        <v>351.35</v>
      </c>
      <c r="AO33" s="26">
        <v>169.83</v>
      </c>
      <c r="AP33" s="26">
        <v>325.14</v>
      </c>
      <c r="AQ33" s="26">
        <v>147.22</v>
      </c>
      <c r="AR33" s="26">
        <v>492.43</v>
      </c>
      <c r="AS33" s="26">
        <v>302.35000000000002</v>
      </c>
      <c r="AT33" s="26">
        <v>362.96</v>
      </c>
      <c r="AU33" s="26">
        <v>395.1</v>
      </c>
      <c r="AV33" s="26">
        <v>310.75</v>
      </c>
      <c r="AW33" s="26">
        <v>290.79000000000002</v>
      </c>
      <c r="AX33" s="26">
        <v>2695.91</v>
      </c>
      <c r="AY33" s="26">
        <v>0</v>
      </c>
      <c r="AZ33" s="26">
        <v>947.71</v>
      </c>
      <c r="BA33" s="26">
        <v>490.85</v>
      </c>
      <c r="BB33" s="26">
        <v>330.87</v>
      </c>
      <c r="BC33" s="26">
        <v>164.95</v>
      </c>
      <c r="BD33" s="26">
        <v>0.14000000000000001</v>
      </c>
      <c r="BE33" s="26">
        <v>0.08</v>
      </c>
      <c r="BF33" s="26">
        <v>0.08</v>
      </c>
      <c r="BG33" s="26">
        <v>0.21</v>
      </c>
      <c r="BH33" s="26">
        <v>0.21</v>
      </c>
      <c r="BI33" s="26">
        <v>0.67</v>
      </c>
      <c r="BJ33" s="26">
        <v>0.03</v>
      </c>
      <c r="BK33" s="26">
        <v>1.94</v>
      </c>
      <c r="BL33" s="26">
        <v>0.02</v>
      </c>
      <c r="BM33" s="26">
        <v>0.72</v>
      </c>
      <c r="BN33" s="26">
        <v>0.02</v>
      </c>
      <c r="BO33" s="26">
        <v>0</v>
      </c>
      <c r="BP33" s="26">
        <v>0</v>
      </c>
      <c r="BQ33" s="26">
        <v>0.12</v>
      </c>
      <c r="BR33" s="26">
        <v>0.18</v>
      </c>
      <c r="BS33" s="26">
        <v>1.67</v>
      </c>
      <c r="BT33" s="26">
        <v>0</v>
      </c>
      <c r="BU33" s="26">
        <v>0</v>
      </c>
      <c r="BV33" s="26">
        <v>0.44</v>
      </c>
      <c r="BW33" s="26">
        <v>0.01</v>
      </c>
      <c r="BX33" s="26">
        <v>0</v>
      </c>
      <c r="BY33" s="26">
        <v>0</v>
      </c>
      <c r="BZ33" s="26">
        <v>0</v>
      </c>
      <c r="CA33" s="26">
        <v>0</v>
      </c>
      <c r="CB33" s="26">
        <v>212.16</v>
      </c>
      <c r="CC33" s="25">
        <v>21.76</v>
      </c>
      <c r="CE33" s="23">
        <v>38.24</v>
      </c>
      <c r="CG33" s="23">
        <v>48.88</v>
      </c>
      <c r="CH33" s="23">
        <v>26.71</v>
      </c>
      <c r="CI33" s="23">
        <v>37.799999999999997</v>
      </c>
      <c r="CJ33" s="23">
        <v>1429.48</v>
      </c>
      <c r="CK33" s="23">
        <v>1068.42</v>
      </c>
      <c r="CL33" s="23">
        <v>1248.95</v>
      </c>
      <c r="CM33" s="23">
        <v>46</v>
      </c>
      <c r="CN33" s="23">
        <v>28.79</v>
      </c>
      <c r="CO33" s="23">
        <v>37.39</v>
      </c>
      <c r="CP33" s="23">
        <v>0</v>
      </c>
      <c r="CQ33" s="23">
        <v>1.2</v>
      </c>
      <c r="CR33" s="23">
        <v>13.19</v>
      </c>
    </row>
    <row r="34" spans="1:96" s="23" customFormat="1">
      <c r="A34" s="23" t="str">
        <f>"1/6"</f>
        <v>1/6</v>
      </c>
      <c r="B34" s="24" t="s">
        <v>94</v>
      </c>
      <c r="C34" s="25" t="str">
        <f>"40"</f>
        <v>40</v>
      </c>
      <c r="D34" s="25">
        <v>5.08</v>
      </c>
      <c r="E34" s="25">
        <v>5.08</v>
      </c>
      <c r="F34" s="25">
        <v>4.5999999999999996</v>
      </c>
      <c r="G34" s="25">
        <v>0</v>
      </c>
      <c r="H34" s="25">
        <v>0.28000000000000003</v>
      </c>
      <c r="I34" s="25">
        <v>62.783999999999999</v>
      </c>
      <c r="J34" s="26">
        <v>1.2</v>
      </c>
      <c r="K34" s="26">
        <v>0</v>
      </c>
      <c r="L34" s="26">
        <v>0</v>
      </c>
      <c r="M34" s="26">
        <v>0</v>
      </c>
      <c r="N34" s="26">
        <v>0.28000000000000003</v>
      </c>
      <c r="O34" s="26">
        <v>0</v>
      </c>
      <c r="P34" s="26">
        <v>0</v>
      </c>
      <c r="Q34" s="26">
        <v>0</v>
      </c>
      <c r="R34" s="26">
        <v>0</v>
      </c>
      <c r="S34" s="26">
        <v>0</v>
      </c>
      <c r="T34" s="26">
        <v>0.4</v>
      </c>
      <c r="U34" s="26">
        <v>53.6</v>
      </c>
      <c r="V34" s="26">
        <v>56</v>
      </c>
      <c r="W34" s="26">
        <v>22</v>
      </c>
      <c r="X34" s="26">
        <v>4.8</v>
      </c>
      <c r="Y34" s="26">
        <v>76.8</v>
      </c>
      <c r="Z34" s="26">
        <v>1</v>
      </c>
      <c r="AA34" s="26">
        <v>100</v>
      </c>
      <c r="AB34" s="26">
        <v>24</v>
      </c>
      <c r="AC34" s="26">
        <v>104</v>
      </c>
      <c r="AD34" s="26">
        <v>0.24</v>
      </c>
      <c r="AE34" s="26">
        <v>0.03</v>
      </c>
      <c r="AF34" s="26">
        <v>0.18</v>
      </c>
      <c r="AG34" s="26">
        <v>0.08</v>
      </c>
      <c r="AH34" s="26">
        <v>1.44</v>
      </c>
      <c r="AI34" s="26">
        <v>0</v>
      </c>
      <c r="AJ34" s="26">
        <v>0</v>
      </c>
      <c r="AK34" s="26">
        <v>308.8</v>
      </c>
      <c r="AL34" s="26">
        <v>238.8</v>
      </c>
      <c r="AM34" s="26">
        <v>432.4</v>
      </c>
      <c r="AN34" s="26">
        <v>361.2</v>
      </c>
      <c r="AO34" s="26">
        <v>169.6</v>
      </c>
      <c r="AP34" s="26">
        <v>244</v>
      </c>
      <c r="AQ34" s="26">
        <v>81.599999999999994</v>
      </c>
      <c r="AR34" s="26">
        <v>260.8</v>
      </c>
      <c r="AS34" s="26">
        <v>284</v>
      </c>
      <c r="AT34" s="26">
        <v>314.8</v>
      </c>
      <c r="AU34" s="26">
        <v>491.6</v>
      </c>
      <c r="AV34" s="26">
        <v>136</v>
      </c>
      <c r="AW34" s="26">
        <v>166.4</v>
      </c>
      <c r="AX34" s="26">
        <v>709.2</v>
      </c>
      <c r="AY34" s="26">
        <v>5.6</v>
      </c>
      <c r="AZ34" s="26">
        <v>158.4</v>
      </c>
      <c r="BA34" s="26">
        <v>371.2</v>
      </c>
      <c r="BB34" s="26">
        <v>190.4</v>
      </c>
      <c r="BC34" s="26">
        <v>117.2</v>
      </c>
      <c r="BD34" s="26">
        <v>0</v>
      </c>
      <c r="BE34" s="26">
        <v>0</v>
      </c>
      <c r="BF34" s="26">
        <v>0</v>
      </c>
      <c r="BG34" s="26">
        <v>0</v>
      </c>
      <c r="BH34" s="26">
        <v>0</v>
      </c>
      <c r="BI34" s="26">
        <v>0</v>
      </c>
      <c r="BJ34" s="26">
        <v>0</v>
      </c>
      <c r="BK34" s="26">
        <v>0</v>
      </c>
      <c r="BL34" s="26">
        <v>0</v>
      </c>
      <c r="BM34" s="26">
        <v>0</v>
      </c>
      <c r="BN34" s="26">
        <v>0</v>
      </c>
      <c r="BO34" s="26">
        <v>0</v>
      </c>
      <c r="BP34" s="26">
        <v>0</v>
      </c>
      <c r="BQ34" s="26">
        <v>0</v>
      </c>
      <c r="BR34" s="26">
        <v>0</v>
      </c>
      <c r="BS34" s="26">
        <v>0</v>
      </c>
      <c r="BT34" s="26">
        <v>0</v>
      </c>
      <c r="BU34" s="26">
        <v>0</v>
      </c>
      <c r="BV34" s="26">
        <v>0</v>
      </c>
      <c r="BW34" s="26">
        <v>0</v>
      </c>
      <c r="BX34" s="26">
        <v>0</v>
      </c>
      <c r="BY34" s="26">
        <v>0</v>
      </c>
      <c r="BZ34" s="26">
        <v>0</v>
      </c>
      <c r="CA34" s="26">
        <v>0</v>
      </c>
      <c r="CB34" s="26">
        <v>29.64</v>
      </c>
      <c r="CC34" s="25">
        <v>11.22</v>
      </c>
      <c r="CE34" s="23">
        <v>104</v>
      </c>
      <c r="CG34" s="23">
        <v>9.0399999999999991</v>
      </c>
      <c r="CH34" s="23">
        <v>7.6</v>
      </c>
      <c r="CI34" s="23">
        <v>8.32</v>
      </c>
      <c r="CJ34" s="23">
        <v>1296</v>
      </c>
      <c r="CK34" s="23">
        <v>828</v>
      </c>
      <c r="CL34" s="23">
        <v>1062</v>
      </c>
      <c r="CM34" s="23">
        <v>4</v>
      </c>
      <c r="CN34" s="23">
        <v>2.8</v>
      </c>
      <c r="CO34" s="23">
        <v>3.4</v>
      </c>
      <c r="CP34" s="23">
        <v>0</v>
      </c>
      <c r="CQ34" s="23">
        <v>0</v>
      </c>
      <c r="CR34" s="23">
        <v>6.8</v>
      </c>
    </row>
    <row r="35" spans="1:96" s="23" customFormat="1">
      <c r="A35" s="23" t="str">
        <f>"10"</f>
        <v>10</v>
      </c>
      <c r="B35" s="24" t="s">
        <v>95</v>
      </c>
      <c r="C35" s="25" t="str">
        <f>"20"</f>
        <v>20</v>
      </c>
      <c r="D35" s="25">
        <v>0.16</v>
      </c>
      <c r="E35" s="25">
        <v>0.16</v>
      </c>
      <c r="F35" s="25">
        <v>14.5</v>
      </c>
      <c r="G35" s="25">
        <v>0</v>
      </c>
      <c r="H35" s="25">
        <v>0.26</v>
      </c>
      <c r="I35" s="25">
        <v>132.12799999999999</v>
      </c>
      <c r="J35" s="26">
        <v>9.42</v>
      </c>
      <c r="K35" s="26">
        <v>0.44</v>
      </c>
      <c r="L35" s="26">
        <v>0</v>
      </c>
      <c r="M35" s="26">
        <v>0</v>
      </c>
      <c r="N35" s="26">
        <v>0.26</v>
      </c>
      <c r="O35" s="26">
        <v>0</v>
      </c>
      <c r="P35" s="26">
        <v>0</v>
      </c>
      <c r="Q35" s="26">
        <v>0</v>
      </c>
      <c r="R35" s="26">
        <v>0</v>
      </c>
      <c r="S35" s="26">
        <v>0</v>
      </c>
      <c r="T35" s="26">
        <v>0.28000000000000003</v>
      </c>
      <c r="U35" s="26">
        <v>3</v>
      </c>
      <c r="V35" s="26">
        <v>6</v>
      </c>
      <c r="W35" s="26">
        <v>4.8</v>
      </c>
      <c r="X35" s="26">
        <v>0</v>
      </c>
      <c r="Y35" s="26">
        <v>6</v>
      </c>
      <c r="Z35" s="26">
        <v>0.04</v>
      </c>
      <c r="AA35" s="26">
        <v>80</v>
      </c>
      <c r="AB35" s="26">
        <v>60</v>
      </c>
      <c r="AC35" s="26">
        <v>90</v>
      </c>
      <c r="AD35" s="26">
        <v>0.2</v>
      </c>
      <c r="AE35" s="26">
        <v>0</v>
      </c>
      <c r="AF35" s="26">
        <v>0.02</v>
      </c>
      <c r="AG35" s="26">
        <v>0.02</v>
      </c>
      <c r="AH35" s="26">
        <v>0.04</v>
      </c>
      <c r="AI35" s="26">
        <v>0</v>
      </c>
      <c r="AJ35" s="26">
        <v>0</v>
      </c>
      <c r="AK35" s="26">
        <v>8.4</v>
      </c>
      <c r="AL35" s="26">
        <v>8.1999999999999993</v>
      </c>
      <c r="AM35" s="26">
        <v>15.2</v>
      </c>
      <c r="AN35" s="26">
        <v>9</v>
      </c>
      <c r="AO35" s="26">
        <v>3.4</v>
      </c>
      <c r="AP35" s="26">
        <v>9.4</v>
      </c>
      <c r="AQ35" s="26">
        <v>8.6</v>
      </c>
      <c r="AR35" s="26">
        <v>8.4</v>
      </c>
      <c r="AS35" s="26">
        <v>7.2</v>
      </c>
      <c r="AT35" s="26">
        <v>5.2</v>
      </c>
      <c r="AU35" s="26">
        <v>11.4</v>
      </c>
      <c r="AV35" s="26">
        <v>7</v>
      </c>
      <c r="AW35" s="26">
        <v>4.8</v>
      </c>
      <c r="AX35" s="26">
        <v>28.4</v>
      </c>
      <c r="AY35" s="26">
        <v>0</v>
      </c>
      <c r="AZ35" s="26">
        <v>9.6</v>
      </c>
      <c r="BA35" s="26">
        <v>10.8</v>
      </c>
      <c r="BB35" s="26">
        <v>8.4</v>
      </c>
      <c r="BC35" s="26">
        <v>2</v>
      </c>
      <c r="BD35" s="26">
        <v>0.54</v>
      </c>
      <c r="BE35" s="26">
        <v>0.25</v>
      </c>
      <c r="BF35" s="26">
        <v>0.13</v>
      </c>
      <c r="BG35" s="26">
        <v>0.3</v>
      </c>
      <c r="BH35" s="26">
        <v>0.34</v>
      </c>
      <c r="BI35" s="26">
        <v>1.59</v>
      </c>
      <c r="BJ35" s="26">
        <v>0</v>
      </c>
      <c r="BK35" s="26">
        <v>4.42</v>
      </c>
      <c r="BL35" s="26">
        <v>0</v>
      </c>
      <c r="BM35" s="26">
        <v>1.36</v>
      </c>
      <c r="BN35" s="26">
        <v>0</v>
      </c>
      <c r="BO35" s="26">
        <v>0</v>
      </c>
      <c r="BP35" s="26">
        <v>0</v>
      </c>
      <c r="BQ35" s="26">
        <v>0.31</v>
      </c>
      <c r="BR35" s="26">
        <v>0.46</v>
      </c>
      <c r="BS35" s="26">
        <v>3.6</v>
      </c>
      <c r="BT35" s="26">
        <v>0</v>
      </c>
      <c r="BU35" s="26">
        <v>0</v>
      </c>
      <c r="BV35" s="26">
        <v>0.18</v>
      </c>
      <c r="BW35" s="26">
        <v>0.01</v>
      </c>
      <c r="BX35" s="26">
        <v>0</v>
      </c>
      <c r="BY35" s="26">
        <v>0</v>
      </c>
      <c r="BZ35" s="26">
        <v>0</v>
      </c>
      <c r="CA35" s="26">
        <v>0</v>
      </c>
      <c r="CB35" s="26">
        <v>5</v>
      </c>
      <c r="CC35" s="25">
        <v>21.45</v>
      </c>
      <c r="CE35" s="23">
        <v>90</v>
      </c>
      <c r="CG35" s="23">
        <v>0.4</v>
      </c>
      <c r="CH35" s="23">
        <v>0.1</v>
      </c>
      <c r="CI35" s="23">
        <v>0.25</v>
      </c>
      <c r="CJ35" s="23">
        <v>20</v>
      </c>
      <c r="CK35" s="23">
        <v>8.1999999999999993</v>
      </c>
      <c r="CL35" s="23">
        <v>14.1</v>
      </c>
      <c r="CM35" s="23">
        <v>1.71</v>
      </c>
      <c r="CN35" s="23">
        <v>0.87</v>
      </c>
      <c r="CO35" s="23">
        <v>1.29</v>
      </c>
      <c r="CP35" s="23">
        <v>0</v>
      </c>
      <c r="CQ35" s="23">
        <v>0</v>
      </c>
      <c r="CR35" s="23">
        <v>13</v>
      </c>
    </row>
    <row r="36" spans="1:96" s="23" customFormat="1">
      <c r="A36" s="23" t="str">
        <f>"2"</f>
        <v>2</v>
      </c>
      <c r="B36" s="24" t="s">
        <v>96</v>
      </c>
      <c r="C36" s="25" t="str">
        <f>"50"</f>
        <v>50</v>
      </c>
      <c r="D36" s="25">
        <v>3.31</v>
      </c>
      <c r="E36" s="25">
        <v>0</v>
      </c>
      <c r="F36" s="25">
        <v>0.33</v>
      </c>
      <c r="G36" s="25">
        <v>0.33</v>
      </c>
      <c r="H36" s="25">
        <v>23.45</v>
      </c>
      <c r="I36" s="25">
        <v>111.95049999999999</v>
      </c>
      <c r="J36" s="26">
        <v>0</v>
      </c>
      <c r="K36" s="26">
        <v>0</v>
      </c>
      <c r="L36" s="26">
        <v>0</v>
      </c>
      <c r="M36" s="26">
        <v>0</v>
      </c>
      <c r="N36" s="26">
        <v>0.55000000000000004</v>
      </c>
      <c r="O36" s="26">
        <v>22.8</v>
      </c>
      <c r="P36" s="26">
        <v>0.1</v>
      </c>
      <c r="Q36" s="26">
        <v>0</v>
      </c>
      <c r="R36" s="26">
        <v>0</v>
      </c>
      <c r="S36" s="26">
        <v>0</v>
      </c>
      <c r="T36" s="26">
        <v>0.9</v>
      </c>
      <c r="U36" s="26">
        <v>0</v>
      </c>
      <c r="V36" s="26">
        <v>0</v>
      </c>
      <c r="W36" s="26">
        <v>0</v>
      </c>
      <c r="X36" s="26">
        <v>0</v>
      </c>
      <c r="Y36" s="26">
        <v>0</v>
      </c>
      <c r="Z36" s="26">
        <v>0</v>
      </c>
      <c r="AA36" s="26">
        <v>0</v>
      </c>
      <c r="AB36" s="26">
        <v>0</v>
      </c>
      <c r="AC36" s="26">
        <v>0</v>
      </c>
      <c r="AD36" s="26">
        <v>0</v>
      </c>
      <c r="AE36" s="26">
        <v>0</v>
      </c>
      <c r="AF36" s="26">
        <v>0</v>
      </c>
      <c r="AG36" s="26">
        <v>0</v>
      </c>
      <c r="AH36" s="26">
        <v>0</v>
      </c>
      <c r="AI36" s="26">
        <v>0</v>
      </c>
      <c r="AJ36" s="26">
        <v>0</v>
      </c>
      <c r="AK36" s="26">
        <v>159.65</v>
      </c>
      <c r="AL36" s="26">
        <v>166.17</v>
      </c>
      <c r="AM36" s="26">
        <v>254.48</v>
      </c>
      <c r="AN36" s="26">
        <v>84.39</v>
      </c>
      <c r="AO36" s="26">
        <v>50.03</v>
      </c>
      <c r="AP36" s="26">
        <v>100.05</v>
      </c>
      <c r="AQ36" s="26">
        <v>37.85</v>
      </c>
      <c r="AR36" s="26">
        <v>180.96</v>
      </c>
      <c r="AS36" s="26">
        <v>112.23</v>
      </c>
      <c r="AT36" s="26">
        <v>156.6</v>
      </c>
      <c r="AU36" s="26">
        <v>129.19999999999999</v>
      </c>
      <c r="AV36" s="26">
        <v>67.86</v>
      </c>
      <c r="AW36" s="26">
        <v>120.06</v>
      </c>
      <c r="AX36" s="26">
        <v>1003.98</v>
      </c>
      <c r="AY36" s="26">
        <v>0</v>
      </c>
      <c r="AZ36" s="26">
        <v>327.12</v>
      </c>
      <c r="BA36" s="26">
        <v>142.25</v>
      </c>
      <c r="BB36" s="26">
        <v>94.4</v>
      </c>
      <c r="BC36" s="26">
        <v>74.819999999999993</v>
      </c>
      <c r="BD36" s="26">
        <v>0</v>
      </c>
      <c r="BE36" s="26">
        <v>0</v>
      </c>
      <c r="BF36" s="26">
        <v>0</v>
      </c>
      <c r="BG36" s="26">
        <v>0</v>
      </c>
      <c r="BH36" s="26">
        <v>0</v>
      </c>
      <c r="BI36" s="26">
        <v>0</v>
      </c>
      <c r="BJ36" s="26">
        <v>0</v>
      </c>
      <c r="BK36" s="26">
        <v>0.04</v>
      </c>
      <c r="BL36" s="26">
        <v>0</v>
      </c>
      <c r="BM36" s="26">
        <v>0</v>
      </c>
      <c r="BN36" s="26">
        <v>0</v>
      </c>
      <c r="BO36" s="26">
        <v>0</v>
      </c>
      <c r="BP36" s="26">
        <v>0</v>
      </c>
      <c r="BQ36" s="26">
        <v>0</v>
      </c>
      <c r="BR36" s="26">
        <v>0</v>
      </c>
      <c r="BS36" s="26">
        <v>0.03</v>
      </c>
      <c r="BT36" s="26">
        <v>0</v>
      </c>
      <c r="BU36" s="26">
        <v>0</v>
      </c>
      <c r="BV36" s="26">
        <v>0.14000000000000001</v>
      </c>
      <c r="BW36" s="26">
        <v>0.01</v>
      </c>
      <c r="BX36" s="26">
        <v>0</v>
      </c>
      <c r="BY36" s="26">
        <v>0</v>
      </c>
      <c r="BZ36" s="26">
        <v>0</v>
      </c>
      <c r="CA36" s="26">
        <v>0</v>
      </c>
      <c r="CB36" s="26">
        <v>19.55</v>
      </c>
      <c r="CC36" s="25">
        <v>2.65</v>
      </c>
      <c r="CE36" s="23">
        <v>0</v>
      </c>
      <c r="CG36" s="23">
        <v>0</v>
      </c>
      <c r="CH36" s="23">
        <v>0</v>
      </c>
      <c r="CI36" s="23">
        <v>0</v>
      </c>
      <c r="CJ36" s="23">
        <v>715.48</v>
      </c>
      <c r="CK36" s="23">
        <v>275.64999999999998</v>
      </c>
      <c r="CL36" s="23">
        <v>495.56</v>
      </c>
      <c r="CM36" s="23">
        <v>5.72</v>
      </c>
      <c r="CN36" s="23">
        <v>5.72</v>
      </c>
      <c r="CO36" s="23">
        <v>5.72</v>
      </c>
      <c r="CP36" s="23">
        <v>0</v>
      </c>
      <c r="CQ36" s="23">
        <v>0</v>
      </c>
      <c r="CR36" s="23">
        <v>2.21</v>
      </c>
    </row>
    <row r="37" spans="1:96" s="19" customFormat="1" ht="24">
      <c r="A37" s="19" t="str">
        <f>"32/10"</f>
        <v>32/10</v>
      </c>
      <c r="B37" s="20" t="s">
        <v>97</v>
      </c>
      <c r="C37" s="21" t="str">
        <f>"200"</f>
        <v>200</v>
      </c>
      <c r="D37" s="21">
        <v>3.14</v>
      </c>
      <c r="E37" s="21">
        <v>2.84</v>
      </c>
      <c r="F37" s="21">
        <v>3.21</v>
      </c>
      <c r="G37" s="21">
        <v>7.0000000000000007E-2</v>
      </c>
      <c r="H37" s="21">
        <v>9.5</v>
      </c>
      <c r="I37" s="21">
        <v>77.788600000000002</v>
      </c>
      <c r="J37" s="22">
        <v>2</v>
      </c>
      <c r="K37" s="22">
        <v>0</v>
      </c>
      <c r="L37" s="22">
        <v>0</v>
      </c>
      <c r="M37" s="22">
        <v>0</v>
      </c>
      <c r="N37" s="22">
        <v>9.5</v>
      </c>
      <c r="O37" s="22">
        <v>0</v>
      </c>
      <c r="P37" s="22">
        <v>0</v>
      </c>
      <c r="Q37" s="22">
        <v>0</v>
      </c>
      <c r="R37" s="22">
        <v>0</v>
      </c>
      <c r="S37" s="22">
        <v>0.1</v>
      </c>
      <c r="T37" s="22">
        <v>0.71</v>
      </c>
      <c r="U37" s="22">
        <v>49.55</v>
      </c>
      <c r="V37" s="22">
        <v>144.69</v>
      </c>
      <c r="W37" s="22">
        <v>116.55</v>
      </c>
      <c r="X37" s="22">
        <v>13.3</v>
      </c>
      <c r="Y37" s="22">
        <v>83.7</v>
      </c>
      <c r="Z37" s="22">
        <v>0.11</v>
      </c>
      <c r="AA37" s="22">
        <v>20</v>
      </c>
      <c r="AB37" s="22">
        <v>9</v>
      </c>
      <c r="AC37" s="22">
        <v>22</v>
      </c>
      <c r="AD37" s="22">
        <v>0</v>
      </c>
      <c r="AE37" s="22">
        <v>0.03</v>
      </c>
      <c r="AF37" s="22">
        <v>0.14000000000000001</v>
      </c>
      <c r="AG37" s="22">
        <v>0.09</v>
      </c>
      <c r="AH37" s="22">
        <v>0.8</v>
      </c>
      <c r="AI37" s="22">
        <v>0.52</v>
      </c>
      <c r="AJ37" s="22">
        <v>0</v>
      </c>
      <c r="AK37" s="22">
        <v>159.74</v>
      </c>
      <c r="AL37" s="22">
        <v>157.78</v>
      </c>
      <c r="AM37" s="22">
        <v>270.48</v>
      </c>
      <c r="AN37" s="22">
        <v>217.56</v>
      </c>
      <c r="AO37" s="22">
        <v>72.52</v>
      </c>
      <c r="AP37" s="22">
        <v>127.4</v>
      </c>
      <c r="AQ37" s="22">
        <v>42.14</v>
      </c>
      <c r="AR37" s="22">
        <v>143.08000000000001</v>
      </c>
      <c r="AS37" s="22">
        <v>0</v>
      </c>
      <c r="AT37" s="22">
        <v>0</v>
      </c>
      <c r="AU37" s="22">
        <v>0</v>
      </c>
      <c r="AV37" s="22">
        <v>0</v>
      </c>
      <c r="AW37" s="22">
        <v>0</v>
      </c>
      <c r="AX37" s="22">
        <v>0</v>
      </c>
      <c r="AY37" s="22">
        <v>0</v>
      </c>
      <c r="AZ37" s="22">
        <v>0</v>
      </c>
      <c r="BA37" s="22">
        <v>0</v>
      </c>
      <c r="BB37" s="22">
        <v>180.32</v>
      </c>
      <c r="BC37" s="22">
        <v>25.48</v>
      </c>
      <c r="BD37" s="22">
        <v>0</v>
      </c>
      <c r="BE37" s="22">
        <v>0</v>
      </c>
      <c r="BF37" s="22">
        <v>0</v>
      </c>
      <c r="BG37" s="22">
        <v>0</v>
      </c>
      <c r="BH37" s="22">
        <v>0</v>
      </c>
      <c r="BI37" s="22">
        <v>0</v>
      </c>
      <c r="BJ37" s="22">
        <v>0</v>
      </c>
      <c r="BK37" s="22">
        <v>0</v>
      </c>
      <c r="BL37" s="22">
        <v>0</v>
      </c>
      <c r="BM37" s="22">
        <v>0</v>
      </c>
      <c r="BN37" s="22">
        <v>0</v>
      </c>
      <c r="BO37" s="22">
        <v>0</v>
      </c>
      <c r="BP37" s="22">
        <v>0</v>
      </c>
      <c r="BQ37" s="22">
        <v>0</v>
      </c>
      <c r="BR37" s="22">
        <v>0</v>
      </c>
      <c r="BS37" s="22">
        <v>0</v>
      </c>
      <c r="BT37" s="22">
        <v>0</v>
      </c>
      <c r="BU37" s="22">
        <v>0</v>
      </c>
      <c r="BV37" s="22">
        <v>0</v>
      </c>
      <c r="BW37" s="22">
        <v>0</v>
      </c>
      <c r="BX37" s="22">
        <v>0</v>
      </c>
      <c r="BY37" s="22">
        <v>0</v>
      </c>
      <c r="BZ37" s="22">
        <v>0</v>
      </c>
      <c r="CA37" s="22">
        <v>0</v>
      </c>
      <c r="CB37" s="22">
        <v>198.55</v>
      </c>
      <c r="CC37" s="21">
        <v>12.5</v>
      </c>
      <c r="CE37" s="19">
        <v>21.5</v>
      </c>
      <c r="CG37" s="19">
        <v>13.77</v>
      </c>
      <c r="CH37" s="19">
        <v>4.93</v>
      </c>
      <c r="CI37" s="19">
        <v>9.35</v>
      </c>
      <c r="CJ37" s="19">
        <v>1007.44</v>
      </c>
      <c r="CK37" s="19">
        <v>363.11</v>
      </c>
      <c r="CL37" s="19">
        <v>685.28</v>
      </c>
      <c r="CM37" s="19">
        <v>41.81</v>
      </c>
      <c r="CN37" s="19">
        <v>19.5</v>
      </c>
      <c r="CO37" s="19">
        <v>30.66</v>
      </c>
      <c r="CP37" s="19">
        <v>5</v>
      </c>
      <c r="CQ37" s="19">
        <v>0</v>
      </c>
      <c r="CR37" s="19">
        <v>7.58</v>
      </c>
    </row>
    <row r="38" spans="1:96" s="27" customFormat="1" ht="11.4">
      <c r="B38" s="28" t="s">
        <v>113</v>
      </c>
      <c r="C38" s="29"/>
      <c r="D38" s="29">
        <v>22.01</v>
      </c>
      <c r="E38" s="29">
        <v>10.91</v>
      </c>
      <c r="F38" s="29">
        <v>30.43</v>
      </c>
      <c r="G38" s="29">
        <v>1.36</v>
      </c>
      <c r="H38" s="29">
        <v>80.3</v>
      </c>
      <c r="I38" s="29">
        <v>683.42</v>
      </c>
      <c r="J38" s="30">
        <v>17.510000000000002</v>
      </c>
      <c r="K38" s="30">
        <v>0.56999999999999995</v>
      </c>
      <c r="L38" s="30">
        <v>0</v>
      </c>
      <c r="M38" s="30">
        <v>0</v>
      </c>
      <c r="N38" s="30">
        <v>11.79</v>
      </c>
      <c r="O38" s="30">
        <v>66.05</v>
      </c>
      <c r="P38" s="30">
        <v>2.46</v>
      </c>
      <c r="Q38" s="30">
        <v>0</v>
      </c>
      <c r="R38" s="30">
        <v>0</v>
      </c>
      <c r="S38" s="30">
        <v>0.34</v>
      </c>
      <c r="T38" s="30">
        <v>4.47</v>
      </c>
      <c r="U38" s="30">
        <v>670.52</v>
      </c>
      <c r="V38" s="30">
        <v>285.2</v>
      </c>
      <c r="W38" s="30">
        <v>253.16</v>
      </c>
      <c r="X38" s="30">
        <v>31.76</v>
      </c>
      <c r="Y38" s="30">
        <v>274.18</v>
      </c>
      <c r="Z38" s="30">
        <v>2.27</v>
      </c>
      <c r="AA38" s="30">
        <v>233.12</v>
      </c>
      <c r="AB38" s="30">
        <v>123.72</v>
      </c>
      <c r="AC38" s="30">
        <v>277.56</v>
      </c>
      <c r="AD38" s="30">
        <v>1.73</v>
      </c>
      <c r="AE38" s="30">
        <v>0.13</v>
      </c>
      <c r="AF38" s="30">
        <v>0.39</v>
      </c>
      <c r="AG38" s="30">
        <v>0.77</v>
      </c>
      <c r="AH38" s="30">
        <v>5.29</v>
      </c>
      <c r="AI38" s="30">
        <v>0.55000000000000004</v>
      </c>
      <c r="AJ38" s="30">
        <v>0</v>
      </c>
      <c r="AK38" s="30">
        <v>1161.1400000000001</v>
      </c>
      <c r="AL38" s="30">
        <v>985.67</v>
      </c>
      <c r="AM38" s="30">
        <v>1762.23</v>
      </c>
      <c r="AN38" s="30">
        <v>1023.5</v>
      </c>
      <c r="AO38" s="30">
        <v>465.38</v>
      </c>
      <c r="AP38" s="30">
        <v>805.99</v>
      </c>
      <c r="AQ38" s="30">
        <v>317.41000000000003</v>
      </c>
      <c r="AR38" s="30">
        <v>1085.67</v>
      </c>
      <c r="AS38" s="30">
        <v>705.78</v>
      </c>
      <c r="AT38" s="30">
        <v>839.56</v>
      </c>
      <c r="AU38" s="30">
        <v>1027.3</v>
      </c>
      <c r="AV38" s="30">
        <v>521.61</v>
      </c>
      <c r="AW38" s="30">
        <v>582.04999999999995</v>
      </c>
      <c r="AX38" s="30">
        <v>4437.49</v>
      </c>
      <c r="AY38" s="30">
        <v>5.6</v>
      </c>
      <c r="AZ38" s="30">
        <v>1442.83</v>
      </c>
      <c r="BA38" s="30">
        <v>1015.1</v>
      </c>
      <c r="BB38" s="30">
        <v>804.39</v>
      </c>
      <c r="BC38" s="30">
        <v>384.45</v>
      </c>
      <c r="BD38" s="30">
        <v>0.68</v>
      </c>
      <c r="BE38" s="30">
        <v>0.32</v>
      </c>
      <c r="BF38" s="30">
        <v>0.21</v>
      </c>
      <c r="BG38" s="30">
        <v>0.51</v>
      </c>
      <c r="BH38" s="30">
        <v>0.56000000000000005</v>
      </c>
      <c r="BI38" s="30">
        <v>2.2599999999999998</v>
      </c>
      <c r="BJ38" s="30">
        <v>0.03</v>
      </c>
      <c r="BK38" s="30">
        <v>6.39</v>
      </c>
      <c r="BL38" s="30">
        <v>0.02</v>
      </c>
      <c r="BM38" s="30">
        <v>2.09</v>
      </c>
      <c r="BN38" s="30">
        <v>0.02</v>
      </c>
      <c r="BO38" s="30">
        <v>0</v>
      </c>
      <c r="BP38" s="30">
        <v>0</v>
      </c>
      <c r="BQ38" s="30">
        <v>0.43</v>
      </c>
      <c r="BR38" s="30">
        <v>0.65</v>
      </c>
      <c r="BS38" s="30">
        <v>5.31</v>
      </c>
      <c r="BT38" s="30">
        <v>0</v>
      </c>
      <c r="BU38" s="30">
        <v>0</v>
      </c>
      <c r="BV38" s="30">
        <v>0.76</v>
      </c>
      <c r="BW38" s="30">
        <v>0.03</v>
      </c>
      <c r="BX38" s="30">
        <v>0</v>
      </c>
      <c r="BY38" s="30">
        <v>0</v>
      </c>
      <c r="BZ38" s="30">
        <v>0</v>
      </c>
      <c r="CA38" s="30">
        <v>0</v>
      </c>
      <c r="CB38" s="30">
        <v>464.9</v>
      </c>
      <c r="CC38" s="29">
        <f>SUM($CC$32:$CC$37)</f>
        <v>69.580000000000013</v>
      </c>
      <c r="CD38" s="27">
        <f>$I$38/$I$53*100</f>
        <v>22.642997243426631</v>
      </c>
      <c r="CE38" s="27">
        <v>253.74</v>
      </c>
      <c r="CG38" s="27">
        <v>72.09</v>
      </c>
      <c r="CH38" s="27">
        <v>39.340000000000003</v>
      </c>
      <c r="CI38" s="27">
        <v>55.72</v>
      </c>
      <c r="CJ38" s="27">
        <v>4468.41</v>
      </c>
      <c r="CK38" s="27">
        <v>2543.38</v>
      </c>
      <c r="CL38" s="27">
        <v>3505.89</v>
      </c>
      <c r="CM38" s="27">
        <v>99.25</v>
      </c>
      <c r="CN38" s="27">
        <v>57.68</v>
      </c>
      <c r="CO38" s="27">
        <v>78.459999999999994</v>
      </c>
      <c r="CP38" s="27">
        <v>5</v>
      </c>
      <c r="CQ38" s="27">
        <v>1.2</v>
      </c>
    </row>
    <row r="39" spans="1:96">
      <c r="B39" s="18" t="s">
        <v>114</v>
      </c>
      <c r="C39" s="16"/>
      <c r="D39" s="16"/>
      <c r="E39" s="16"/>
      <c r="F39" s="16"/>
      <c r="G39" s="16"/>
      <c r="H39" s="16"/>
      <c r="I39" s="16"/>
    </row>
    <row r="40" spans="1:96" s="23" customFormat="1">
      <c r="A40" s="23" t="str">
        <f>"49/1"</f>
        <v>49/1</v>
      </c>
      <c r="B40" s="24" t="s">
        <v>100</v>
      </c>
      <c r="C40" s="25" t="str">
        <f>"100"</f>
        <v>100</v>
      </c>
      <c r="D40" s="25">
        <v>1.43</v>
      </c>
      <c r="E40" s="25">
        <v>0</v>
      </c>
      <c r="F40" s="25">
        <v>6.09</v>
      </c>
      <c r="G40" s="25">
        <v>6.09</v>
      </c>
      <c r="H40" s="25">
        <v>10.54</v>
      </c>
      <c r="I40" s="25">
        <v>100.02002205999999</v>
      </c>
      <c r="J40" s="26">
        <v>0.79</v>
      </c>
      <c r="K40" s="26">
        <v>3.9</v>
      </c>
      <c r="L40" s="26">
        <v>0</v>
      </c>
      <c r="M40" s="26">
        <v>0</v>
      </c>
      <c r="N40" s="26">
        <v>3.53</v>
      </c>
      <c r="O40" s="26">
        <v>5.38</v>
      </c>
      <c r="P40" s="26">
        <v>1.63</v>
      </c>
      <c r="Q40" s="26">
        <v>0</v>
      </c>
      <c r="R40" s="26">
        <v>0</v>
      </c>
      <c r="S40" s="26">
        <v>0.25</v>
      </c>
      <c r="T40" s="26">
        <v>1.88</v>
      </c>
      <c r="U40" s="26">
        <v>352.76</v>
      </c>
      <c r="V40" s="26">
        <v>282.02</v>
      </c>
      <c r="W40" s="26">
        <v>21.37</v>
      </c>
      <c r="X40" s="26">
        <v>19.07</v>
      </c>
      <c r="Y40" s="26">
        <v>43.77</v>
      </c>
      <c r="Z40" s="26">
        <v>0.83</v>
      </c>
      <c r="AA40" s="26">
        <v>0</v>
      </c>
      <c r="AB40" s="26">
        <v>922.25</v>
      </c>
      <c r="AC40" s="26">
        <v>184.34</v>
      </c>
      <c r="AD40" s="26">
        <v>2.78</v>
      </c>
      <c r="AE40" s="26">
        <v>0.05</v>
      </c>
      <c r="AF40" s="26">
        <v>0.04</v>
      </c>
      <c r="AG40" s="26">
        <v>0.52</v>
      </c>
      <c r="AH40" s="26">
        <v>1</v>
      </c>
      <c r="AI40" s="26">
        <v>3.95</v>
      </c>
      <c r="AJ40" s="26">
        <v>0</v>
      </c>
      <c r="AK40" s="26">
        <v>27.37</v>
      </c>
      <c r="AL40" s="26">
        <v>32.89</v>
      </c>
      <c r="AM40" s="26">
        <v>40.04</v>
      </c>
      <c r="AN40" s="26">
        <v>47.75</v>
      </c>
      <c r="AO40" s="26">
        <v>9.35</v>
      </c>
      <c r="AP40" s="26">
        <v>31.22</v>
      </c>
      <c r="AQ40" s="26">
        <v>11.47</v>
      </c>
      <c r="AR40" s="26">
        <v>29.36</v>
      </c>
      <c r="AS40" s="26">
        <v>33.82</v>
      </c>
      <c r="AT40" s="26">
        <v>78.05</v>
      </c>
      <c r="AU40" s="26">
        <v>103.6</v>
      </c>
      <c r="AV40" s="26">
        <v>9.26</v>
      </c>
      <c r="AW40" s="26">
        <v>25.45</v>
      </c>
      <c r="AX40" s="26">
        <v>157.37</v>
      </c>
      <c r="AY40" s="26">
        <v>0</v>
      </c>
      <c r="AZ40" s="26">
        <v>23.23</v>
      </c>
      <c r="BA40" s="26">
        <v>25.57</v>
      </c>
      <c r="BB40" s="26">
        <v>22.81</v>
      </c>
      <c r="BC40" s="26">
        <v>8.9</v>
      </c>
      <c r="BD40" s="26">
        <v>0</v>
      </c>
      <c r="BE40" s="26">
        <v>0</v>
      </c>
      <c r="BF40" s="26">
        <v>0</v>
      </c>
      <c r="BG40" s="26">
        <v>0</v>
      </c>
      <c r="BH40" s="26">
        <v>0</v>
      </c>
      <c r="BI40" s="26">
        <v>0</v>
      </c>
      <c r="BJ40" s="26">
        <v>0</v>
      </c>
      <c r="BK40" s="26">
        <v>0.39</v>
      </c>
      <c r="BL40" s="26">
        <v>0</v>
      </c>
      <c r="BM40" s="26">
        <v>0.25</v>
      </c>
      <c r="BN40" s="26">
        <v>0.02</v>
      </c>
      <c r="BO40" s="26">
        <v>0.04</v>
      </c>
      <c r="BP40" s="26">
        <v>0</v>
      </c>
      <c r="BQ40" s="26">
        <v>0</v>
      </c>
      <c r="BR40" s="26">
        <v>0</v>
      </c>
      <c r="BS40" s="26">
        <v>1.46</v>
      </c>
      <c r="BT40" s="26">
        <v>0</v>
      </c>
      <c r="BU40" s="26">
        <v>0</v>
      </c>
      <c r="BV40" s="26">
        <v>3.51</v>
      </c>
      <c r="BW40" s="26">
        <v>0</v>
      </c>
      <c r="BX40" s="26">
        <v>0</v>
      </c>
      <c r="BY40" s="26">
        <v>0</v>
      </c>
      <c r="BZ40" s="26">
        <v>0</v>
      </c>
      <c r="CA40" s="26">
        <v>0</v>
      </c>
      <c r="CB40" s="26">
        <v>81.39</v>
      </c>
      <c r="CC40" s="25">
        <v>12.57</v>
      </c>
      <c r="CE40" s="23">
        <v>153.71</v>
      </c>
      <c r="CG40" s="23">
        <v>25</v>
      </c>
      <c r="CH40" s="23">
        <v>14.82</v>
      </c>
      <c r="CI40" s="23">
        <v>19.91</v>
      </c>
      <c r="CJ40" s="23">
        <v>640.34</v>
      </c>
      <c r="CK40" s="23">
        <v>264.70999999999998</v>
      </c>
      <c r="CL40" s="23">
        <v>452.52</v>
      </c>
      <c r="CM40" s="23">
        <v>10.43</v>
      </c>
      <c r="CN40" s="23">
        <v>3.03</v>
      </c>
      <c r="CO40" s="23">
        <v>6.73</v>
      </c>
      <c r="CP40" s="23">
        <v>0</v>
      </c>
      <c r="CQ40" s="23">
        <v>0.5</v>
      </c>
      <c r="CR40" s="23">
        <v>7.62</v>
      </c>
    </row>
    <row r="41" spans="1:96" s="23" customFormat="1">
      <c r="A41" s="23" t="str">
        <f>"4/2"</f>
        <v>4/2</v>
      </c>
      <c r="B41" s="24" t="s">
        <v>101</v>
      </c>
      <c r="C41" s="25" t="str">
        <f>"250"</f>
        <v>250</v>
      </c>
      <c r="D41" s="25">
        <v>2.1800000000000002</v>
      </c>
      <c r="E41" s="25">
        <v>0</v>
      </c>
      <c r="F41" s="25">
        <v>5.47</v>
      </c>
      <c r="G41" s="25">
        <v>5.27</v>
      </c>
      <c r="H41" s="25">
        <v>17.260000000000002</v>
      </c>
      <c r="I41" s="25">
        <v>121.44996759999999</v>
      </c>
      <c r="J41" s="26">
        <v>1.24</v>
      </c>
      <c r="K41" s="26">
        <v>3.25</v>
      </c>
      <c r="L41" s="26">
        <v>0</v>
      </c>
      <c r="M41" s="26">
        <v>0</v>
      </c>
      <c r="N41" s="26">
        <v>8.6</v>
      </c>
      <c r="O41" s="26">
        <v>6.07</v>
      </c>
      <c r="P41" s="26">
        <v>2.59</v>
      </c>
      <c r="Q41" s="26">
        <v>0</v>
      </c>
      <c r="R41" s="26">
        <v>0</v>
      </c>
      <c r="S41" s="26">
        <v>0.26</v>
      </c>
      <c r="T41" s="26">
        <v>2.69</v>
      </c>
      <c r="U41" s="26">
        <v>541</v>
      </c>
      <c r="V41" s="26">
        <v>428.53</v>
      </c>
      <c r="W41" s="26">
        <v>40.020000000000003</v>
      </c>
      <c r="X41" s="26">
        <v>26.88</v>
      </c>
      <c r="Y41" s="26">
        <v>61.67</v>
      </c>
      <c r="Z41" s="26">
        <v>1.34</v>
      </c>
      <c r="AA41" s="26">
        <v>3.78</v>
      </c>
      <c r="AB41" s="26">
        <v>974.33</v>
      </c>
      <c r="AC41" s="26">
        <v>209.38</v>
      </c>
      <c r="AD41" s="26">
        <v>2.39</v>
      </c>
      <c r="AE41" s="26">
        <v>0.06</v>
      </c>
      <c r="AF41" s="26">
        <v>0.06</v>
      </c>
      <c r="AG41" s="26">
        <v>0.66</v>
      </c>
      <c r="AH41" s="26">
        <v>1.26</v>
      </c>
      <c r="AI41" s="26">
        <v>6.82</v>
      </c>
      <c r="AJ41" s="26">
        <v>0</v>
      </c>
      <c r="AK41" s="26">
        <v>108.66</v>
      </c>
      <c r="AL41" s="26">
        <v>103.47</v>
      </c>
      <c r="AM41" s="26">
        <v>164.61</v>
      </c>
      <c r="AN41" s="26">
        <v>184.63</v>
      </c>
      <c r="AO41" s="26">
        <v>47.93</v>
      </c>
      <c r="AP41" s="26">
        <v>103.38</v>
      </c>
      <c r="AQ41" s="26">
        <v>30.59</v>
      </c>
      <c r="AR41" s="26">
        <v>95.4</v>
      </c>
      <c r="AS41" s="26">
        <v>121.6</v>
      </c>
      <c r="AT41" s="26">
        <v>179.38</v>
      </c>
      <c r="AU41" s="26">
        <v>358.69</v>
      </c>
      <c r="AV41" s="26">
        <v>58.35</v>
      </c>
      <c r="AW41" s="26">
        <v>101.68</v>
      </c>
      <c r="AX41" s="26">
        <v>479.47</v>
      </c>
      <c r="AY41" s="26">
        <v>0</v>
      </c>
      <c r="AZ41" s="26">
        <v>95.34</v>
      </c>
      <c r="BA41" s="26">
        <v>105.72</v>
      </c>
      <c r="BB41" s="26">
        <v>86.6</v>
      </c>
      <c r="BC41" s="26">
        <v>33.36</v>
      </c>
      <c r="BD41" s="26">
        <v>0</v>
      </c>
      <c r="BE41" s="26">
        <v>0</v>
      </c>
      <c r="BF41" s="26">
        <v>0</v>
      </c>
      <c r="BG41" s="26">
        <v>0</v>
      </c>
      <c r="BH41" s="26">
        <v>0</v>
      </c>
      <c r="BI41" s="26">
        <v>0</v>
      </c>
      <c r="BJ41" s="26">
        <v>0</v>
      </c>
      <c r="BK41" s="26">
        <v>0.3</v>
      </c>
      <c r="BL41" s="26">
        <v>0</v>
      </c>
      <c r="BM41" s="26">
        <v>0.19</v>
      </c>
      <c r="BN41" s="26">
        <v>0.01</v>
      </c>
      <c r="BO41" s="26">
        <v>0.03</v>
      </c>
      <c r="BP41" s="26">
        <v>0</v>
      </c>
      <c r="BQ41" s="26">
        <v>0</v>
      </c>
      <c r="BR41" s="26">
        <v>0</v>
      </c>
      <c r="BS41" s="26">
        <v>1.1100000000000001</v>
      </c>
      <c r="BT41" s="26">
        <v>0</v>
      </c>
      <c r="BU41" s="26">
        <v>0</v>
      </c>
      <c r="BV41" s="26">
        <v>2.99</v>
      </c>
      <c r="BW41" s="26">
        <v>0</v>
      </c>
      <c r="BX41" s="26">
        <v>0</v>
      </c>
      <c r="BY41" s="26">
        <v>0</v>
      </c>
      <c r="BZ41" s="26">
        <v>0</v>
      </c>
      <c r="CA41" s="26">
        <v>0</v>
      </c>
      <c r="CB41" s="26">
        <v>314.85000000000002</v>
      </c>
      <c r="CC41" s="25">
        <v>14.44</v>
      </c>
      <c r="CE41" s="23">
        <v>166.17</v>
      </c>
      <c r="CG41" s="23">
        <v>51.47</v>
      </c>
      <c r="CH41" s="23">
        <v>30.55</v>
      </c>
      <c r="CI41" s="23">
        <v>41.01</v>
      </c>
      <c r="CJ41" s="23">
        <v>1072.21</v>
      </c>
      <c r="CK41" s="23">
        <v>410.46</v>
      </c>
      <c r="CL41" s="23">
        <v>741.33</v>
      </c>
      <c r="CM41" s="23">
        <v>44.66</v>
      </c>
      <c r="CN41" s="23">
        <v>23.68</v>
      </c>
      <c r="CO41" s="23">
        <v>34.17</v>
      </c>
      <c r="CP41" s="23">
        <v>1.3</v>
      </c>
      <c r="CQ41" s="23">
        <v>1.3</v>
      </c>
      <c r="CR41" s="23">
        <v>8.75</v>
      </c>
    </row>
    <row r="42" spans="1:96" s="23" customFormat="1">
      <c r="A42" s="23" t="str">
        <f>"3/3"</f>
        <v>3/3</v>
      </c>
      <c r="B42" s="24" t="s">
        <v>102</v>
      </c>
      <c r="C42" s="25" t="str">
        <f>"180"</f>
        <v>180</v>
      </c>
      <c r="D42" s="25">
        <v>3.73</v>
      </c>
      <c r="E42" s="25">
        <v>0.65</v>
      </c>
      <c r="F42" s="25">
        <v>4.4000000000000004</v>
      </c>
      <c r="G42" s="25">
        <v>0.62</v>
      </c>
      <c r="H42" s="25">
        <v>26.49</v>
      </c>
      <c r="I42" s="25">
        <v>159.10285500000001</v>
      </c>
      <c r="J42" s="26">
        <v>2.73</v>
      </c>
      <c r="K42" s="26">
        <v>0.1</v>
      </c>
      <c r="L42" s="26">
        <v>0</v>
      </c>
      <c r="M42" s="26">
        <v>0</v>
      </c>
      <c r="N42" s="26">
        <v>2.58</v>
      </c>
      <c r="O42" s="26">
        <v>21.87</v>
      </c>
      <c r="P42" s="26">
        <v>2.04</v>
      </c>
      <c r="Q42" s="26">
        <v>0</v>
      </c>
      <c r="R42" s="26">
        <v>0</v>
      </c>
      <c r="S42" s="26">
        <v>0.35</v>
      </c>
      <c r="T42" s="26">
        <v>2.9</v>
      </c>
      <c r="U42" s="26">
        <v>276.31</v>
      </c>
      <c r="V42" s="26">
        <v>763.55</v>
      </c>
      <c r="W42" s="26">
        <v>42.83</v>
      </c>
      <c r="X42" s="26">
        <v>36.549999999999997</v>
      </c>
      <c r="Y42" s="26">
        <v>104.61</v>
      </c>
      <c r="Z42" s="26">
        <v>1.36</v>
      </c>
      <c r="AA42" s="26">
        <v>22.5</v>
      </c>
      <c r="AB42" s="26">
        <v>40.93</v>
      </c>
      <c r="AC42" s="26">
        <v>30.06</v>
      </c>
      <c r="AD42" s="26">
        <v>0.21</v>
      </c>
      <c r="AE42" s="26">
        <v>0.14000000000000001</v>
      </c>
      <c r="AF42" s="26">
        <v>0.12</v>
      </c>
      <c r="AG42" s="26">
        <v>1.6</v>
      </c>
      <c r="AH42" s="26">
        <v>3.11</v>
      </c>
      <c r="AI42" s="26">
        <v>6.54</v>
      </c>
      <c r="AJ42" s="26">
        <v>0</v>
      </c>
      <c r="AK42" s="26">
        <v>75.11</v>
      </c>
      <c r="AL42" s="26">
        <v>97.73</v>
      </c>
      <c r="AM42" s="26">
        <v>139.19</v>
      </c>
      <c r="AN42" s="26">
        <v>141.72</v>
      </c>
      <c r="AO42" s="26">
        <v>31.93</v>
      </c>
      <c r="AP42" s="26">
        <v>91.36</v>
      </c>
      <c r="AQ42" s="26">
        <v>41.81</v>
      </c>
      <c r="AR42" s="26">
        <v>96.1</v>
      </c>
      <c r="AS42" s="26">
        <v>90.8</v>
      </c>
      <c r="AT42" s="26">
        <v>247.35</v>
      </c>
      <c r="AU42" s="26">
        <v>110.17</v>
      </c>
      <c r="AV42" s="26">
        <v>23.04</v>
      </c>
      <c r="AW42" s="26">
        <v>64.13</v>
      </c>
      <c r="AX42" s="26">
        <v>344.65</v>
      </c>
      <c r="AY42" s="26">
        <v>0</v>
      </c>
      <c r="AZ42" s="26">
        <v>48.22</v>
      </c>
      <c r="BA42" s="26">
        <v>43.86</v>
      </c>
      <c r="BB42" s="26">
        <v>87.3</v>
      </c>
      <c r="BC42" s="26">
        <v>25.99</v>
      </c>
      <c r="BD42" s="26">
        <v>0.11</v>
      </c>
      <c r="BE42" s="26">
        <v>0.05</v>
      </c>
      <c r="BF42" s="26">
        <v>0.03</v>
      </c>
      <c r="BG42" s="26">
        <v>0.06</v>
      </c>
      <c r="BH42" s="26">
        <v>7.0000000000000007E-2</v>
      </c>
      <c r="BI42" s="26">
        <v>0.34</v>
      </c>
      <c r="BJ42" s="26">
        <v>0</v>
      </c>
      <c r="BK42" s="26">
        <v>1.05</v>
      </c>
      <c r="BL42" s="26">
        <v>0</v>
      </c>
      <c r="BM42" s="26">
        <v>0.31</v>
      </c>
      <c r="BN42" s="26">
        <v>0</v>
      </c>
      <c r="BO42" s="26">
        <v>0</v>
      </c>
      <c r="BP42" s="26">
        <v>0</v>
      </c>
      <c r="BQ42" s="26">
        <v>7.0000000000000007E-2</v>
      </c>
      <c r="BR42" s="26">
        <v>0.11</v>
      </c>
      <c r="BS42" s="26">
        <v>1.02</v>
      </c>
      <c r="BT42" s="26">
        <v>0</v>
      </c>
      <c r="BU42" s="26">
        <v>0</v>
      </c>
      <c r="BV42" s="26">
        <v>0.17</v>
      </c>
      <c r="BW42" s="26">
        <v>0</v>
      </c>
      <c r="BX42" s="26">
        <v>0</v>
      </c>
      <c r="BY42" s="26">
        <v>0</v>
      </c>
      <c r="BZ42" s="26">
        <v>0</v>
      </c>
      <c r="CA42" s="26">
        <v>0</v>
      </c>
      <c r="CB42" s="26">
        <v>148.35</v>
      </c>
      <c r="CC42" s="25">
        <v>22.89</v>
      </c>
      <c r="CE42" s="23">
        <v>29.32</v>
      </c>
      <c r="CG42" s="23">
        <v>38.590000000000003</v>
      </c>
      <c r="CH42" s="23">
        <v>22.16</v>
      </c>
      <c r="CI42" s="23">
        <v>30.38</v>
      </c>
      <c r="CJ42" s="23">
        <v>603.80999999999995</v>
      </c>
      <c r="CK42" s="23">
        <v>530.95000000000005</v>
      </c>
      <c r="CL42" s="23">
        <v>567.38</v>
      </c>
      <c r="CM42" s="23">
        <v>24.41</v>
      </c>
      <c r="CN42" s="23">
        <v>3.59</v>
      </c>
      <c r="CO42" s="23">
        <v>14</v>
      </c>
      <c r="CP42" s="23">
        <v>0</v>
      </c>
      <c r="CQ42" s="23">
        <v>0.9</v>
      </c>
      <c r="CR42" s="23">
        <v>13.87</v>
      </c>
    </row>
    <row r="43" spans="1:96" s="23" customFormat="1">
      <c r="A43" s="23" t="str">
        <f>"50/8"</f>
        <v>50/8</v>
      </c>
      <c r="B43" s="24" t="s">
        <v>103</v>
      </c>
      <c r="C43" s="25" t="str">
        <f>"90"</f>
        <v>90</v>
      </c>
      <c r="D43" s="25">
        <v>15.44</v>
      </c>
      <c r="E43" s="25">
        <v>14.52</v>
      </c>
      <c r="F43" s="25">
        <v>5.05</v>
      </c>
      <c r="G43" s="25">
        <v>1.34</v>
      </c>
      <c r="H43" s="25">
        <v>6.37</v>
      </c>
      <c r="I43" s="25">
        <v>133.16400000000002</v>
      </c>
      <c r="J43" s="26">
        <v>2.67</v>
      </c>
      <c r="K43" s="26">
        <v>1.23</v>
      </c>
      <c r="L43" s="26">
        <v>0</v>
      </c>
      <c r="M43" s="26">
        <v>0</v>
      </c>
      <c r="N43" s="26">
        <v>0.18</v>
      </c>
      <c r="O43" s="26">
        <v>6.16</v>
      </c>
      <c r="P43" s="26">
        <v>0.03</v>
      </c>
      <c r="Q43" s="26">
        <v>0</v>
      </c>
      <c r="R43" s="26">
        <v>0</v>
      </c>
      <c r="S43" s="26">
        <v>0</v>
      </c>
      <c r="T43" s="26">
        <v>1.99</v>
      </c>
      <c r="U43" s="26">
        <v>201.15</v>
      </c>
      <c r="V43" s="26">
        <v>187.61</v>
      </c>
      <c r="W43" s="26">
        <v>9.36</v>
      </c>
      <c r="X43" s="26">
        <v>13.85</v>
      </c>
      <c r="Y43" s="26">
        <v>241.22</v>
      </c>
      <c r="Z43" s="26">
        <v>4.9800000000000004</v>
      </c>
      <c r="AA43" s="26">
        <v>4434.4799999999996</v>
      </c>
      <c r="AB43" s="26">
        <v>681.08</v>
      </c>
      <c r="AC43" s="26">
        <v>7542.45</v>
      </c>
      <c r="AD43" s="26">
        <v>1.63</v>
      </c>
      <c r="AE43" s="26">
        <v>0.2</v>
      </c>
      <c r="AF43" s="26">
        <v>1.68</v>
      </c>
      <c r="AG43" s="26">
        <v>6.89</v>
      </c>
      <c r="AH43" s="26">
        <v>11.71</v>
      </c>
      <c r="AI43" s="26">
        <v>11.88</v>
      </c>
      <c r="AJ43" s="26">
        <v>0</v>
      </c>
      <c r="AK43" s="26">
        <v>1055.68</v>
      </c>
      <c r="AL43" s="26">
        <v>797.47</v>
      </c>
      <c r="AM43" s="26">
        <v>1364.06</v>
      </c>
      <c r="AN43" s="26">
        <v>1185.3900000000001</v>
      </c>
      <c r="AO43" s="26">
        <v>369.17</v>
      </c>
      <c r="AP43" s="26">
        <v>686.81</v>
      </c>
      <c r="AQ43" s="26">
        <v>204.4</v>
      </c>
      <c r="AR43" s="26">
        <v>803.24</v>
      </c>
      <c r="AS43" s="26">
        <v>32.22</v>
      </c>
      <c r="AT43" s="26">
        <v>44.37</v>
      </c>
      <c r="AU43" s="26">
        <v>37.47</v>
      </c>
      <c r="AV43" s="26">
        <v>375.39</v>
      </c>
      <c r="AW43" s="26">
        <v>34.119999999999997</v>
      </c>
      <c r="AX43" s="26">
        <v>283.87</v>
      </c>
      <c r="AY43" s="26">
        <v>0</v>
      </c>
      <c r="AZ43" s="26">
        <v>92.53</v>
      </c>
      <c r="BA43" s="26">
        <v>41.04</v>
      </c>
      <c r="BB43" s="26">
        <v>27.39</v>
      </c>
      <c r="BC43" s="26">
        <v>21.14</v>
      </c>
      <c r="BD43" s="26">
        <v>0.05</v>
      </c>
      <c r="BE43" s="26">
        <v>0.02</v>
      </c>
      <c r="BF43" s="26">
        <v>0.01</v>
      </c>
      <c r="BG43" s="26">
        <v>0.03</v>
      </c>
      <c r="BH43" s="26">
        <v>0.03</v>
      </c>
      <c r="BI43" s="26">
        <v>0.15</v>
      </c>
      <c r="BJ43" s="26">
        <v>0</v>
      </c>
      <c r="BK43" s="26">
        <v>0.51</v>
      </c>
      <c r="BL43" s="26">
        <v>0</v>
      </c>
      <c r="BM43" s="26">
        <v>0.18</v>
      </c>
      <c r="BN43" s="26">
        <v>0</v>
      </c>
      <c r="BO43" s="26">
        <v>0.01</v>
      </c>
      <c r="BP43" s="26">
        <v>0</v>
      </c>
      <c r="BQ43" s="26">
        <v>0.03</v>
      </c>
      <c r="BR43" s="26">
        <v>0.04</v>
      </c>
      <c r="BS43" s="26">
        <v>0.65</v>
      </c>
      <c r="BT43" s="26">
        <v>0</v>
      </c>
      <c r="BU43" s="26">
        <v>0</v>
      </c>
      <c r="BV43" s="26">
        <v>0.8</v>
      </c>
      <c r="BW43" s="26">
        <v>0</v>
      </c>
      <c r="BX43" s="26">
        <v>0</v>
      </c>
      <c r="BY43" s="26">
        <v>0</v>
      </c>
      <c r="BZ43" s="26">
        <v>0</v>
      </c>
      <c r="CA43" s="26">
        <v>0</v>
      </c>
      <c r="CB43" s="26">
        <v>70.489999999999995</v>
      </c>
      <c r="CC43" s="25">
        <v>46.9</v>
      </c>
      <c r="CE43" s="23">
        <v>4547.99</v>
      </c>
      <c r="CG43" s="23">
        <v>27.26</v>
      </c>
      <c r="CH43" s="23">
        <v>16.82</v>
      </c>
      <c r="CI43" s="23">
        <v>22.04</v>
      </c>
      <c r="CJ43" s="23">
        <v>3686.57</v>
      </c>
      <c r="CK43" s="23">
        <v>2266.83</v>
      </c>
      <c r="CL43" s="23">
        <v>2976.7</v>
      </c>
      <c r="CM43" s="23">
        <v>35.299999999999997</v>
      </c>
      <c r="CN43" s="23">
        <v>34.86</v>
      </c>
      <c r="CO43" s="23">
        <v>35.08</v>
      </c>
      <c r="CP43" s="23">
        <v>0</v>
      </c>
      <c r="CQ43" s="23">
        <v>0.45</v>
      </c>
      <c r="CR43" s="23">
        <v>28.59</v>
      </c>
    </row>
    <row r="44" spans="1:96" s="23" customFormat="1">
      <c r="A44" s="23" t="str">
        <f>"593"</f>
        <v>593</v>
      </c>
      <c r="B44" s="24" t="s">
        <v>104</v>
      </c>
      <c r="C44" s="25" t="str">
        <f>"20"</f>
        <v>20</v>
      </c>
      <c r="D44" s="25">
        <v>0.22</v>
      </c>
      <c r="E44" s="25">
        <v>0.01</v>
      </c>
      <c r="F44" s="25">
        <v>0.84</v>
      </c>
      <c r="G44" s="25">
        <v>0.01</v>
      </c>
      <c r="H44" s="25">
        <v>1.35</v>
      </c>
      <c r="I44" s="25">
        <v>13.7713216</v>
      </c>
      <c r="J44" s="26">
        <v>0.61</v>
      </c>
      <c r="K44" s="26">
        <v>0.03</v>
      </c>
      <c r="L44" s="26">
        <v>0</v>
      </c>
      <c r="M44" s="26">
        <v>0</v>
      </c>
      <c r="N44" s="26">
        <v>0.62</v>
      </c>
      <c r="O44" s="26">
        <v>0.64</v>
      </c>
      <c r="P44" s="26">
        <v>0.08</v>
      </c>
      <c r="Q44" s="26">
        <v>0</v>
      </c>
      <c r="R44" s="26">
        <v>0</v>
      </c>
      <c r="S44" s="26">
        <v>0.05</v>
      </c>
      <c r="T44" s="26">
        <v>0.09</v>
      </c>
      <c r="U44" s="26">
        <v>0.75</v>
      </c>
      <c r="V44" s="26">
        <v>19.2</v>
      </c>
      <c r="W44" s="26">
        <v>1.1399999999999999</v>
      </c>
      <c r="X44" s="26">
        <v>1.39</v>
      </c>
      <c r="Y44" s="26">
        <v>2.95</v>
      </c>
      <c r="Z44" s="26">
        <v>0.06</v>
      </c>
      <c r="AA44" s="26">
        <v>3.12</v>
      </c>
      <c r="AB44" s="26">
        <v>127.92</v>
      </c>
      <c r="AC44" s="26">
        <v>31.85</v>
      </c>
      <c r="AD44" s="26">
        <v>0.05</v>
      </c>
      <c r="AE44" s="26">
        <v>0</v>
      </c>
      <c r="AF44" s="26">
        <v>0</v>
      </c>
      <c r="AG44" s="26">
        <v>0.05</v>
      </c>
      <c r="AH44" s="26">
        <v>0.1</v>
      </c>
      <c r="AI44" s="26">
        <v>0.4</v>
      </c>
      <c r="AJ44" s="26">
        <v>0</v>
      </c>
      <c r="AK44" s="26">
        <v>5.34</v>
      </c>
      <c r="AL44" s="26">
        <v>4.87</v>
      </c>
      <c r="AM44" s="26">
        <v>8.92</v>
      </c>
      <c r="AN44" s="26">
        <v>3.26</v>
      </c>
      <c r="AO44" s="26">
        <v>1.73</v>
      </c>
      <c r="AP44" s="26">
        <v>3.8</v>
      </c>
      <c r="AQ44" s="26">
        <v>1.54</v>
      </c>
      <c r="AR44" s="26">
        <v>5.5</v>
      </c>
      <c r="AS44" s="26">
        <v>3.99</v>
      </c>
      <c r="AT44" s="26">
        <v>4.46</v>
      </c>
      <c r="AU44" s="26">
        <v>5.16</v>
      </c>
      <c r="AV44" s="26">
        <v>2.44</v>
      </c>
      <c r="AW44" s="26">
        <v>3.86</v>
      </c>
      <c r="AX44" s="26">
        <v>32.9</v>
      </c>
      <c r="AY44" s="26">
        <v>0</v>
      </c>
      <c r="AZ44" s="26">
        <v>9.99</v>
      </c>
      <c r="BA44" s="26">
        <v>5.67</v>
      </c>
      <c r="BB44" s="26">
        <v>3.03</v>
      </c>
      <c r="BC44" s="26">
        <v>2.12</v>
      </c>
      <c r="BD44" s="26">
        <v>0.03</v>
      </c>
      <c r="BE44" s="26">
        <v>0.01</v>
      </c>
      <c r="BF44" s="26">
        <v>0.01</v>
      </c>
      <c r="BG44" s="26">
        <v>0.02</v>
      </c>
      <c r="BH44" s="26">
        <v>0.02</v>
      </c>
      <c r="BI44" s="26">
        <v>0.09</v>
      </c>
      <c r="BJ44" s="26">
        <v>0</v>
      </c>
      <c r="BK44" s="26">
        <v>0.25</v>
      </c>
      <c r="BL44" s="26">
        <v>0</v>
      </c>
      <c r="BM44" s="26">
        <v>0.08</v>
      </c>
      <c r="BN44" s="26">
        <v>0</v>
      </c>
      <c r="BO44" s="26">
        <v>0</v>
      </c>
      <c r="BP44" s="26">
        <v>0</v>
      </c>
      <c r="BQ44" s="26">
        <v>0.02</v>
      </c>
      <c r="BR44" s="26">
        <v>0.03</v>
      </c>
      <c r="BS44" s="26">
        <v>0.21</v>
      </c>
      <c r="BT44" s="26">
        <v>0</v>
      </c>
      <c r="BU44" s="26">
        <v>0</v>
      </c>
      <c r="BV44" s="26">
        <v>0.02</v>
      </c>
      <c r="BW44" s="26">
        <v>0</v>
      </c>
      <c r="BX44" s="26">
        <v>0</v>
      </c>
      <c r="BY44" s="26">
        <v>0</v>
      </c>
      <c r="BZ44" s="26">
        <v>0</v>
      </c>
      <c r="CA44" s="26">
        <v>0</v>
      </c>
      <c r="CB44" s="26">
        <v>21.09</v>
      </c>
      <c r="CC44" s="25">
        <v>2.14</v>
      </c>
      <c r="CE44" s="23">
        <v>24.44</v>
      </c>
      <c r="CG44" s="23">
        <v>0.4</v>
      </c>
      <c r="CH44" s="23">
        <v>0.4</v>
      </c>
      <c r="CI44" s="23">
        <v>0.4</v>
      </c>
      <c r="CJ44" s="23">
        <v>61.5</v>
      </c>
      <c r="CK44" s="23">
        <v>25.79</v>
      </c>
      <c r="CL44" s="23">
        <v>43.65</v>
      </c>
      <c r="CM44" s="23">
        <v>3.54</v>
      </c>
      <c r="CN44" s="23">
        <v>2.17</v>
      </c>
      <c r="CO44" s="23">
        <v>2.87</v>
      </c>
      <c r="CP44" s="23">
        <v>0.2</v>
      </c>
      <c r="CQ44" s="23">
        <v>0</v>
      </c>
      <c r="CR44" s="23">
        <v>1.3</v>
      </c>
    </row>
    <row r="45" spans="1:96" s="23" customFormat="1">
      <c r="A45" s="23" t="str">
        <f>"2"</f>
        <v>2</v>
      </c>
      <c r="B45" s="24" t="s">
        <v>96</v>
      </c>
      <c r="C45" s="25" t="str">
        <f>"32,3"</f>
        <v>32,3</v>
      </c>
      <c r="D45" s="25">
        <v>2.14</v>
      </c>
      <c r="E45" s="25">
        <v>0</v>
      </c>
      <c r="F45" s="25">
        <v>0.21</v>
      </c>
      <c r="G45" s="25">
        <v>0.21</v>
      </c>
      <c r="H45" s="25">
        <v>15.15</v>
      </c>
      <c r="I45" s="25">
        <v>72.320022999999978</v>
      </c>
      <c r="J45" s="26">
        <v>0</v>
      </c>
      <c r="K45" s="26">
        <v>0</v>
      </c>
      <c r="L45" s="26">
        <v>0</v>
      </c>
      <c r="M45" s="26">
        <v>0</v>
      </c>
      <c r="N45" s="26">
        <v>0.36</v>
      </c>
      <c r="O45" s="26">
        <v>14.73</v>
      </c>
      <c r="P45" s="26">
        <v>0.06</v>
      </c>
      <c r="Q45" s="26">
        <v>0</v>
      </c>
      <c r="R45" s="26">
        <v>0</v>
      </c>
      <c r="S45" s="26">
        <v>0</v>
      </c>
      <c r="T45" s="26">
        <v>0.57999999999999996</v>
      </c>
      <c r="U45" s="26">
        <v>0</v>
      </c>
      <c r="V45" s="26">
        <v>0</v>
      </c>
      <c r="W45" s="26">
        <v>0</v>
      </c>
      <c r="X45" s="26">
        <v>0</v>
      </c>
      <c r="Y45" s="26">
        <v>0</v>
      </c>
      <c r="Z45" s="26">
        <v>0</v>
      </c>
      <c r="AA45" s="26">
        <v>0</v>
      </c>
      <c r="AB45" s="26">
        <v>0</v>
      </c>
      <c r="AC45" s="26">
        <v>0</v>
      </c>
      <c r="AD45" s="26">
        <v>0</v>
      </c>
      <c r="AE45" s="26">
        <v>0</v>
      </c>
      <c r="AF45" s="26">
        <v>0</v>
      </c>
      <c r="AG45" s="26">
        <v>0</v>
      </c>
      <c r="AH45" s="26">
        <v>0</v>
      </c>
      <c r="AI45" s="26">
        <v>0</v>
      </c>
      <c r="AJ45" s="26">
        <v>0</v>
      </c>
      <c r="AK45" s="26">
        <v>103.13</v>
      </c>
      <c r="AL45" s="26">
        <v>107.35</v>
      </c>
      <c r="AM45" s="26">
        <v>164.39</v>
      </c>
      <c r="AN45" s="26">
        <v>54.52</v>
      </c>
      <c r="AO45" s="26">
        <v>32.32</v>
      </c>
      <c r="AP45" s="26">
        <v>64.63</v>
      </c>
      <c r="AQ45" s="26">
        <v>24.45</v>
      </c>
      <c r="AR45" s="26">
        <v>116.9</v>
      </c>
      <c r="AS45" s="26">
        <v>72.5</v>
      </c>
      <c r="AT45" s="26">
        <v>101.16</v>
      </c>
      <c r="AU45" s="26">
        <v>83.46</v>
      </c>
      <c r="AV45" s="26">
        <v>43.84</v>
      </c>
      <c r="AW45" s="26">
        <v>77.56</v>
      </c>
      <c r="AX45" s="26">
        <v>648.57000000000005</v>
      </c>
      <c r="AY45" s="26">
        <v>0</v>
      </c>
      <c r="AZ45" s="26">
        <v>211.32</v>
      </c>
      <c r="BA45" s="26">
        <v>91.89</v>
      </c>
      <c r="BB45" s="26">
        <v>60.98</v>
      </c>
      <c r="BC45" s="26">
        <v>48.33</v>
      </c>
      <c r="BD45" s="26">
        <v>0</v>
      </c>
      <c r="BE45" s="26">
        <v>0</v>
      </c>
      <c r="BF45" s="26">
        <v>0</v>
      </c>
      <c r="BG45" s="26">
        <v>0</v>
      </c>
      <c r="BH45" s="26">
        <v>0</v>
      </c>
      <c r="BI45" s="26">
        <v>0</v>
      </c>
      <c r="BJ45" s="26">
        <v>0</v>
      </c>
      <c r="BK45" s="26">
        <v>0.03</v>
      </c>
      <c r="BL45" s="26">
        <v>0</v>
      </c>
      <c r="BM45" s="26">
        <v>0</v>
      </c>
      <c r="BN45" s="26">
        <v>0</v>
      </c>
      <c r="BO45" s="26">
        <v>0</v>
      </c>
      <c r="BP45" s="26">
        <v>0</v>
      </c>
      <c r="BQ45" s="26">
        <v>0</v>
      </c>
      <c r="BR45" s="26">
        <v>0</v>
      </c>
      <c r="BS45" s="26">
        <v>0.02</v>
      </c>
      <c r="BT45" s="26">
        <v>0</v>
      </c>
      <c r="BU45" s="26">
        <v>0</v>
      </c>
      <c r="BV45" s="26">
        <v>0.09</v>
      </c>
      <c r="BW45" s="26">
        <v>0</v>
      </c>
      <c r="BX45" s="26">
        <v>0</v>
      </c>
      <c r="BY45" s="26">
        <v>0</v>
      </c>
      <c r="BZ45" s="26">
        <v>0</v>
      </c>
      <c r="CA45" s="26">
        <v>0</v>
      </c>
      <c r="CB45" s="26">
        <v>12.63</v>
      </c>
      <c r="CC45" s="25">
        <v>1.71</v>
      </c>
      <c r="CE45" s="23">
        <v>0</v>
      </c>
      <c r="CG45" s="23">
        <v>0</v>
      </c>
      <c r="CH45" s="23">
        <v>0</v>
      </c>
      <c r="CI45" s="23">
        <v>0</v>
      </c>
      <c r="CJ45" s="23">
        <v>834.73</v>
      </c>
      <c r="CK45" s="23">
        <v>321.58999999999997</v>
      </c>
      <c r="CL45" s="23">
        <v>578.16</v>
      </c>
      <c r="CM45" s="23">
        <v>6.68</v>
      </c>
      <c r="CN45" s="23">
        <v>6.68</v>
      </c>
      <c r="CO45" s="23">
        <v>6.68</v>
      </c>
      <c r="CP45" s="23">
        <v>0</v>
      </c>
      <c r="CQ45" s="23">
        <v>0</v>
      </c>
      <c r="CR45" s="23">
        <v>1.43</v>
      </c>
    </row>
    <row r="46" spans="1:96" s="23" customFormat="1">
      <c r="A46" s="23" t="str">
        <f>"3"</f>
        <v>3</v>
      </c>
      <c r="B46" s="24" t="s">
        <v>105</v>
      </c>
      <c r="C46" s="25" t="str">
        <f>"20"</f>
        <v>20</v>
      </c>
      <c r="D46" s="25">
        <v>1.32</v>
      </c>
      <c r="E46" s="25">
        <v>0</v>
      </c>
      <c r="F46" s="25">
        <v>0.24</v>
      </c>
      <c r="G46" s="25">
        <v>0.24</v>
      </c>
      <c r="H46" s="25">
        <v>8.34</v>
      </c>
      <c r="I46" s="25">
        <v>38.676000000000002</v>
      </c>
      <c r="J46" s="26">
        <v>0.04</v>
      </c>
      <c r="K46" s="26">
        <v>0</v>
      </c>
      <c r="L46" s="26">
        <v>0</v>
      </c>
      <c r="M46" s="26">
        <v>0</v>
      </c>
      <c r="N46" s="26">
        <v>0.24</v>
      </c>
      <c r="O46" s="26">
        <v>6.44</v>
      </c>
      <c r="P46" s="26">
        <v>1.66</v>
      </c>
      <c r="Q46" s="26">
        <v>0</v>
      </c>
      <c r="R46" s="26">
        <v>0</v>
      </c>
      <c r="S46" s="26">
        <v>0.2</v>
      </c>
      <c r="T46" s="26">
        <v>0.5</v>
      </c>
      <c r="U46" s="26">
        <v>122</v>
      </c>
      <c r="V46" s="26">
        <v>49</v>
      </c>
      <c r="W46" s="26">
        <v>7</v>
      </c>
      <c r="X46" s="26">
        <v>9.4</v>
      </c>
      <c r="Y46" s="26">
        <v>31.6</v>
      </c>
      <c r="Z46" s="26">
        <v>0.78</v>
      </c>
      <c r="AA46" s="26">
        <v>0</v>
      </c>
      <c r="AB46" s="26">
        <v>1</v>
      </c>
      <c r="AC46" s="26">
        <v>0.2</v>
      </c>
      <c r="AD46" s="26">
        <v>0.28000000000000003</v>
      </c>
      <c r="AE46" s="26">
        <v>0.04</v>
      </c>
      <c r="AF46" s="26">
        <v>0.02</v>
      </c>
      <c r="AG46" s="26">
        <v>0.14000000000000001</v>
      </c>
      <c r="AH46" s="26">
        <v>0.4</v>
      </c>
      <c r="AI46" s="26">
        <v>0</v>
      </c>
      <c r="AJ46" s="26">
        <v>0</v>
      </c>
      <c r="AK46" s="26">
        <v>0</v>
      </c>
      <c r="AL46" s="26">
        <v>0</v>
      </c>
      <c r="AM46" s="26">
        <v>85.4</v>
      </c>
      <c r="AN46" s="26">
        <v>44.6</v>
      </c>
      <c r="AO46" s="26">
        <v>18.600000000000001</v>
      </c>
      <c r="AP46" s="26">
        <v>39.6</v>
      </c>
      <c r="AQ46" s="26">
        <v>16</v>
      </c>
      <c r="AR46" s="26">
        <v>74.2</v>
      </c>
      <c r="AS46" s="26">
        <v>59.4</v>
      </c>
      <c r="AT46" s="26">
        <v>58.2</v>
      </c>
      <c r="AU46" s="26">
        <v>92.8</v>
      </c>
      <c r="AV46" s="26">
        <v>24.8</v>
      </c>
      <c r="AW46" s="26">
        <v>62</v>
      </c>
      <c r="AX46" s="26">
        <v>305.8</v>
      </c>
      <c r="AY46" s="26">
        <v>0</v>
      </c>
      <c r="AZ46" s="26">
        <v>105.2</v>
      </c>
      <c r="BA46" s="26">
        <v>58.2</v>
      </c>
      <c r="BB46" s="26">
        <v>36</v>
      </c>
      <c r="BC46" s="26">
        <v>26</v>
      </c>
      <c r="BD46" s="26">
        <v>0</v>
      </c>
      <c r="BE46" s="26">
        <v>0</v>
      </c>
      <c r="BF46" s="26">
        <v>0</v>
      </c>
      <c r="BG46" s="26">
        <v>0</v>
      </c>
      <c r="BH46" s="26">
        <v>0</v>
      </c>
      <c r="BI46" s="26">
        <v>0</v>
      </c>
      <c r="BJ46" s="26">
        <v>0</v>
      </c>
      <c r="BK46" s="26">
        <v>0.03</v>
      </c>
      <c r="BL46" s="26">
        <v>0</v>
      </c>
      <c r="BM46" s="26">
        <v>0</v>
      </c>
      <c r="BN46" s="26">
        <v>0</v>
      </c>
      <c r="BO46" s="26">
        <v>0</v>
      </c>
      <c r="BP46" s="26">
        <v>0</v>
      </c>
      <c r="BQ46" s="26">
        <v>0</v>
      </c>
      <c r="BR46" s="26">
        <v>0</v>
      </c>
      <c r="BS46" s="26">
        <v>0.02</v>
      </c>
      <c r="BT46" s="26">
        <v>0</v>
      </c>
      <c r="BU46" s="26">
        <v>0</v>
      </c>
      <c r="BV46" s="26">
        <v>0.1</v>
      </c>
      <c r="BW46" s="26">
        <v>0.02</v>
      </c>
      <c r="BX46" s="26">
        <v>0</v>
      </c>
      <c r="BY46" s="26">
        <v>0</v>
      </c>
      <c r="BZ46" s="26">
        <v>0</v>
      </c>
      <c r="CA46" s="26">
        <v>0</v>
      </c>
      <c r="CB46" s="26">
        <v>9.4</v>
      </c>
      <c r="CC46" s="25">
        <v>1.1100000000000001</v>
      </c>
      <c r="CE46" s="23">
        <v>0.17</v>
      </c>
      <c r="CG46" s="23">
        <v>0</v>
      </c>
      <c r="CH46" s="23">
        <v>0</v>
      </c>
      <c r="CI46" s="23">
        <v>0</v>
      </c>
      <c r="CJ46" s="23">
        <v>0</v>
      </c>
      <c r="CK46" s="23">
        <v>0</v>
      </c>
      <c r="CL46" s="23">
        <v>0</v>
      </c>
      <c r="CM46" s="23">
        <v>0</v>
      </c>
      <c r="CN46" s="23">
        <v>0</v>
      </c>
      <c r="CO46" s="23">
        <v>0</v>
      </c>
      <c r="CP46" s="23">
        <v>0</v>
      </c>
      <c r="CQ46" s="23">
        <v>0</v>
      </c>
      <c r="CR46" s="23">
        <v>0.92</v>
      </c>
    </row>
    <row r="47" spans="1:96" s="19" customFormat="1">
      <c r="A47" s="19" t="str">
        <f>"27/10"</f>
        <v>27/10</v>
      </c>
      <c r="B47" s="20" t="s">
        <v>106</v>
      </c>
      <c r="C47" s="21" t="str">
        <f>"200"</f>
        <v>200</v>
      </c>
      <c r="D47" s="21">
        <v>0.1</v>
      </c>
      <c r="E47" s="21">
        <v>0</v>
      </c>
      <c r="F47" s="21">
        <v>0.02</v>
      </c>
      <c r="G47" s="21">
        <v>0.02</v>
      </c>
      <c r="H47" s="21">
        <v>5.94</v>
      </c>
      <c r="I47" s="21">
        <v>23.095202</v>
      </c>
      <c r="J47" s="22">
        <v>0</v>
      </c>
      <c r="K47" s="22">
        <v>0</v>
      </c>
      <c r="L47" s="22">
        <v>0</v>
      </c>
      <c r="M47" s="22">
        <v>0</v>
      </c>
      <c r="N47" s="22">
        <v>5.89</v>
      </c>
      <c r="O47" s="22">
        <v>0</v>
      </c>
      <c r="P47" s="22">
        <v>0.05</v>
      </c>
      <c r="Q47" s="22">
        <v>0</v>
      </c>
      <c r="R47" s="22">
        <v>0</v>
      </c>
      <c r="S47" s="22">
        <v>0</v>
      </c>
      <c r="T47" s="22">
        <v>0.03</v>
      </c>
      <c r="U47" s="22">
        <v>0.06</v>
      </c>
      <c r="V47" s="22">
        <v>0.18</v>
      </c>
      <c r="W47" s="22">
        <v>0.17</v>
      </c>
      <c r="X47" s="22">
        <v>0</v>
      </c>
      <c r="Y47" s="22">
        <v>0</v>
      </c>
      <c r="Z47" s="22">
        <v>0.02</v>
      </c>
      <c r="AA47" s="22">
        <v>0</v>
      </c>
      <c r="AB47" s="22">
        <v>0</v>
      </c>
      <c r="AC47" s="22">
        <v>0</v>
      </c>
      <c r="AD47" s="22">
        <v>0</v>
      </c>
      <c r="AE47" s="22">
        <v>0</v>
      </c>
      <c r="AF47" s="22">
        <v>0</v>
      </c>
      <c r="AG47" s="22">
        <v>0</v>
      </c>
      <c r="AH47" s="22">
        <v>0</v>
      </c>
      <c r="AI47" s="22">
        <v>0</v>
      </c>
      <c r="AJ47" s="22">
        <v>0</v>
      </c>
      <c r="AK47" s="22">
        <v>0</v>
      </c>
      <c r="AL47" s="22">
        <v>0</v>
      </c>
      <c r="AM47" s="22">
        <v>0</v>
      </c>
      <c r="AN47" s="22">
        <v>0</v>
      </c>
      <c r="AO47" s="22">
        <v>0</v>
      </c>
      <c r="AP47" s="22">
        <v>0</v>
      </c>
      <c r="AQ47" s="22">
        <v>0</v>
      </c>
      <c r="AR47" s="22">
        <v>0</v>
      </c>
      <c r="AS47" s="22">
        <v>0</v>
      </c>
      <c r="AT47" s="22">
        <v>0</v>
      </c>
      <c r="AU47" s="22">
        <v>0</v>
      </c>
      <c r="AV47" s="22">
        <v>0</v>
      </c>
      <c r="AW47" s="22">
        <v>0</v>
      </c>
      <c r="AX47" s="22">
        <v>0</v>
      </c>
      <c r="AY47" s="22">
        <v>0</v>
      </c>
      <c r="AZ47" s="22">
        <v>0</v>
      </c>
      <c r="BA47" s="22">
        <v>0</v>
      </c>
      <c r="BB47" s="22">
        <v>0</v>
      </c>
      <c r="BC47" s="22">
        <v>0</v>
      </c>
      <c r="BD47" s="22">
        <v>0</v>
      </c>
      <c r="BE47" s="22">
        <v>0</v>
      </c>
      <c r="BF47" s="22">
        <v>0</v>
      </c>
      <c r="BG47" s="22">
        <v>0</v>
      </c>
      <c r="BH47" s="22">
        <v>0</v>
      </c>
      <c r="BI47" s="22">
        <v>0</v>
      </c>
      <c r="BJ47" s="22">
        <v>0</v>
      </c>
      <c r="BK47" s="22">
        <v>0</v>
      </c>
      <c r="BL47" s="22">
        <v>0</v>
      </c>
      <c r="BM47" s="22">
        <v>0</v>
      </c>
      <c r="BN47" s="22">
        <v>0</v>
      </c>
      <c r="BO47" s="22">
        <v>0</v>
      </c>
      <c r="BP47" s="22">
        <v>0</v>
      </c>
      <c r="BQ47" s="22">
        <v>0</v>
      </c>
      <c r="BR47" s="22">
        <v>0</v>
      </c>
      <c r="BS47" s="22">
        <v>0</v>
      </c>
      <c r="BT47" s="22">
        <v>0</v>
      </c>
      <c r="BU47" s="22">
        <v>0</v>
      </c>
      <c r="BV47" s="22">
        <v>0</v>
      </c>
      <c r="BW47" s="22">
        <v>0</v>
      </c>
      <c r="BX47" s="22">
        <v>0</v>
      </c>
      <c r="BY47" s="22">
        <v>0</v>
      </c>
      <c r="BZ47" s="22">
        <v>0</v>
      </c>
      <c r="CA47" s="22">
        <v>0</v>
      </c>
      <c r="CB47" s="22">
        <v>200.05</v>
      </c>
      <c r="CC47" s="21">
        <v>1.1200000000000001</v>
      </c>
      <c r="CE47" s="19">
        <v>0</v>
      </c>
      <c r="CG47" s="19">
        <v>0.6</v>
      </c>
      <c r="CH47" s="19">
        <v>0.6</v>
      </c>
      <c r="CI47" s="19">
        <v>0.6</v>
      </c>
      <c r="CJ47" s="19">
        <v>60</v>
      </c>
      <c r="CK47" s="19">
        <v>24.6</v>
      </c>
      <c r="CL47" s="19">
        <v>42.3</v>
      </c>
      <c r="CM47" s="19">
        <v>6.54</v>
      </c>
      <c r="CN47" s="19">
        <v>3.84</v>
      </c>
      <c r="CO47" s="19">
        <v>5.19</v>
      </c>
      <c r="CP47" s="19">
        <v>6</v>
      </c>
      <c r="CQ47" s="19">
        <v>0</v>
      </c>
      <c r="CR47" s="19">
        <v>0.68</v>
      </c>
    </row>
    <row r="48" spans="1:96" s="27" customFormat="1" ht="11.4">
      <c r="B48" s="28" t="s">
        <v>115</v>
      </c>
      <c r="C48" s="29"/>
      <c r="D48" s="29">
        <v>26.56</v>
      </c>
      <c r="E48" s="29">
        <v>15.18</v>
      </c>
      <c r="F48" s="29">
        <v>22.32</v>
      </c>
      <c r="G48" s="29">
        <v>13.81</v>
      </c>
      <c r="H48" s="29">
        <v>91.43</v>
      </c>
      <c r="I48" s="29">
        <v>661.6</v>
      </c>
      <c r="J48" s="30">
        <v>8.08</v>
      </c>
      <c r="K48" s="30">
        <v>8.51</v>
      </c>
      <c r="L48" s="30">
        <v>0</v>
      </c>
      <c r="M48" s="30">
        <v>0</v>
      </c>
      <c r="N48" s="30">
        <v>22</v>
      </c>
      <c r="O48" s="30">
        <v>61.28</v>
      </c>
      <c r="P48" s="30">
        <v>8.15</v>
      </c>
      <c r="Q48" s="30">
        <v>0</v>
      </c>
      <c r="R48" s="30">
        <v>0</v>
      </c>
      <c r="S48" s="30">
        <v>1.1000000000000001</v>
      </c>
      <c r="T48" s="30">
        <v>10.66</v>
      </c>
      <c r="U48" s="30">
        <v>1494.04</v>
      </c>
      <c r="V48" s="30">
        <v>1730.1</v>
      </c>
      <c r="W48" s="30">
        <v>121.9</v>
      </c>
      <c r="X48" s="30">
        <v>107.14</v>
      </c>
      <c r="Y48" s="30">
        <v>485.82</v>
      </c>
      <c r="Z48" s="30">
        <v>9.3800000000000008</v>
      </c>
      <c r="AA48" s="30">
        <v>4463.88</v>
      </c>
      <c r="AB48" s="30">
        <v>2747.5</v>
      </c>
      <c r="AC48" s="30">
        <v>7998.28</v>
      </c>
      <c r="AD48" s="30">
        <v>7.34</v>
      </c>
      <c r="AE48" s="30">
        <v>0.49</v>
      </c>
      <c r="AF48" s="30">
        <v>1.92</v>
      </c>
      <c r="AG48" s="30">
        <v>9.86</v>
      </c>
      <c r="AH48" s="30">
        <v>17.559999999999999</v>
      </c>
      <c r="AI48" s="30">
        <v>29.58</v>
      </c>
      <c r="AJ48" s="30">
        <v>0</v>
      </c>
      <c r="AK48" s="30">
        <v>1375.29</v>
      </c>
      <c r="AL48" s="30">
        <v>1143.77</v>
      </c>
      <c r="AM48" s="30">
        <v>1966.61</v>
      </c>
      <c r="AN48" s="30">
        <v>1661.87</v>
      </c>
      <c r="AO48" s="30">
        <v>511.02</v>
      </c>
      <c r="AP48" s="30">
        <v>1020.8</v>
      </c>
      <c r="AQ48" s="30">
        <v>330.25</v>
      </c>
      <c r="AR48" s="30">
        <v>1220.7</v>
      </c>
      <c r="AS48" s="30">
        <v>414.34</v>
      </c>
      <c r="AT48" s="30">
        <v>712.98</v>
      </c>
      <c r="AU48" s="30">
        <v>791.35</v>
      </c>
      <c r="AV48" s="30">
        <v>537.12</v>
      </c>
      <c r="AW48" s="30">
        <v>368.79</v>
      </c>
      <c r="AX48" s="30">
        <v>2252.63</v>
      </c>
      <c r="AY48" s="30">
        <v>0</v>
      </c>
      <c r="AZ48" s="30">
        <v>585.82000000000005</v>
      </c>
      <c r="BA48" s="30">
        <v>371.96</v>
      </c>
      <c r="BB48" s="30">
        <v>324.11</v>
      </c>
      <c r="BC48" s="30">
        <v>165.84</v>
      </c>
      <c r="BD48" s="30">
        <v>0.2</v>
      </c>
      <c r="BE48" s="30">
        <v>0.09</v>
      </c>
      <c r="BF48" s="30">
        <v>0.05</v>
      </c>
      <c r="BG48" s="30">
        <v>0.11</v>
      </c>
      <c r="BH48" s="30">
        <v>0.13</v>
      </c>
      <c r="BI48" s="30">
        <v>0.59</v>
      </c>
      <c r="BJ48" s="30">
        <v>0</v>
      </c>
      <c r="BK48" s="30">
        <v>2.57</v>
      </c>
      <c r="BL48" s="30">
        <v>0</v>
      </c>
      <c r="BM48" s="30">
        <v>1.01</v>
      </c>
      <c r="BN48" s="30">
        <v>0.04</v>
      </c>
      <c r="BO48" s="30">
        <v>0.08</v>
      </c>
      <c r="BP48" s="30">
        <v>0</v>
      </c>
      <c r="BQ48" s="30">
        <v>0.11</v>
      </c>
      <c r="BR48" s="30">
        <v>0.19</v>
      </c>
      <c r="BS48" s="30">
        <v>4.4800000000000004</v>
      </c>
      <c r="BT48" s="30">
        <v>0</v>
      </c>
      <c r="BU48" s="30">
        <v>0</v>
      </c>
      <c r="BV48" s="30">
        <v>7.66</v>
      </c>
      <c r="BW48" s="30">
        <v>0.03</v>
      </c>
      <c r="BX48" s="30">
        <v>0</v>
      </c>
      <c r="BY48" s="30">
        <v>0</v>
      </c>
      <c r="BZ48" s="30">
        <v>0</v>
      </c>
      <c r="CA48" s="30">
        <v>0</v>
      </c>
      <c r="CB48" s="30">
        <v>858.24</v>
      </c>
      <c r="CC48" s="29">
        <f>SUM($CC$39:$CC$47)</f>
        <v>102.88</v>
      </c>
      <c r="CD48" s="27">
        <f>$I$48/$I$53*100</f>
        <v>21.920059372349453</v>
      </c>
      <c r="CE48" s="27">
        <v>4921.8</v>
      </c>
      <c r="CG48" s="27">
        <v>143.31</v>
      </c>
      <c r="CH48" s="27">
        <v>85.34</v>
      </c>
      <c r="CI48" s="27">
        <v>114.32</v>
      </c>
      <c r="CJ48" s="27">
        <v>6959.15</v>
      </c>
      <c r="CK48" s="27">
        <v>3844.93</v>
      </c>
      <c r="CL48" s="27">
        <v>5402.04</v>
      </c>
      <c r="CM48" s="27">
        <v>131.55000000000001</v>
      </c>
      <c r="CN48" s="27">
        <v>77.849999999999994</v>
      </c>
      <c r="CO48" s="27">
        <v>104.71</v>
      </c>
      <c r="CP48" s="27">
        <v>7.5</v>
      </c>
      <c r="CQ48" s="27">
        <v>3.15</v>
      </c>
    </row>
    <row r="49" spans="1:96">
      <c r="B49" s="18" t="s">
        <v>116</v>
      </c>
      <c r="C49" s="16"/>
      <c r="D49" s="16"/>
      <c r="E49" s="16"/>
      <c r="F49" s="16"/>
      <c r="G49" s="16"/>
      <c r="H49" s="16"/>
      <c r="I49" s="16"/>
    </row>
    <row r="50" spans="1:96" s="23" customFormat="1">
      <c r="A50" s="23" t="str">
        <f>"11,2"</f>
        <v>11,2</v>
      </c>
      <c r="B50" s="24" t="s">
        <v>109</v>
      </c>
      <c r="C50" s="25" t="str">
        <f>"40"</f>
        <v>40</v>
      </c>
      <c r="D50" s="25">
        <v>2.8</v>
      </c>
      <c r="E50" s="25">
        <v>0</v>
      </c>
      <c r="F50" s="25">
        <v>1.2</v>
      </c>
      <c r="G50" s="25">
        <v>0</v>
      </c>
      <c r="H50" s="25">
        <v>35.28</v>
      </c>
      <c r="I50" s="25">
        <v>156.07599999999999</v>
      </c>
      <c r="J50" s="26">
        <v>7.6</v>
      </c>
      <c r="K50" s="26">
        <v>0</v>
      </c>
      <c r="L50" s="26">
        <v>0</v>
      </c>
      <c r="M50" s="26">
        <v>0</v>
      </c>
      <c r="N50" s="26">
        <v>33.6</v>
      </c>
      <c r="O50" s="26">
        <v>1.1599999999999999</v>
      </c>
      <c r="P50" s="26">
        <v>0.52</v>
      </c>
      <c r="Q50" s="26">
        <v>0</v>
      </c>
      <c r="R50" s="26">
        <v>0</v>
      </c>
      <c r="S50" s="26">
        <v>0.2</v>
      </c>
      <c r="T50" s="26">
        <v>0.88</v>
      </c>
      <c r="U50" s="26">
        <v>54.4</v>
      </c>
      <c r="V50" s="26">
        <v>184.8</v>
      </c>
      <c r="W50" s="26">
        <v>140.80000000000001</v>
      </c>
      <c r="X50" s="26">
        <v>27.2</v>
      </c>
      <c r="Y50" s="26">
        <v>123.6</v>
      </c>
      <c r="Z50" s="26">
        <v>5.88</v>
      </c>
      <c r="AA50" s="26">
        <v>8</v>
      </c>
      <c r="AB50" s="26">
        <v>4.8</v>
      </c>
      <c r="AC50" s="26">
        <v>8.8000000000000007</v>
      </c>
      <c r="AD50" s="26">
        <v>0.32</v>
      </c>
      <c r="AE50" s="26">
        <v>0.03</v>
      </c>
      <c r="AF50" s="26">
        <v>0.18</v>
      </c>
      <c r="AG50" s="26">
        <v>0.16</v>
      </c>
      <c r="AH50" s="26">
        <v>1.04</v>
      </c>
      <c r="AI50" s="26">
        <v>0</v>
      </c>
      <c r="AJ50" s="26">
        <v>0</v>
      </c>
      <c r="AK50" s="26">
        <v>0</v>
      </c>
      <c r="AL50" s="26">
        <v>0</v>
      </c>
      <c r="AM50" s="26">
        <v>0</v>
      </c>
      <c r="AN50" s="26">
        <v>0</v>
      </c>
      <c r="AO50" s="26">
        <v>0</v>
      </c>
      <c r="AP50" s="26">
        <v>0</v>
      </c>
      <c r="AQ50" s="26">
        <v>0</v>
      </c>
      <c r="AR50" s="26">
        <v>0</v>
      </c>
      <c r="AS50" s="26">
        <v>0</v>
      </c>
      <c r="AT50" s="26">
        <v>0</v>
      </c>
      <c r="AU50" s="26">
        <v>0</v>
      </c>
      <c r="AV50" s="26">
        <v>0</v>
      </c>
      <c r="AW50" s="26">
        <v>0</v>
      </c>
      <c r="AX50" s="26">
        <v>0</v>
      </c>
      <c r="AY50" s="26">
        <v>0</v>
      </c>
      <c r="AZ50" s="26">
        <v>0</v>
      </c>
      <c r="BA50" s="26">
        <v>0</v>
      </c>
      <c r="BB50" s="26">
        <v>0</v>
      </c>
      <c r="BC50" s="26">
        <v>0</v>
      </c>
      <c r="BD50" s="26">
        <v>0</v>
      </c>
      <c r="BE50" s="26">
        <v>0</v>
      </c>
      <c r="BF50" s="26">
        <v>0</v>
      </c>
      <c r="BG50" s="26">
        <v>0</v>
      </c>
      <c r="BH50" s="26">
        <v>0</v>
      </c>
      <c r="BI50" s="26">
        <v>0</v>
      </c>
      <c r="BJ50" s="26">
        <v>0</v>
      </c>
      <c r="BK50" s="26">
        <v>0</v>
      </c>
      <c r="BL50" s="26">
        <v>0</v>
      </c>
      <c r="BM50" s="26">
        <v>0</v>
      </c>
      <c r="BN50" s="26">
        <v>0</v>
      </c>
      <c r="BO50" s="26">
        <v>0</v>
      </c>
      <c r="BP50" s="26">
        <v>0</v>
      </c>
      <c r="BQ50" s="26">
        <v>0</v>
      </c>
      <c r="BR50" s="26">
        <v>0</v>
      </c>
      <c r="BS50" s="26">
        <v>0</v>
      </c>
      <c r="BT50" s="26">
        <v>0</v>
      </c>
      <c r="BU50" s="26">
        <v>0</v>
      </c>
      <c r="BV50" s="26">
        <v>0</v>
      </c>
      <c r="BW50" s="26">
        <v>0</v>
      </c>
      <c r="BX50" s="26">
        <v>0</v>
      </c>
      <c r="BY50" s="26">
        <v>0</v>
      </c>
      <c r="BZ50" s="26">
        <v>0</v>
      </c>
      <c r="CA50" s="26">
        <v>0</v>
      </c>
      <c r="CB50" s="26">
        <v>0.44</v>
      </c>
      <c r="CC50" s="25">
        <v>10.56</v>
      </c>
      <c r="CE50" s="23">
        <v>8.8000000000000007</v>
      </c>
      <c r="CG50" s="23">
        <v>0</v>
      </c>
      <c r="CH50" s="23">
        <v>0</v>
      </c>
      <c r="CI50" s="23">
        <v>0</v>
      </c>
      <c r="CJ50" s="23">
        <v>0</v>
      </c>
      <c r="CK50" s="23">
        <v>0</v>
      </c>
      <c r="CL50" s="23">
        <v>0</v>
      </c>
      <c r="CM50" s="23">
        <v>0</v>
      </c>
      <c r="CN50" s="23">
        <v>0</v>
      </c>
      <c r="CO50" s="23">
        <v>0</v>
      </c>
      <c r="CP50" s="23">
        <v>0</v>
      </c>
      <c r="CQ50" s="23">
        <v>0</v>
      </c>
      <c r="CR50" s="23">
        <v>8.8000000000000007</v>
      </c>
    </row>
    <row r="51" spans="1:96" s="19" customFormat="1">
      <c r="A51" s="19" t="str">
        <f>"14"</f>
        <v>14</v>
      </c>
      <c r="B51" s="20" t="s">
        <v>110</v>
      </c>
      <c r="C51" s="21" t="str">
        <f>"160"</f>
        <v>160</v>
      </c>
      <c r="D51" s="21">
        <v>4.32</v>
      </c>
      <c r="E51" s="21">
        <v>0</v>
      </c>
      <c r="F51" s="21">
        <v>1.6</v>
      </c>
      <c r="G51" s="21">
        <v>0</v>
      </c>
      <c r="H51" s="21">
        <v>25.92</v>
      </c>
      <c r="I51" s="21">
        <v>122.496</v>
      </c>
      <c r="J51" s="22">
        <v>1.1200000000000001</v>
      </c>
      <c r="K51" s="22">
        <v>0</v>
      </c>
      <c r="L51" s="22">
        <v>0</v>
      </c>
      <c r="M51" s="22">
        <v>0</v>
      </c>
      <c r="N51" s="22">
        <v>19.52</v>
      </c>
      <c r="O51" s="22">
        <v>0</v>
      </c>
      <c r="P51" s="22">
        <v>6.4</v>
      </c>
      <c r="Q51" s="22">
        <v>0</v>
      </c>
      <c r="R51" s="22">
        <v>0</v>
      </c>
      <c r="S51" s="22">
        <v>1.28</v>
      </c>
      <c r="T51" s="22">
        <v>1.1200000000000001</v>
      </c>
      <c r="U51" s="22">
        <v>72</v>
      </c>
      <c r="V51" s="22">
        <v>196.8</v>
      </c>
      <c r="W51" s="22">
        <v>174.4</v>
      </c>
      <c r="X51" s="22">
        <v>20.8</v>
      </c>
      <c r="Y51" s="22">
        <v>136</v>
      </c>
      <c r="Z51" s="22">
        <v>0.16</v>
      </c>
      <c r="AA51" s="22">
        <v>0</v>
      </c>
      <c r="AB51" s="22">
        <v>0</v>
      </c>
      <c r="AC51" s="22">
        <v>0</v>
      </c>
      <c r="AD51" s="22">
        <v>0</v>
      </c>
      <c r="AE51" s="22">
        <v>0.05</v>
      </c>
      <c r="AF51" s="22">
        <v>0.21</v>
      </c>
      <c r="AG51" s="22">
        <v>0.16</v>
      </c>
      <c r="AH51" s="22">
        <v>1.44</v>
      </c>
      <c r="AI51" s="22">
        <v>2.56</v>
      </c>
      <c r="AJ51" s="22">
        <v>0</v>
      </c>
      <c r="AK51" s="22">
        <v>3488</v>
      </c>
      <c r="AL51" s="22">
        <v>3552</v>
      </c>
      <c r="AM51" s="22">
        <v>6112</v>
      </c>
      <c r="AN51" s="22">
        <v>4896</v>
      </c>
      <c r="AO51" s="22">
        <v>1088</v>
      </c>
      <c r="AP51" s="22">
        <v>3232</v>
      </c>
      <c r="AQ51" s="22">
        <v>960</v>
      </c>
      <c r="AR51" s="22">
        <v>2752</v>
      </c>
      <c r="AS51" s="22">
        <v>2944</v>
      </c>
      <c r="AT51" s="22">
        <v>3168</v>
      </c>
      <c r="AU51" s="22">
        <v>7136</v>
      </c>
      <c r="AV51" s="22">
        <v>1472</v>
      </c>
      <c r="AW51" s="22">
        <v>1920</v>
      </c>
      <c r="AX51" s="22">
        <v>7616</v>
      </c>
      <c r="AY51" s="22">
        <v>0</v>
      </c>
      <c r="AZ51" s="22">
        <v>3392</v>
      </c>
      <c r="BA51" s="22">
        <v>3968</v>
      </c>
      <c r="BB51" s="22">
        <v>2144</v>
      </c>
      <c r="BC51" s="22">
        <v>1216</v>
      </c>
      <c r="BD51" s="22">
        <v>0</v>
      </c>
      <c r="BE51" s="22">
        <v>0</v>
      </c>
      <c r="BF51" s="22">
        <v>0</v>
      </c>
      <c r="BG51" s="22">
        <v>0</v>
      </c>
      <c r="BH51" s="22">
        <v>0</v>
      </c>
      <c r="BI51" s="22">
        <v>0</v>
      </c>
      <c r="BJ51" s="22">
        <v>0</v>
      </c>
      <c r="BK51" s="22">
        <v>0</v>
      </c>
      <c r="BL51" s="22">
        <v>0</v>
      </c>
      <c r="BM51" s="22">
        <v>0</v>
      </c>
      <c r="BN51" s="22">
        <v>0</v>
      </c>
      <c r="BO51" s="22">
        <v>0</v>
      </c>
      <c r="BP51" s="22">
        <v>0</v>
      </c>
      <c r="BQ51" s="22">
        <v>0</v>
      </c>
      <c r="BR51" s="22">
        <v>0</v>
      </c>
      <c r="BS51" s="22">
        <v>0</v>
      </c>
      <c r="BT51" s="22">
        <v>0</v>
      </c>
      <c r="BU51" s="22">
        <v>0</v>
      </c>
      <c r="BV51" s="22">
        <v>0</v>
      </c>
      <c r="BW51" s="22">
        <v>0</v>
      </c>
      <c r="BX51" s="22">
        <v>0</v>
      </c>
      <c r="BY51" s="22">
        <v>0</v>
      </c>
      <c r="BZ51" s="22">
        <v>0</v>
      </c>
      <c r="CA51" s="22">
        <v>0</v>
      </c>
      <c r="CB51" s="22">
        <v>132.16</v>
      </c>
      <c r="CC51" s="21">
        <v>16.98</v>
      </c>
      <c r="CE51" s="19">
        <v>0</v>
      </c>
      <c r="CG51" s="19">
        <v>0</v>
      </c>
      <c r="CH51" s="19">
        <v>0</v>
      </c>
      <c r="CI51" s="19">
        <v>0</v>
      </c>
      <c r="CJ51" s="19">
        <v>0</v>
      </c>
      <c r="CK51" s="19">
        <v>0</v>
      </c>
      <c r="CL51" s="19">
        <v>0</v>
      </c>
      <c r="CM51" s="19">
        <v>0</v>
      </c>
      <c r="CN51" s="19">
        <v>0</v>
      </c>
      <c r="CO51" s="19">
        <v>0</v>
      </c>
      <c r="CP51" s="19">
        <v>0</v>
      </c>
      <c r="CQ51" s="19">
        <v>0</v>
      </c>
      <c r="CR51" s="19">
        <v>14.15</v>
      </c>
    </row>
    <row r="52" spans="1:96" s="27" customFormat="1" ht="11.4">
      <c r="B52" s="28" t="s">
        <v>117</v>
      </c>
      <c r="C52" s="29"/>
      <c r="D52" s="29">
        <v>7.12</v>
      </c>
      <c r="E52" s="29">
        <v>0</v>
      </c>
      <c r="F52" s="29">
        <v>2.8</v>
      </c>
      <c r="G52" s="29">
        <v>0</v>
      </c>
      <c r="H52" s="29">
        <v>61.2</v>
      </c>
      <c r="I52" s="29">
        <v>278.57</v>
      </c>
      <c r="J52" s="30">
        <v>8.7200000000000006</v>
      </c>
      <c r="K52" s="30">
        <v>0</v>
      </c>
      <c r="L52" s="30">
        <v>0</v>
      </c>
      <c r="M52" s="30">
        <v>0</v>
      </c>
      <c r="N52" s="30">
        <v>53.12</v>
      </c>
      <c r="O52" s="30">
        <v>1.1599999999999999</v>
      </c>
      <c r="P52" s="30">
        <v>6.92</v>
      </c>
      <c r="Q52" s="30">
        <v>0</v>
      </c>
      <c r="R52" s="30">
        <v>0</v>
      </c>
      <c r="S52" s="30">
        <v>1.48</v>
      </c>
      <c r="T52" s="30">
        <v>2</v>
      </c>
      <c r="U52" s="30">
        <v>126.4</v>
      </c>
      <c r="V52" s="30">
        <v>381.6</v>
      </c>
      <c r="W52" s="30">
        <v>315.2</v>
      </c>
      <c r="X52" s="30">
        <v>48</v>
      </c>
      <c r="Y52" s="30">
        <v>259.60000000000002</v>
      </c>
      <c r="Z52" s="30">
        <v>6.04</v>
      </c>
      <c r="AA52" s="30">
        <v>8</v>
      </c>
      <c r="AB52" s="30">
        <v>4.8</v>
      </c>
      <c r="AC52" s="30">
        <v>8.8000000000000007</v>
      </c>
      <c r="AD52" s="30">
        <v>0.32</v>
      </c>
      <c r="AE52" s="30">
        <v>0.08</v>
      </c>
      <c r="AF52" s="30">
        <v>0.39</v>
      </c>
      <c r="AG52" s="30">
        <v>0.32</v>
      </c>
      <c r="AH52" s="30">
        <v>2.48</v>
      </c>
      <c r="AI52" s="30">
        <v>2.56</v>
      </c>
      <c r="AJ52" s="30">
        <v>0</v>
      </c>
      <c r="AK52" s="30">
        <v>3488</v>
      </c>
      <c r="AL52" s="30">
        <v>3552</v>
      </c>
      <c r="AM52" s="30">
        <v>6112</v>
      </c>
      <c r="AN52" s="30">
        <v>4896</v>
      </c>
      <c r="AO52" s="30">
        <v>1088</v>
      </c>
      <c r="AP52" s="30">
        <v>3232</v>
      </c>
      <c r="AQ52" s="30">
        <v>960</v>
      </c>
      <c r="AR52" s="30">
        <v>2752</v>
      </c>
      <c r="AS52" s="30">
        <v>2944</v>
      </c>
      <c r="AT52" s="30">
        <v>3168</v>
      </c>
      <c r="AU52" s="30">
        <v>7136</v>
      </c>
      <c r="AV52" s="30">
        <v>1472</v>
      </c>
      <c r="AW52" s="30">
        <v>1920</v>
      </c>
      <c r="AX52" s="30">
        <v>7616</v>
      </c>
      <c r="AY52" s="30">
        <v>0</v>
      </c>
      <c r="AZ52" s="30">
        <v>3392</v>
      </c>
      <c r="BA52" s="30">
        <v>3968</v>
      </c>
      <c r="BB52" s="30">
        <v>2144</v>
      </c>
      <c r="BC52" s="30">
        <v>1216</v>
      </c>
      <c r="BD52" s="30">
        <v>0</v>
      </c>
      <c r="BE52" s="30">
        <v>0</v>
      </c>
      <c r="BF52" s="30">
        <v>0</v>
      </c>
      <c r="BG52" s="30">
        <v>0</v>
      </c>
      <c r="BH52" s="30">
        <v>0</v>
      </c>
      <c r="BI52" s="30">
        <v>0</v>
      </c>
      <c r="BJ52" s="30">
        <v>0</v>
      </c>
      <c r="BK52" s="30">
        <v>0</v>
      </c>
      <c r="BL52" s="30">
        <v>0</v>
      </c>
      <c r="BM52" s="30">
        <v>0</v>
      </c>
      <c r="BN52" s="30">
        <v>0</v>
      </c>
      <c r="BO52" s="30">
        <v>0</v>
      </c>
      <c r="BP52" s="30">
        <v>0</v>
      </c>
      <c r="BQ52" s="30">
        <v>0</v>
      </c>
      <c r="BR52" s="30">
        <v>0</v>
      </c>
      <c r="BS52" s="30">
        <v>0</v>
      </c>
      <c r="BT52" s="30">
        <v>0</v>
      </c>
      <c r="BU52" s="30">
        <v>0</v>
      </c>
      <c r="BV52" s="30">
        <v>0</v>
      </c>
      <c r="BW52" s="30">
        <v>0</v>
      </c>
      <c r="BX52" s="30">
        <v>0</v>
      </c>
      <c r="BY52" s="30">
        <v>0</v>
      </c>
      <c r="BZ52" s="30">
        <v>0</v>
      </c>
      <c r="CA52" s="30">
        <v>0</v>
      </c>
      <c r="CB52" s="30">
        <v>132.6</v>
      </c>
      <c r="CC52" s="29">
        <f>SUM($CC$49:$CC$51)</f>
        <v>27.54</v>
      </c>
      <c r="CD52" s="27">
        <f>$I$52/$I$53*100</f>
        <v>9.2295509966072942</v>
      </c>
      <c r="CE52" s="27">
        <v>8.8000000000000007</v>
      </c>
      <c r="CG52" s="27">
        <v>0</v>
      </c>
      <c r="CH52" s="27">
        <v>0</v>
      </c>
      <c r="CI52" s="27">
        <v>0</v>
      </c>
      <c r="CJ52" s="27">
        <v>0</v>
      </c>
      <c r="CK52" s="27">
        <v>0</v>
      </c>
      <c r="CL52" s="27">
        <v>0</v>
      </c>
      <c r="CM52" s="27">
        <v>0</v>
      </c>
      <c r="CN52" s="27">
        <v>0</v>
      </c>
      <c r="CO52" s="27">
        <v>0</v>
      </c>
      <c r="CP52" s="27">
        <v>0</v>
      </c>
      <c r="CQ52" s="27">
        <v>0</v>
      </c>
    </row>
    <row r="53" spans="1:96" s="27" customFormat="1" ht="11.4" hidden="1">
      <c r="B53" s="28" t="s">
        <v>118</v>
      </c>
      <c r="C53" s="29"/>
      <c r="D53" s="29">
        <v>107.35</v>
      </c>
      <c r="E53" s="29">
        <v>51.65</v>
      </c>
      <c r="F53" s="29">
        <v>98.51</v>
      </c>
      <c r="G53" s="29">
        <v>26.53</v>
      </c>
      <c r="H53" s="29">
        <v>440.53</v>
      </c>
      <c r="I53" s="29">
        <v>3018.24</v>
      </c>
      <c r="J53" s="30">
        <v>62.28</v>
      </c>
      <c r="K53" s="30">
        <v>15.7</v>
      </c>
      <c r="L53" s="30">
        <v>0</v>
      </c>
      <c r="M53" s="30">
        <v>0</v>
      </c>
      <c r="N53" s="30">
        <v>169.81</v>
      </c>
      <c r="O53" s="30">
        <v>237.49</v>
      </c>
      <c r="P53" s="30">
        <v>33.229999999999997</v>
      </c>
      <c r="Q53" s="30">
        <v>0</v>
      </c>
      <c r="R53" s="30">
        <v>0</v>
      </c>
      <c r="S53" s="30">
        <v>5.61</v>
      </c>
      <c r="T53" s="30">
        <v>31.8</v>
      </c>
      <c r="U53" s="30">
        <v>4214.5200000000004</v>
      </c>
      <c r="V53" s="30">
        <v>4455.21</v>
      </c>
      <c r="W53" s="30">
        <v>1340.71</v>
      </c>
      <c r="X53" s="30">
        <v>352.99</v>
      </c>
      <c r="Y53" s="30">
        <v>1975.47</v>
      </c>
      <c r="Z53" s="30">
        <v>34.39</v>
      </c>
      <c r="AA53" s="30">
        <v>9361.35</v>
      </c>
      <c r="AB53" s="30">
        <v>5147.6099999999997</v>
      </c>
      <c r="AC53" s="30">
        <v>16395.96</v>
      </c>
      <c r="AD53" s="30">
        <v>16.89</v>
      </c>
      <c r="AE53" s="30">
        <v>1.35</v>
      </c>
      <c r="AF53" s="30">
        <v>5.33</v>
      </c>
      <c r="AG53" s="30">
        <v>21.21</v>
      </c>
      <c r="AH53" s="30">
        <v>49.1</v>
      </c>
      <c r="AI53" s="30">
        <v>61.36</v>
      </c>
      <c r="AJ53" s="30">
        <v>0</v>
      </c>
      <c r="AK53" s="30">
        <v>11948.81</v>
      </c>
      <c r="AL53" s="30">
        <v>11254.89</v>
      </c>
      <c r="AM53" s="30">
        <v>19424.349999999999</v>
      </c>
      <c r="AN53" s="30">
        <v>15008.5</v>
      </c>
      <c r="AO53" s="30">
        <v>4071.72</v>
      </c>
      <c r="AP53" s="30">
        <v>9992.83</v>
      </c>
      <c r="AQ53" s="30">
        <v>3163.21</v>
      </c>
      <c r="AR53" s="30">
        <v>9948.07</v>
      </c>
      <c r="AS53" s="30">
        <v>7999.09</v>
      </c>
      <c r="AT53" s="30">
        <v>9236.24</v>
      </c>
      <c r="AU53" s="30">
        <v>17682.62</v>
      </c>
      <c r="AV53" s="30">
        <v>4978.87</v>
      </c>
      <c r="AW53" s="30">
        <v>5624.52</v>
      </c>
      <c r="AX53" s="30">
        <v>27733.54</v>
      </c>
      <c r="AY53" s="30">
        <v>11.2</v>
      </c>
      <c r="AZ53" s="30">
        <v>10580.24</v>
      </c>
      <c r="BA53" s="30">
        <v>10560.57</v>
      </c>
      <c r="BB53" s="30">
        <v>6429.17</v>
      </c>
      <c r="BC53" s="30">
        <v>3473.21</v>
      </c>
      <c r="BD53" s="30">
        <v>1.45</v>
      </c>
      <c r="BE53" s="30">
        <v>0.68</v>
      </c>
      <c r="BF53" s="30">
        <v>0.43</v>
      </c>
      <c r="BG53" s="30">
        <v>1.06</v>
      </c>
      <c r="BH53" s="30">
        <v>1.1599999999999999</v>
      </c>
      <c r="BI53" s="30">
        <v>4.76</v>
      </c>
      <c r="BJ53" s="30">
        <v>0.06</v>
      </c>
      <c r="BK53" s="30">
        <v>15.06</v>
      </c>
      <c r="BL53" s="30">
        <v>0.04</v>
      </c>
      <c r="BM53" s="30">
        <v>5.24</v>
      </c>
      <c r="BN53" s="30">
        <v>0.11</v>
      </c>
      <c r="BO53" s="30">
        <v>0.14000000000000001</v>
      </c>
      <c r="BP53" s="30">
        <v>0</v>
      </c>
      <c r="BQ53" s="30">
        <v>0.91</v>
      </c>
      <c r="BR53" s="30">
        <v>1.39</v>
      </c>
      <c r="BS53" s="30">
        <v>16.579999999999998</v>
      </c>
      <c r="BT53" s="30">
        <v>0</v>
      </c>
      <c r="BU53" s="30">
        <v>0</v>
      </c>
      <c r="BV53" s="30">
        <v>14.63</v>
      </c>
      <c r="BW53" s="30">
        <v>0.11</v>
      </c>
      <c r="BX53" s="30">
        <v>0</v>
      </c>
      <c r="BY53" s="30">
        <v>0</v>
      </c>
      <c r="BZ53" s="30">
        <v>0</v>
      </c>
      <c r="CA53" s="30">
        <v>0</v>
      </c>
      <c r="CB53" s="30">
        <v>2756.15</v>
      </c>
      <c r="CC53" s="29">
        <v>373.99999999999994</v>
      </c>
      <c r="CE53" s="27">
        <v>10219.290000000001</v>
      </c>
      <c r="CG53" s="27">
        <v>395.07</v>
      </c>
      <c r="CH53" s="27">
        <v>231.33</v>
      </c>
      <c r="CI53" s="27">
        <v>313.2</v>
      </c>
      <c r="CJ53" s="27">
        <v>22544.02</v>
      </c>
      <c r="CK53" s="27">
        <v>12366.55</v>
      </c>
      <c r="CL53" s="27">
        <v>17455.29</v>
      </c>
      <c r="CM53" s="27">
        <v>441.6</v>
      </c>
      <c r="CN53" s="27">
        <v>265.52999999999997</v>
      </c>
      <c r="CO53" s="27">
        <v>353.59</v>
      </c>
      <c r="CP53" s="27">
        <v>24.74</v>
      </c>
      <c r="CQ53" s="27">
        <v>7.94</v>
      </c>
    </row>
    <row r="54" spans="1:96" hidden="1">
      <c r="C54" s="16"/>
      <c r="D54" s="16"/>
      <c r="E54" s="16"/>
      <c r="F54" s="16"/>
      <c r="G54" s="16"/>
      <c r="H54" s="16"/>
      <c r="I54" s="16"/>
    </row>
    <row r="55" spans="1:96" hidden="1">
      <c r="B55" s="14" t="s">
        <v>119</v>
      </c>
      <c r="C55" s="16"/>
      <c r="D55" s="16">
        <v>15</v>
      </c>
      <c r="E55" s="16"/>
      <c r="F55" s="16">
        <v>30</v>
      </c>
      <c r="G55" s="16"/>
      <c r="H55" s="16">
        <v>55</v>
      </c>
      <c r="I55" s="16"/>
    </row>
    <row r="56" spans="1:96" hidden="1">
      <c r="C56" s="16"/>
      <c r="D56" s="16"/>
      <c r="E56" s="16"/>
      <c r="F56" s="16"/>
      <c r="G56" s="16"/>
      <c r="H56" s="16"/>
      <c r="I56" s="16"/>
    </row>
    <row r="57" spans="1:96" hidden="1">
      <c r="C57" s="16"/>
      <c r="D57" s="16"/>
      <c r="E57" s="16"/>
      <c r="F57" s="16"/>
      <c r="G57" s="16"/>
      <c r="H57" s="16"/>
      <c r="I57" s="16"/>
    </row>
    <row r="58" spans="1:96">
      <c r="A58" s="86" t="s">
        <v>153</v>
      </c>
      <c r="B58" s="86"/>
      <c r="C58" s="86"/>
      <c r="D58" s="86"/>
      <c r="E58" s="86"/>
      <c r="F58" s="86"/>
      <c r="G58" s="86"/>
      <c r="H58" s="86"/>
      <c r="I58" s="86"/>
      <c r="J58" s="86"/>
      <c r="K58" s="86"/>
      <c r="L58" s="86"/>
      <c r="M58" s="86"/>
      <c r="N58" s="86"/>
      <c r="O58" s="86"/>
      <c r="P58" s="86"/>
      <c r="Q58" s="86"/>
      <c r="R58" s="86"/>
      <c r="S58" s="86"/>
      <c r="T58" s="86"/>
      <c r="U58" s="86"/>
      <c r="V58" s="86"/>
      <c r="W58" s="86"/>
      <c r="X58" s="86"/>
      <c r="Y58" s="86"/>
      <c r="Z58" s="86"/>
      <c r="AA58" s="86"/>
      <c r="AB58" s="86"/>
      <c r="AC58" s="86"/>
      <c r="AD58" s="86"/>
      <c r="AE58" s="86"/>
      <c r="AF58" s="86"/>
      <c r="AG58" s="86"/>
      <c r="AH58" s="86"/>
      <c r="AI58" s="86"/>
      <c r="AJ58" s="86"/>
      <c r="AK58" s="86"/>
      <c r="AL58" s="86"/>
      <c r="AM58" s="86"/>
      <c r="AN58" s="86"/>
      <c r="AO58" s="86"/>
      <c r="AP58" s="86"/>
      <c r="AQ58" s="86"/>
      <c r="AR58" s="86"/>
      <c r="AS58" s="86"/>
      <c r="AT58" s="86"/>
      <c r="AU58" s="86"/>
      <c r="AV58" s="86"/>
      <c r="AW58" s="86"/>
      <c r="AX58" s="86"/>
      <c r="AY58" s="86"/>
      <c r="AZ58" s="86"/>
      <c r="BA58" s="86"/>
      <c r="BB58" s="86"/>
      <c r="BC58" s="86"/>
      <c r="BD58" s="86"/>
      <c r="BE58" s="86"/>
      <c r="BF58" s="86"/>
      <c r="BG58" s="86"/>
      <c r="BH58" s="86"/>
      <c r="BI58" s="86"/>
      <c r="BJ58" s="86"/>
      <c r="BK58" s="86"/>
      <c r="BL58" s="86"/>
      <c r="BM58" s="86"/>
      <c r="BN58" s="86"/>
      <c r="BO58" s="86"/>
      <c r="BP58" s="86"/>
      <c r="BQ58" s="86"/>
      <c r="BR58" s="86"/>
      <c r="BS58" s="86"/>
      <c r="BT58" s="86"/>
      <c r="BU58" s="86"/>
      <c r="BV58" s="86"/>
      <c r="BW58" s="86"/>
      <c r="BX58" s="86"/>
      <c r="BY58" s="86"/>
      <c r="BZ58" s="86"/>
      <c r="CA58" s="86"/>
      <c r="CB58" s="86"/>
      <c r="CC58" s="86"/>
    </row>
    <row r="59" spans="1:96">
      <c r="C59" s="16"/>
      <c r="D59" s="16"/>
      <c r="E59" s="16"/>
      <c r="F59" s="16"/>
      <c r="G59" s="16"/>
      <c r="H59" s="16"/>
      <c r="I59" s="16"/>
    </row>
    <row r="60" spans="1:96">
      <c r="C60" s="16"/>
      <c r="D60" s="16"/>
      <c r="E60" s="16"/>
      <c r="F60" s="16"/>
      <c r="G60" s="16"/>
      <c r="H60" s="16"/>
      <c r="I60" s="16"/>
    </row>
    <row r="61" spans="1:96">
      <c r="C61" s="16"/>
      <c r="D61" s="16"/>
      <c r="E61" s="16"/>
      <c r="F61" s="16"/>
      <c r="G61" s="16"/>
      <c r="H61" s="16"/>
      <c r="I61" s="16"/>
    </row>
    <row r="62" spans="1:96">
      <c r="C62" s="16"/>
      <c r="D62" s="16"/>
      <c r="E62" s="16"/>
      <c r="F62" s="16"/>
      <c r="G62" s="16"/>
      <c r="H62" s="16"/>
      <c r="I62" s="16"/>
    </row>
    <row r="63" spans="1:96">
      <c r="C63" s="16"/>
      <c r="D63" s="16"/>
      <c r="E63" s="16"/>
      <c r="F63" s="16"/>
      <c r="G63" s="16"/>
      <c r="H63" s="16"/>
      <c r="I63" s="16"/>
    </row>
    <row r="64" spans="1:96">
      <c r="C64" s="16"/>
      <c r="D64" s="16"/>
      <c r="E64" s="16"/>
      <c r="F64" s="16"/>
      <c r="G64" s="16"/>
      <c r="H64" s="16"/>
      <c r="I64" s="16"/>
    </row>
    <row r="65" spans="3:9">
      <c r="C65" s="16"/>
      <c r="D65" s="16"/>
      <c r="E65" s="16"/>
      <c r="F65" s="16"/>
      <c r="G65" s="16"/>
      <c r="H65" s="16"/>
      <c r="I65" s="16"/>
    </row>
    <row r="66" spans="3:9">
      <c r="C66" s="16"/>
      <c r="D66" s="16"/>
      <c r="E66" s="16"/>
      <c r="F66" s="16"/>
      <c r="G66" s="16"/>
      <c r="H66" s="16"/>
      <c r="I66" s="16"/>
    </row>
    <row r="67" spans="3:9">
      <c r="C67" s="16"/>
      <c r="D67" s="16"/>
      <c r="E67" s="16"/>
      <c r="F67" s="16"/>
      <c r="G67" s="16"/>
      <c r="H67" s="16"/>
      <c r="I67" s="16"/>
    </row>
    <row r="68" spans="3:9">
      <c r="C68" s="16"/>
      <c r="D68" s="16"/>
      <c r="E68" s="16"/>
      <c r="F68" s="16"/>
      <c r="G68" s="16"/>
      <c r="H68" s="16"/>
      <c r="I68" s="16"/>
    </row>
    <row r="69" spans="3:9">
      <c r="C69" s="16"/>
      <c r="D69" s="16"/>
      <c r="E69" s="16"/>
      <c r="F69" s="16"/>
      <c r="G69" s="16"/>
      <c r="H69" s="16"/>
      <c r="I69" s="16"/>
    </row>
    <row r="70" spans="3:9">
      <c r="C70" s="16"/>
      <c r="D70" s="16"/>
      <c r="E70" s="16"/>
      <c r="F70" s="16"/>
      <c r="G70" s="16"/>
      <c r="H70" s="16"/>
      <c r="I70" s="16"/>
    </row>
    <row r="71" spans="3:9">
      <c r="C71" s="16"/>
      <c r="D71" s="16"/>
      <c r="E71" s="16"/>
      <c r="F71" s="16"/>
      <c r="G71" s="16"/>
      <c r="H71" s="16"/>
      <c r="I71" s="16"/>
    </row>
    <row r="72" spans="3:9">
      <c r="C72" s="16"/>
      <c r="D72" s="16"/>
      <c r="E72" s="16"/>
      <c r="F72" s="16"/>
      <c r="G72" s="16"/>
      <c r="H72" s="16"/>
      <c r="I72" s="16"/>
    </row>
    <row r="73" spans="3:9">
      <c r="C73" s="16"/>
      <c r="D73" s="16"/>
      <c r="E73" s="16"/>
      <c r="F73" s="16"/>
      <c r="G73" s="16"/>
      <c r="H73" s="16"/>
      <c r="I73" s="16"/>
    </row>
    <row r="74" spans="3:9">
      <c r="C74" s="16"/>
      <c r="D74" s="16"/>
      <c r="E74" s="16"/>
      <c r="F74" s="16"/>
      <c r="G74" s="16"/>
      <c r="H74" s="16"/>
      <c r="I74" s="16"/>
    </row>
    <row r="75" spans="3:9">
      <c r="C75" s="16"/>
      <c r="D75" s="16"/>
      <c r="E75" s="16"/>
      <c r="F75" s="16"/>
      <c r="G75" s="16"/>
      <c r="H75" s="16"/>
      <c r="I75" s="16"/>
    </row>
    <row r="76" spans="3:9">
      <c r="C76" s="16"/>
      <c r="D76" s="16"/>
      <c r="E76" s="16"/>
      <c r="F76" s="16"/>
      <c r="G76" s="16"/>
      <c r="H76" s="16"/>
      <c r="I76" s="16"/>
    </row>
    <row r="77" spans="3:9">
      <c r="C77" s="16"/>
      <c r="D77" s="16"/>
      <c r="E77" s="16"/>
      <c r="F77" s="16"/>
      <c r="G77" s="16"/>
      <c r="H77" s="16"/>
      <c r="I77" s="16"/>
    </row>
    <row r="78" spans="3:9">
      <c r="C78" s="16"/>
      <c r="D78" s="16"/>
      <c r="E78" s="16"/>
      <c r="F78" s="16"/>
      <c r="G78" s="16"/>
      <c r="H78" s="16"/>
      <c r="I78" s="16"/>
    </row>
    <row r="79" spans="3:9">
      <c r="C79" s="16"/>
      <c r="D79" s="16"/>
      <c r="E79" s="16"/>
      <c r="F79" s="16"/>
      <c r="G79" s="16"/>
      <c r="H79" s="16"/>
      <c r="I79" s="16"/>
    </row>
    <row r="80" spans="3:9">
      <c r="C80" s="16"/>
      <c r="D80" s="16"/>
      <c r="E80" s="16"/>
      <c r="F80" s="16"/>
      <c r="G80" s="16"/>
      <c r="H80" s="16"/>
      <c r="I80" s="16"/>
    </row>
    <row r="81" spans="3:9">
      <c r="C81" s="16"/>
      <c r="D81" s="16"/>
      <c r="E81" s="16"/>
      <c r="F81" s="16"/>
      <c r="G81" s="16"/>
      <c r="H81" s="16"/>
      <c r="I81" s="16"/>
    </row>
    <row r="82" spans="3:9">
      <c r="C82" s="16"/>
      <c r="D82" s="16"/>
      <c r="E82" s="16"/>
      <c r="F82" s="16"/>
      <c r="G82" s="16"/>
      <c r="H82" s="16"/>
      <c r="I82" s="16"/>
    </row>
    <row r="83" spans="3:9">
      <c r="C83" s="16"/>
      <c r="D83" s="16"/>
      <c r="E83" s="16"/>
      <c r="F83" s="16"/>
      <c r="G83" s="16"/>
      <c r="H83" s="16"/>
      <c r="I83" s="16"/>
    </row>
    <row r="84" spans="3:9">
      <c r="C84" s="16"/>
      <c r="D84" s="16"/>
      <c r="E84" s="16"/>
      <c r="F84" s="16"/>
      <c r="G84" s="16"/>
      <c r="H84" s="16"/>
      <c r="I84" s="16"/>
    </row>
    <row r="85" spans="3:9">
      <c r="C85" s="16"/>
      <c r="D85" s="16"/>
      <c r="E85" s="16"/>
      <c r="F85" s="16"/>
      <c r="G85" s="16"/>
      <c r="H85" s="16"/>
      <c r="I85" s="16"/>
    </row>
    <row r="86" spans="3:9">
      <c r="C86" s="16"/>
      <c r="D86" s="16"/>
      <c r="E86" s="16"/>
      <c r="F86" s="16"/>
      <c r="G86" s="16"/>
      <c r="H86" s="16"/>
      <c r="I86" s="16"/>
    </row>
    <row r="87" spans="3:9">
      <c r="C87" s="16"/>
      <c r="D87" s="16"/>
      <c r="E87" s="16"/>
      <c r="F87" s="16"/>
      <c r="G87" s="16"/>
      <c r="H87" s="16"/>
      <c r="I87" s="16"/>
    </row>
    <row r="88" spans="3:9">
      <c r="C88" s="16"/>
      <c r="D88" s="16"/>
      <c r="E88" s="16"/>
      <c r="F88" s="16"/>
      <c r="G88" s="16"/>
      <c r="H88" s="16"/>
      <c r="I88" s="16"/>
    </row>
    <row r="89" spans="3:9">
      <c r="C89" s="16"/>
      <c r="D89" s="16"/>
      <c r="E89" s="16"/>
      <c r="F89" s="16"/>
      <c r="G89" s="16"/>
      <c r="H89" s="16"/>
      <c r="I89" s="16"/>
    </row>
    <row r="90" spans="3:9">
      <c r="C90" s="16"/>
      <c r="D90" s="16"/>
      <c r="E90" s="16"/>
      <c r="F90" s="16"/>
      <c r="G90" s="16"/>
      <c r="H90" s="16"/>
      <c r="I90" s="16"/>
    </row>
    <row r="91" spans="3:9">
      <c r="C91" s="16"/>
      <c r="D91" s="16"/>
      <c r="E91" s="16"/>
      <c r="F91" s="16"/>
      <c r="G91" s="16"/>
      <c r="H91" s="16"/>
      <c r="I91" s="16"/>
    </row>
    <row r="92" spans="3:9">
      <c r="C92" s="16"/>
      <c r="D92" s="16"/>
      <c r="E92" s="16"/>
      <c r="F92" s="16"/>
      <c r="G92" s="16"/>
      <c r="H92" s="16"/>
      <c r="I92" s="16"/>
    </row>
    <row r="93" spans="3:9">
      <c r="C93" s="16"/>
      <c r="D93" s="16"/>
      <c r="E93" s="16"/>
      <c r="F93" s="16"/>
      <c r="G93" s="16"/>
      <c r="H93" s="16"/>
      <c r="I93" s="16"/>
    </row>
    <row r="94" spans="3:9">
      <c r="C94" s="16"/>
      <c r="D94" s="16"/>
      <c r="E94" s="16"/>
      <c r="F94" s="16"/>
      <c r="G94" s="16"/>
      <c r="H94" s="16"/>
      <c r="I94" s="16"/>
    </row>
    <row r="95" spans="3:9">
      <c r="C95" s="16"/>
      <c r="D95" s="16"/>
      <c r="E95" s="16"/>
      <c r="F95" s="16"/>
      <c r="G95" s="16"/>
      <c r="H95" s="16"/>
      <c r="I95" s="16"/>
    </row>
    <row r="96" spans="3:9">
      <c r="C96" s="16"/>
      <c r="D96" s="16"/>
      <c r="E96" s="16"/>
      <c r="F96" s="16"/>
      <c r="G96" s="16"/>
      <c r="H96" s="16"/>
      <c r="I96" s="16"/>
    </row>
    <row r="97" spans="3:9">
      <c r="C97" s="16"/>
      <c r="D97" s="16"/>
      <c r="E97" s="16"/>
      <c r="F97" s="16"/>
      <c r="G97" s="16"/>
      <c r="H97" s="16"/>
      <c r="I97" s="16"/>
    </row>
    <row r="98" spans="3:9">
      <c r="C98" s="16"/>
      <c r="D98" s="16"/>
      <c r="E98" s="16"/>
      <c r="F98" s="16"/>
      <c r="G98" s="16"/>
      <c r="H98" s="16"/>
      <c r="I98" s="16"/>
    </row>
    <row r="99" spans="3:9">
      <c r="C99" s="16"/>
      <c r="D99" s="16"/>
      <c r="E99" s="16"/>
      <c r="F99" s="16"/>
      <c r="G99" s="16"/>
      <c r="H99" s="16"/>
      <c r="I99" s="16"/>
    </row>
    <row r="100" spans="3:9">
      <c r="C100" s="16"/>
      <c r="D100" s="16"/>
      <c r="E100" s="16"/>
      <c r="F100" s="16"/>
      <c r="G100" s="16"/>
      <c r="H100" s="16"/>
      <c r="I100" s="16"/>
    </row>
    <row r="101" spans="3:9">
      <c r="C101" s="16"/>
      <c r="D101" s="16"/>
      <c r="E101" s="16"/>
      <c r="F101" s="16"/>
      <c r="G101" s="16"/>
      <c r="H101" s="16"/>
      <c r="I101" s="16"/>
    </row>
    <row r="102" spans="3:9">
      <c r="C102" s="16"/>
      <c r="D102" s="16"/>
      <c r="E102" s="16"/>
      <c r="F102" s="16"/>
      <c r="G102" s="16"/>
      <c r="H102" s="16"/>
      <c r="I102" s="16"/>
    </row>
    <row r="103" spans="3:9">
      <c r="C103" s="16"/>
      <c r="D103" s="16"/>
      <c r="E103" s="16"/>
      <c r="F103" s="16"/>
      <c r="G103" s="16"/>
      <c r="H103" s="16"/>
      <c r="I103" s="16"/>
    </row>
    <row r="104" spans="3:9">
      <c r="C104" s="16"/>
      <c r="D104" s="16"/>
      <c r="E104" s="16"/>
      <c r="F104" s="16"/>
      <c r="G104" s="16"/>
      <c r="H104" s="16"/>
      <c r="I104" s="16"/>
    </row>
    <row r="105" spans="3:9">
      <c r="C105" s="16"/>
      <c r="D105" s="16"/>
      <c r="E105" s="16"/>
      <c r="F105" s="16"/>
      <c r="G105" s="16"/>
      <c r="H105" s="16"/>
      <c r="I105" s="16"/>
    </row>
    <row r="106" spans="3:9">
      <c r="C106" s="16"/>
      <c r="D106" s="16"/>
      <c r="E106" s="16"/>
      <c r="F106" s="16"/>
      <c r="G106" s="16"/>
      <c r="H106" s="16"/>
      <c r="I106" s="16"/>
    </row>
    <row r="107" spans="3:9">
      <c r="C107" s="16"/>
      <c r="D107" s="16"/>
      <c r="E107" s="16"/>
      <c r="F107" s="16"/>
      <c r="G107" s="16"/>
      <c r="H107" s="16"/>
      <c r="I107" s="16"/>
    </row>
    <row r="108" spans="3:9">
      <c r="C108" s="16"/>
      <c r="D108" s="16"/>
      <c r="E108" s="16"/>
      <c r="F108" s="16"/>
      <c r="G108" s="16"/>
      <c r="H108" s="16"/>
      <c r="I108" s="16"/>
    </row>
    <row r="109" spans="3:9">
      <c r="C109" s="16"/>
      <c r="D109" s="16"/>
      <c r="E109" s="16"/>
      <c r="F109" s="16"/>
      <c r="G109" s="16"/>
      <c r="H109" s="16"/>
      <c r="I109" s="16"/>
    </row>
    <row r="110" spans="3:9">
      <c r="C110" s="16"/>
      <c r="D110" s="16"/>
      <c r="E110" s="16"/>
      <c r="F110" s="16"/>
      <c r="G110" s="16"/>
      <c r="H110" s="16"/>
      <c r="I110" s="16"/>
    </row>
    <row r="111" spans="3:9">
      <c r="C111" s="16"/>
      <c r="D111" s="16"/>
      <c r="E111" s="16"/>
      <c r="F111" s="16"/>
      <c r="G111" s="16"/>
      <c r="H111" s="16"/>
      <c r="I111" s="16"/>
    </row>
    <row r="112" spans="3:9">
      <c r="C112" s="16"/>
      <c r="D112" s="16"/>
      <c r="E112" s="16"/>
      <c r="F112" s="16"/>
      <c r="G112" s="16"/>
      <c r="H112" s="16"/>
      <c r="I112" s="16"/>
    </row>
    <row r="113" spans="3:9">
      <c r="C113" s="16"/>
      <c r="D113" s="16"/>
      <c r="E113" s="16"/>
      <c r="F113" s="16"/>
      <c r="G113" s="16"/>
      <c r="H113" s="16"/>
      <c r="I113" s="16"/>
    </row>
    <row r="114" spans="3:9">
      <c r="C114" s="16"/>
      <c r="D114" s="16"/>
      <c r="E114" s="16"/>
      <c r="F114" s="16"/>
      <c r="G114" s="16"/>
      <c r="H114" s="16"/>
      <c r="I114" s="16"/>
    </row>
    <row r="115" spans="3:9">
      <c r="C115" s="16"/>
      <c r="D115" s="16"/>
      <c r="E115" s="16"/>
      <c r="F115" s="16"/>
      <c r="G115" s="16"/>
      <c r="H115" s="16"/>
      <c r="I115" s="16"/>
    </row>
    <row r="116" spans="3:9">
      <c r="C116" s="16"/>
      <c r="D116" s="16"/>
      <c r="E116" s="16"/>
      <c r="F116" s="16"/>
      <c r="G116" s="16"/>
      <c r="H116" s="16"/>
      <c r="I116" s="16"/>
    </row>
    <row r="117" spans="3:9">
      <c r="C117" s="16"/>
      <c r="D117" s="16"/>
      <c r="E117" s="16"/>
      <c r="F117" s="16"/>
      <c r="G117" s="16"/>
      <c r="H117" s="16"/>
      <c r="I117" s="16"/>
    </row>
    <row r="118" spans="3:9">
      <c r="C118" s="16"/>
      <c r="D118" s="16"/>
      <c r="E118" s="16"/>
      <c r="F118" s="16"/>
      <c r="G118" s="16"/>
      <c r="H118" s="16"/>
      <c r="I118" s="16"/>
    </row>
    <row r="119" spans="3:9">
      <c r="C119" s="16"/>
      <c r="D119" s="16"/>
      <c r="E119" s="16"/>
      <c r="F119" s="16"/>
      <c r="G119" s="16"/>
      <c r="H119" s="16"/>
      <c r="I119" s="16"/>
    </row>
    <row r="120" spans="3:9">
      <c r="C120" s="16"/>
      <c r="D120" s="16"/>
      <c r="E120" s="16"/>
      <c r="F120" s="16"/>
      <c r="G120" s="16"/>
      <c r="H120" s="16"/>
      <c r="I120" s="16"/>
    </row>
    <row r="121" spans="3:9">
      <c r="C121" s="16"/>
      <c r="D121" s="16"/>
      <c r="E121" s="16"/>
      <c r="F121" s="16"/>
      <c r="G121" s="16"/>
      <c r="H121" s="16"/>
      <c r="I121" s="16"/>
    </row>
    <row r="122" spans="3:9">
      <c r="C122" s="16"/>
      <c r="D122" s="16"/>
      <c r="E122" s="16"/>
      <c r="F122" s="16"/>
      <c r="G122" s="16"/>
      <c r="H122" s="16"/>
      <c r="I122" s="16"/>
    </row>
    <row r="123" spans="3:9">
      <c r="C123" s="16"/>
      <c r="D123" s="16"/>
      <c r="E123" s="16"/>
      <c r="F123" s="16"/>
      <c r="G123" s="16"/>
      <c r="H123" s="16"/>
      <c r="I123" s="16"/>
    </row>
    <row r="124" spans="3:9">
      <c r="C124" s="16"/>
      <c r="D124" s="16"/>
      <c r="E124" s="16"/>
      <c r="F124" s="16"/>
      <c r="G124" s="16"/>
      <c r="H124" s="16"/>
      <c r="I124" s="16"/>
    </row>
    <row r="125" spans="3:9">
      <c r="C125" s="16"/>
      <c r="D125" s="16"/>
      <c r="E125" s="16"/>
      <c r="F125" s="16"/>
      <c r="G125" s="16"/>
      <c r="H125" s="16"/>
      <c r="I125" s="16"/>
    </row>
    <row r="126" spans="3:9">
      <c r="C126" s="16"/>
      <c r="D126" s="16"/>
      <c r="E126" s="16"/>
      <c r="F126" s="16"/>
      <c r="G126" s="16"/>
      <c r="H126" s="16"/>
      <c r="I126" s="16"/>
    </row>
    <row r="127" spans="3:9">
      <c r="C127" s="16"/>
      <c r="D127" s="16"/>
      <c r="E127" s="16"/>
      <c r="F127" s="16"/>
      <c r="G127" s="16"/>
      <c r="H127" s="16"/>
      <c r="I127" s="16"/>
    </row>
    <row r="128" spans="3:9">
      <c r="C128" s="16"/>
      <c r="D128" s="16"/>
      <c r="E128" s="16"/>
      <c r="F128" s="16"/>
      <c r="G128" s="16"/>
      <c r="H128" s="16"/>
      <c r="I128" s="16"/>
    </row>
    <row r="129" spans="3:9">
      <c r="C129" s="16"/>
      <c r="D129" s="16"/>
      <c r="E129" s="16"/>
      <c r="F129" s="16"/>
      <c r="G129" s="16"/>
      <c r="H129" s="16"/>
      <c r="I129" s="16"/>
    </row>
    <row r="130" spans="3:9">
      <c r="C130" s="16"/>
      <c r="D130" s="16"/>
      <c r="E130" s="16"/>
      <c r="F130" s="16"/>
      <c r="G130" s="16"/>
      <c r="H130" s="16"/>
      <c r="I130" s="16"/>
    </row>
    <row r="131" spans="3:9">
      <c r="C131" s="16"/>
      <c r="D131" s="16"/>
      <c r="E131" s="16"/>
      <c r="F131" s="16"/>
      <c r="G131" s="16"/>
      <c r="H131" s="16"/>
      <c r="I131" s="16"/>
    </row>
    <row r="132" spans="3:9">
      <c r="C132" s="16"/>
      <c r="D132" s="16"/>
      <c r="E132" s="16"/>
      <c r="F132" s="16"/>
      <c r="G132" s="16"/>
      <c r="H132" s="16"/>
      <c r="I132" s="16"/>
    </row>
    <row r="133" spans="3:9">
      <c r="C133" s="16"/>
      <c r="D133" s="16"/>
      <c r="E133" s="16"/>
      <c r="F133" s="16"/>
      <c r="G133" s="16"/>
      <c r="H133" s="16"/>
      <c r="I133" s="16"/>
    </row>
    <row r="134" spans="3:9">
      <c r="C134" s="16"/>
      <c r="D134" s="16"/>
      <c r="E134" s="16"/>
      <c r="F134" s="16"/>
      <c r="G134" s="16"/>
      <c r="H134" s="16"/>
      <c r="I134" s="16"/>
    </row>
    <row r="135" spans="3:9">
      <c r="C135" s="16"/>
      <c r="D135" s="16"/>
      <c r="E135" s="16"/>
      <c r="F135" s="16"/>
      <c r="G135" s="16"/>
      <c r="H135" s="16"/>
      <c r="I135" s="16"/>
    </row>
    <row r="136" spans="3:9">
      <c r="C136" s="16"/>
      <c r="D136" s="16"/>
      <c r="E136" s="16"/>
      <c r="F136" s="16"/>
      <c r="G136" s="16"/>
      <c r="H136" s="16"/>
      <c r="I136" s="16"/>
    </row>
    <row r="137" spans="3:9">
      <c r="C137" s="16"/>
      <c r="D137" s="16"/>
      <c r="E137" s="16"/>
      <c r="F137" s="16"/>
      <c r="G137" s="16"/>
      <c r="H137" s="16"/>
      <c r="I137" s="16"/>
    </row>
    <row r="138" spans="3:9">
      <c r="C138" s="16"/>
      <c r="D138" s="16"/>
      <c r="E138" s="16"/>
      <c r="F138" s="16"/>
      <c r="G138" s="16"/>
      <c r="H138" s="16"/>
      <c r="I138" s="16"/>
    </row>
    <row r="139" spans="3:9">
      <c r="C139" s="16"/>
      <c r="D139" s="16"/>
      <c r="E139" s="16"/>
      <c r="F139" s="16"/>
      <c r="G139" s="16"/>
      <c r="H139" s="16"/>
      <c r="I139" s="16"/>
    </row>
    <row r="140" spans="3:9">
      <c r="C140" s="16"/>
      <c r="D140" s="16"/>
      <c r="E140" s="16"/>
      <c r="F140" s="16"/>
      <c r="G140" s="16"/>
      <c r="H140" s="16"/>
      <c r="I140" s="16"/>
    </row>
    <row r="141" spans="3:9">
      <c r="C141" s="16"/>
      <c r="D141" s="16"/>
      <c r="E141" s="16"/>
      <c r="F141" s="16"/>
      <c r="G141" s="16"/>
      <c r="H141" s="16"/>
      <c r="I141" s="16"/>
    </row>
    <row r="142" spans="3:9">
      <c r="C142" s="16"/>
      <c r="D142" s="16"/>
      <c r="E142" s="16"/>
      <c r="F142" s="16"/>
      <c r="G142" s="16"/>
      <c r="H142" s="16"/>
      <c r="I142" s="16"/>
    </row>
    <row r="143" spans="3:9">
      <c r="C143" s="16"/>
      <c r="D143" s="16"/>
      <c r="E143" s="16"/>
      <c r="F143" s="16"/>
      <c r="G143" s="16"/>
      <c r="H143" s="16"/>
      <c r="I143" s="16"/>
    </row>
    <row r="144" spans="3:9">
      <c r="C144" s="16"/>
      <c r="D144" s="16"/>
      <c r="E144" s="16"/>
      <c r="F144" s="16"/>
      <c r="G144" s="16"/>
      <c r="H144" s="16"/>
      <c r="I144" s="16"/>
    </row>
    <row r="145" spans="3:9">
      <c r="C145" s="16"/>
      <c r="D145" s="16"/>
      <c r="E145" s="16"/>
      <c r="F145" s="16"/>
      <c r="G145" s="16"/>
      <c r="H145" s="16"/>
      <c r="I145" s="16"/>
    </row>
    <row r="146" spans="3:9">
      <c r="C146" s="16"/>
      <c r="D146" s="16"/>
      <c r="E146" s="16"/>
      <c r="F146" s="16"/>
      <c r="G146" s="16"/>
      <c r="H146" s="16"/>
      <c r="I146" s="16"/>
    </row>
    <row r="147" spans="3:9">
      <c r="C147" s="16"/>
      <c r="D147" s="16"/>
      <c r="E147" s="16"/>
      <c r="F147" s="16"/>
      <c r="G147" s="16"/>
      <c r="H147" s="16"/>
      <c r="I147" s="16"/>
    </row>
    <row r="148" spans="3:9">
      <c r="C148" s="16"/>
      <c r="D148" s="16"/>
      <c r="E148" s="16"/>
      <c r="F148" s="16"/>
      <c r="G148" s="16"/>
      <c r="H148" s="16"/>
      <c r="I148" s="16"/>
    </row>
    <row r="149" spans="3:9">
      <c r="C149" s="16"/>
      <c r="D149" s="16"/>
      <c r="E149" s="16"/>
      <c r="F149" s="16"/>
      <c r="G149" s="16"/>
      <c r="H149" s="16"/>
      <c r="I149" s="16"/>
    </row>
    <row r="150" spans="3:9">
      <c r="C150" s="16"/>
      <c r="D150" s="16"/>
      <c r="E150" s="16"/>
      <c r="F150" s="16"/>
      <c r="G150" s="16"/>
      <c r="H150" s="16"/>
      <c r="I150" s="16"/>
    </row>
    <row r="151" spans="3:9">
      <c r="C151" s="16"/>
      <c r="D151" s="16"/>
      <c r="E151" s="16"/>
      <c r="F151" s="16"/>
      <c r="G151" s="16"/>
      <c r="H151" s="16"/>
      <c r="I151" s="16"/>
    </row>
    <row r="152" spans="3:9">
      <c r="C152" s="16"/>
      <c r="D152" s="16"/>
      <c r="E152" s="16"/>
      <c r="F152" s="16"/>
      <c r="G152" s="16"/>
      <c r="H152" s="16"/>
      <c r="I152" s="16"/>
    </row>
    <row r="153" spans="3:9">
      <c r="C153" s="16"/>
      <c r="D153" s="16"/>
      <c r="E153" s="16"/>
      <c r="F153" s="16"/>
      <c r="G153" s="16"/>
      <c r="H153" s="16"/>
      <c r="I153" s="16"/>
    </row>
    <row r="154" spans="3:9">
      <c r="C154" s="16"/>
      <c r="D154" s="16"/>
      <c r="E154" s="16"/>
      <c r="F154" s="16"/>
      <c r="G154" s="16"/>
      <c r="H154" s="16"/>
      <c r="I154" s="16"/>
    </row>
    <row r="155" spans="3:9">
      <c r="C155" s="16"/>
      <c r="D155" s="16"/>
      <c r="E155" s="16"/>
      <c r="F155" s="16"/>
      <c r="G155" s="16"/>
      <c r="H155" s="16"/>
      <c r="I155" s="16"/>
    </row>
    <row r="156" spans="3:9">
      <c r="C156" s="16"/>
      <c r="D156" s="16"/>
      <c r="E156" s="16"/>
      <c r="F156" s="16"/>
      <c r="G156" s="16"/>
      <c r="H156" s="16"/>
      <c r="I156" s="16"/>
    </row>
    <row r="157" spans="3:9">
      <c r="C157" s="16"/>
      <c r="D157" s="16"/>
      <c r="E157" s="16"/>
      <c r="F157" s="16"/>
      <c r="G157" s="16"/>
      <c r="H157" s="16"/>
      <c r="I157" s="16"/>
    </row>
    <row r="158" spans="3:9">
      <c r="C158" s="16"/>
      <c r="D158" s="16"/>
      <c r="E158" s="16"/>
      <c r="F158" s="16"/>
      <c r="G158" s="16"/>
      <c r="H158" s="16"/>
      <c r="I158" s="16"/>
    </row>
    <row r="159" spans="3:9">
      <c r="C159" s="16"/>
      <c r="D159" s="16"/>
      <c r="E159" s="16"/>
      <c r="F159" s="16"/>
      <c r="G159" s="16"/>
      <c r="H159" s="16"/>
      <c r="I159" s="16"/>
    </row>
    <row r="160" spans="3:9">
      <c r="C160" s="16"/>
      <c r="D160" s="16"/>
      <c r="E160" s="16"/>
      <c r="F160" s="16"/>
      <c r="G160" s="16"/>
      <c r="H160" s="16"/>
      <c r="I160" s="16"/>
    </row>
    <row r="161" spans="3:9">
      <c r="C161" s="16"/>
      <c r="D161" s="16"/>
      <c r="E161" s="16"/>
      <c r="F161" s="16"/>
      <c r="G161" s="16"/>
      <c r="H161" s="16"/>
      <c r="I161" s="16"/>
    </row>
    <row r="162" spans="3:9">
      <c r="C162" s="16"/>
      <c r="D162" s="16"/>
      <c r="E162" s="16"/>
      <c r="F162" s="16"/>
      <c r="G162" s="16"/>
      <c r="H162" s="16"/>
      <c r="I162" s="16"/>
    </row>
    <row r="163" spans="3:9">
      <c r="C163" s="16"/>
      <c r="D163" s="16"/>
      <c r="E163" s="16"/>
      <c r="F163" s="16"/>
      <c r="G163" s="16"/>
      <c r="H163" s="16"/>
      <c r="I163" s="16"/>
    </row>
    <row r="164" spans="3:9">
      <c r="C164" s="16"/>
      <c r="D164" s="16"/>
      <c r="E164" s="16"/>
      <c r="F164" s="16"/>
      <c r="G164" s="16"/>
      <c r="H164" s="16"/>
      <c r="I164" s="16"/>
    </row>
    <row r="165" spans="3:9">
      <c r="C165" s="16"/>
      <c r="D165" s="16"/>
      <c r="E165" s="16"/>
      <c r="F165" s="16"/>
      <c r="G165" s="16"/>
      <c r="H165" s="16"/>
      <c r="I165" s="16"/>
    </row>
    <row r="166" spans="3:9">
      <c r="C166" s="16"/>
      <c r="D166" s="16"/>
      <c r="E166" s="16"/>
      <c r="F166" s="16"/>
      <c r="G166" s="16"/>
      <c r="H166" s="16"/>
      <c r="I166" s="16"/>
    </row>
    <row r="167" spans="3:9">
      <c r="C167" s="16"/>
      <c r="D167" s="16"/>
      <c r="E167" s="16"/>
      <c r="F167" s="16"/>
      <c r="G167" s="16"/>
      <c r="H167" s="16"/>
      <c r="I167" s="16"/>
    </row>
    <row r="168" spans="3:9">
      <c r="C168" s="16"/>
      <c r="D168" s="16"/>
      <c r="E168" s="16"/>
      <c r="F168" s="16"/>
      <c r="G168" s="16"/>
      <c r="H168" s="16"/>
      <c r="I168" s="16"/>
    </row>
    <row r="169" spans="3:9">
      <c r="C169" s="16"/>
      <c r="D169" s="16"/>
      <c r="E169" s="16"/>
      <c r="F169" s="16"/>
      <c r="G169" s="16"/>
      <c r="H169" s="16"/>
      <c r="I169" s="16"/>
    </row>
    <row r="170" spans="3:9">
      <c r="C170" s="16"/>
      <c r="D170" s="16"/>
      <c r="E170" s="16"/>
      <c r="F170" s="16"/>
      <c r="G170" s="16"/>
      <c r="H170" s="16"/>
      <c r="I170" s="16"/>
    </row>
    <row r="171" spans="3:9">
      <c r="C171" s="16"/>
      <c r="D171" s="16"/>
      <c r="E171" s="16"/>
      <c r="F171" s="16"/>
      <c r="G171" s="16"/>
      <c r="H171" s="16"/>
      <c r="I171" s="16"/>
    </row>
    <row r="172" spans="3:9">
      <c r="C172" s="16"/>
      <c r="D172" s="16"/>
      <c r="E172" s="16"/>
      <c r="F172" s="16"/>
      <c r="G172" s="16"/>
      <c r="H172" s="16"/>
      <c r="I172" s="16"/>
    </row>
    <row r="173" spans="3:9">
      <c r="C173" s="16"/>
      <c r="D173" s="16"/>
      <c r="E173" s="16"/>
      <c r="F173" s="16"/>
      <c r="G173" s="16"/>
      <c r="H173" s="16"/>
      <c r="I173" s="16"/>
    </row>
    <row r="174" spans="3:9">
      <c r="C174" s="16"/>
      <c r="D174" s="16"/>
      <c r="E174" s="16"/>
      <c r="F174" s="16"/>
      <c r="G174" s="16"/>
      <c r="H174" s="16"/>
      <c r="I174" s="16"/>
    </row>
    <row r="175" spans="3:9">
      <c r="C175" s="16"/>
      <c r="D175" s="16"/>
      <c r="E175" s="16"/>
      <c r="F175" s="16"/>
      <c r="G175" s="16"/>
      <c r="H175" s="16"/>
      <c r="I175" s="16"/>
    </row>
    <row r="176" spans="3:9">
      <c r="C176" s="16"/>
      <c r="D176" s="16"/>
      <c r="E176" s="16"/>
      <c r="F176" s="16"/>
      <c r="G176" s="16"/>
      <c r="H176" s="16"/>
      <c r="I176" s="16"/>
    </row>
    <row r="177" spans="3:9">
      <c r="C177" s="16"/>
      <c r="D177" s="16"/>
      <c r="E177" s="16"/>
      <c r="F177" s="16"/>
      <c r="G177" s="16"/>
      <c r="H177" s="16"/>
      <c r="I177" s="16"/>
    </row>
    <row r="178" spans="3:9">
      <c r="C178" s="16"/>
      <c r="D178" s="16"/>
      <c r="E178" s="16"/>
      <c r="F178" s="16"/>
      <c r="G178" s="16"/>
      <c r="H178" s="16"/>
      <c r="I178" s="16"/>
    </row>
    <row r="179" spans="3:9">
      <c r="C179" s="16"/>
      <c r="D179" s="16"/>
      <c r="E179" s="16"/>
      <c r="F179" s="16"/>
      <c r="G179" s="16"/>
      <c r="H179" s="16"/>
      <c r="I179" s="16"/>
    </row>
    <row r="180" spans="3:9">
      <c r="C180" s="16"/>
      <c r="D180" s="16"/>
      <c r="E180" s="16"/>
      <c r="F180" s="16"/>
      <c r="G180" s="16"/>
      <c r="H180" s="16"/>
      <c r="I180" s="16"/>
    </row>
    <row r="181" spans="3:9">
      <c r="C181" s="16"/>
      <c r="D181" s="16"/>
      <c r="E181" s="16"/>
      <c r="F181" s="16"/>
      <c r="G181" s="16"/>
      <c r="H181" s="16"/>
      <c r="I181" s="16"/>
    </row>
    <row r="182" spans="3:9">
      <c r="C182" s="16"/>
      <c r="D182" s="16"/>
      <c r="E182" s="16"/>
      <c r="F182" s="16"/>
      <c r="G182" s="16"/>
      <c r="H182" s="16"/>
      <c r="I182" s="16"/>
    </row>
    <row r="183" spans="3:9">
      <c r="C183" s="16"/>
      <c r="D183" s="16"/>
      <c r="E183" s="16"/>
      <c r="F183" s="16"/>
      <c r="G183" s="16"/>
      <c r="H183" s="16"/>
      <c r="I183" s="16"/>
    </row>
    <row r="184" spans="3:9">
      <c r="C184" s="16"/>
      <c r="D184" s="16"/>
      <c r="E184" s="16"/>
      <c r="F184" s="16"/>
      <c r="G184" s="16"/>
      <c r="H184" s="16"/>
      <c r="I184" s="16"/>
    </row>
    <row r="185" spans="3:9">
      <c r="C185" s="16"/>
      <c r="D185" s="16"/>
      <c r="E185" s="16"/>
      <c r="F185" s="16"/>
      <c r="G185" s="16"/>
      <c r="H185" s="16"/>
      <c r="I185" s="16"/>
    </row>
    <row r="186" spans="3:9">
      <c r="C186" s="16"/>
      <c r="D186" s="16"/>
      <c r="E186" s="16"/>
      <c r="F186" s="16"/>
      <c r="G186" s="16"/>
      <c r="H186" s="16"/>
      <c r="I186" s="16"/>
    </row>
    <row r="187" spans="3:9">
      <c r="C187" s="16"/>
      <c r="D187" s="16"/>
      <c r="E187" s="16"/>
      <c r="F187" s="16"/>
      <c r="G187" s="16"/>
      <c r="H187" s="16"/>
      <c r="I187" s="16"/>
    </row>
    <row r="188" spans="3:9">
      <c r="C188" s="16"/>
      <c r="D188" s="16"/>
      <c r="E188" s="16"/>
      <c r="F188" s="16"/>
      <c r="G188" s="16"/>
      <c r="H188" s="16"/>
      <c r="I188" s="16"/>
    </row>
    <row r="189" spans="3:9">
      <c r="C189" s="16"/>
      <c r="D189" s="16"/>
      <c r="E189" s="16"/>
      <c r="F189" s="16"/>
      <c r="G189" s="16"/>
      <c r="H189" s="16"/>
      <c r="I189" s="16"/>
    </row>
    <row r="190" spans="3:9">
      <c r="C190" s="16"/>
      <c r="D190" s="16"/>
      <c r="E190" s="16"/>
      <c r="F190" s="16"/>
      <c r="G190" s="16"/>
      <c r="H190" s="16"/>
      <c r="I190" s="16"/>
    </row>
    <row r="191" spans="3:9">
      <c r="C191" s="16"/>
      <c r="D191" s="16"/>
      <c r="E191" s="16"/>
      <c r="F191" s="16"/>
      <c r="G191" s="16"/>
      <c r="H191" s="16"/>
      <c r="I191" s="16"/>
    </row>
    <row r="192" spans="3:9">
      <c r="C192" s="16"/>
      <c r="D192" s="16"/>
      <c r="E192" s="16"/>
      <c r="F192" s="16"/>
      <c r="G192" s="16"/>
      <c r="H192" s="16"/>
      <c r="I192" s="16"/>
    </row>
    <row r="193" spans="3:9">
      <c r="C193" s="16"/>
      <c r="D193" s="16"/>
      <c r="E193" s="16"/>
      <c r="F193" s="16"/>
      <c r="G193" s="16"/>
      <c r="H193" s="16"/>
      <c r="I193" s="16"/>
    </row>
    <row r="194" spans="3:9">
      <c r="C194" s="16"/>
      <c r="D194" s="16"/>
      <c r="E194" s="16"/>
      <c r="F194" s="16"/>
      <c r="G194" s="16"/>
      <c r="H194" s="16"/>
      <c r="I194" s="16"/>
    </row>
    <row r="195" spans="3:9">
      <c r="C195" s="16"/>
      <c r="D195" s="16"/>
      <c r="E195" s="16"/>
      <c r="F195" s="16"/>
      <c r="G195" s="16"/>
      <c r="H195" s="16"/>
      <c r="I195" s="16"/>
    </row>
    <row r="196" spans="3:9">
      <c r="C196" s="16"/>
      <c r="D196" s="16"/>
      <c r="E196" s="16"/>
      <c r="F196" s="16"/>
      <c r="G196" s="16"/>
      <c r="H196" s="16"/>
      <c r="I196" s="16"/>
    </row>
    <row r="197" spans="3:9">
      <c r="C197" s="16"/>
      <c r="D197" s="16"/>
      <c r="E197" s="16"/>
      <c r="F197" s="16"/>
      <c r="G197" s="16"/>
      <c r="H197" s="16"/>
      <c r="I197" s="16"/>
    </row>
    <row r="198" spans="3:9">
      <c r="C198" s="16"/>
      <c r="D198" s="16"/>
      <c r="E198" s="16"/>
      <c r="F198" s="16"/>
      <c r="G198" s="16"/>
      <c r="H198" s="16"/>
      <c r="I198" s="16"/>
    </row>
    <row r="199" spans="3:9">
      <c r="C199" s="16"/>
      <c r="D199" s="16"/>
      <c r="E199" s="16"/>
      <c r="F199" s="16"/>
      <c r="G199" s="16"/>
      <c r="H199" s="16"/>
      <c r="I199" s="16"/>
    </row>
    <row r="200" spans="3:9">
      <c r="C200" s="16"/>
      <c r="D200" s="16"/>
      <c r="E200" s="16"/>
      <c r="F200" s="16"/>
      <c r="G200" s="16"/>
      <c r="H200" s="16"/>
      <c r="I200" s="16"/>
    </row>
    <row r="201" spans="3:9">
      <c r="C201" s="16"/>
      <c r="D201" s="16"/>
      <c r="E201" s="16"/>
      <c r="F201" s="16"/>
      <c r="G201" s="16"/>
      <c r="H201" s="16"/>
      <c r="I201" s="16"/>
    </row>
    <row r="202" spans="3:9">
      <c r="C202" s="16"/>
      <c r="D202" s="16"/>
      <c r="E202" s="16"/>
      <c r="F202" s="16"/>
      <c r="G202" s="16"/>
      <c r="H202" s="16"/>
      <c r="I202" s="16"/>
    </row>
    <row r="203" spans="3:9">
      <c r="C203" s="16"/>
      <c r="D203" s="16"/>
      <c r="E203" s="16"/>
      <c r="F203" s="16"/>
      <c r="G203" s="16"/>
      <c r="H203" s="16"/>
      <c r="I203" s="16"/>
    </row>
    <row r="204" spans="3:9">
      <c r="C204" s="16"/>
      <c r="D204" s="16"/>
      <c r="E204" s="16"/>
      <c r="F204" s="16"/>
      <c r="G204" s="16"/>
      <c r="H204" s="16"/>
      <c r="I204" s="16"/>
    </row>
    <row r="205" spans="3:9">
      <c r="C205" s="16"/>
      <c r="D205" s="16"/>
      <c r="E205" s="16"/>
      <c r="F205" s="16"/>
      <c r="G205" s="16"/>
      <c r="H205" s="16"/>
      <c r="I205" s="16"/>
    </row>
    <row r="206" spans="3:9">
      <c r="C206" s="16"/>
      <c r="D206" s="16"/>
      <c r="E206" s="16"/>
      <c r="F206" s="16"/>
      <c r="G206" s="16"/>
      <c r="H206" s="16"/>
      <c r="I206" s="16"/>
    </row>
    <row r="207" spans="3:9">
      <c r="C207" s="16"/>
      <c r="D207" s="16"/>
      <c r="E207" s="16"/>
      <c r="F207" s="16"/>
      <c r="G207" s="16"/>
      <c r="H207" s="16"/>
      <c r="I207" s="16"/>
    </row>
    <row r="208" spans="3:9">
      <c r="C208" s="16"/>
      <c r="D208" s="16"/>
      <c r="E208" s="16"/>
      <c r="F208" s="16"/>
      <c r="G208" s="16"/>
      <c r="H208" s="16"/>
      <c r="I208" s="16"/>
    </row>
    <row r="209" spans="3:9">
      <c r="C209" s="16"/>
      <c r="D209" s="16"/>
      <c r="E209" s="16"/>
      <c r="F209" s="16"/>
      <c r="G209" s="16"/>
      <c r="H209" s="16"/>
      <c r="I209" s="16"/>
    </row>
    <row r="210" spans="3:9">
      <c r="C210" s="16"/>
      <c r="D210" s="16"/>
      <c r="E210" s="16"/>
      <c r="F210" s="16"/>
      <c r="G210" s="16"/>
      <c r="H210" s="16"/>
      <c r="I210" s="16"/>
    </row>
    <row r="211" spans="3:9">
      <c r="C211" s="16"/>
      <c r="D211" s="16"/>
      <c r="E211" s="16"/>
      <c r="F211" s="16"/>
      <c r="G211" s="16"/>
      <c r="H211" s="16"/>
      <c r="I211" s="16"/>
    </row>
    <row r="212" spans="3:9">
      <c r="C212" s="16"/>
      <c r="D212" s="16"/>
      <c r="E212" s="16"/>
      <c r="F212" s="16"/>
      <c r="G212" s="16"/>
      <c r="H212" s="16"/>
      <c r="I212" s="16"/>
    </row>
    <row r="213" spans="3:9">
      <c r="C213" s="16"/>
      <c r="D213" s="16"/>
      <c r="E213" s="16"/>
      <c r="F213" s="16"/>
      <c r="G213" s="16"/>
      <c r="H213" s="16"/>
      <c r="I213" s="16"/>
    </row>
    <row r="214" spans="3:9">
      <c r="C214" s="16"/>
      <c r="D214" s="16"/>
      <c r="E214" s="16"/>
      <c r="F214" s="16"/>
      <c r="G214" s="16"/>
      <c r="H214" s="16"/>
      <c r="I214" s="16"/>
    </row>
    <row r="215" spans="3:9">
      <c r="C215" s="16"/>
      <c r="D215" s="16"/>
      <c r="E215" s="16"/>
      <c r="F215" s="16"/>
      <c r="G215" s="16"/>
      <c r="H215" s="16"/>
      <c r="I215" s="16"/>
    </row>
    <row r="216" spans="3:9">
      <c r="C216" s="16"/>
      <c r="D216" s="16"/>
      <c r="E216" s="16"/>
      <c r="F216" s="16"/>
      <c r="G216" s="16"/>
      <c r="H216" s="16"/>
      <c r="I216" s="16"/>
    </row>
    <row r="217" spans="3:9">
      <c r="C217" s="16"/>
      <c r="D217" s="16"/>
      <c r="E217" s="16"/>
      <c r="F217" s="16"/>
      <c r="G217" s="16"/>
      <c r="H217" s="16"/>
      <c r="I217" s="16"/>
    </row>
    <row r="218" spans="3:9">
      <c r="C218" s="16"/>
      <c r="D218" s="16"/>
      <c r="E218" s="16"/>
      <c r="F218" s="16"/>
      <c r="G218" s="16"/>
      <c r="H218" s="16"/>
      <c r="I218" s="16"/>
    </row>
    <row r="219" spans="3:9">
      <c r="C219" s="16"/>
      <c r="D219" s="16"/>
      <c r="E219" s="16"/>
      <c r="F219" s="16"/>
      <c r="G219" s="16"/>
      <c r="H219" s="16"/>
      <c r="I219" s="16"/>
    </row>
    <row r="220" spans="3:9">
      <c r="C220" s="16"/>
      <c r="D220" s="16"/>
      <c r="E220" s="16"/>
      <c r="F220" s="16"/>
      <c r="G220" s="16"/>
      <c r="H220" s="16"/>
      <c r="I220" s="16"/>
    </row>
    <row r="221" spans="3:9">
      <c r="C221" s="16"/>
      <c r="D221" s="16"/>
      <c r="E221" s="16"/>
      <c r="F221" s="16"/>
      <c r="G221" s="16"/>
      <c r="H221" s="16"/>
      <c r="I221" s="16"/>
    </row>
    <row r="222" spans="3:9">
      <c r="C222" s="16"/>
      <c r="D222" s="16"/>
      <c r="E222" s="16"/>
      <c r="F222" s="16"/>
      <c r="G222" s="16"/>
      <c r="H222" s="16"/>
      <c r="I222" s="16"/>
    </row>
    <row r="223" spans="3:9">
      <c r="C223" s="16"/>
      <c r="D223" s="16"/>
      <c r="E223" s="16"/>
      <c r="F223" s="16"/>
      <c r="G223" s="16"/>
      <c r="H223" s="16"/>
      <c r="I223" s="16"/>
    </row>
    <row r="224" spans="3:9">
      <c r="C224" s="16"/>
      <c r="D224" s="16"/>
      <c r="E224" s="16"/>
      <c r="F224" s="16"/>
      <c r="G224" s="16"/>
      <c r="H224" s="16"/>
      <c r="I224" s="16"/>
    </row>
    <row r="225" spans="3:9">
      <c r="C225" s="16"/>
      <c r="D225" s="16"/>
      <c r="E225" s="16"/>
      <c r="F225" s="16"/>
      <c r="G225" s="16"/>
      <c r="H225" s="16"/>
      <c r="I225" s="16"/>
    </row>
    <row r="226" spans="3:9">
      <c r="C226" s="16"/>
      <c r="D226" s="16"/>
      <c r="E226" s="16"/>
      <c r="F226" s="16"/>
      <c r="G226" s="16"/>
      <c r="H226" s="16"/>
      <c r="I226" s="16"/>
    </row>
    <row r="227" spans="3:9">
      <c r="C227" s="16"/>
      <c r="D227" s="16"/>
      <c r="E227" s="16"/>
      <c r="F227" s="16"/>
      <c r="G227" s="16"/>
      <c r="H227" s="16"/>
      <c r="I227" s="16"/>
    </row>
    <row r="228" spans="3:9">
      <c r="C228" s="16"/>
      <c r="D228" s="16"/>
      <c r="E228" s="16"/>
      <c r="F228" s="16"/>
      <c r="G228" s="16"/>
      <c r="H228" s="16"/>
      <c r="I228" s="16"/>
    </row>
    <row r="229" spans="3:9">
      <c r="C229" s="16"/>
      <c r="D229" s="16"/>
      <c r="E229" s="16"/>
      <c r="F229" s="16"/>
      <c r="G229" s="16"/>
      <c r="H229" s="16"/>
      <c r="I229" s="16"/>
    </row>
    <row r="230" spans="3:9">
      <c r="C230" s="16"/>
      <c r="D230" s="16"/>
      <c r="E230" s="16"/>
      <c r="F230" s="16"/>
      <c r="G230" s="16"/>
      <c r="H230" s="16"/>
      <c r="I230" s="16"/>
    </row>
    <row r="231" spans="3:9">
      <c r="C231" s="16"/>
      <c r="D231" s="16"/>
      <c r="E231" s="16"/>
      <c r="F231" s="16"/>
      <c r="G231" s="16"/>
      <c r="H231" s="16"/>
      <c r="I231" s="16"/>
    </row>
    <row r="232" spans="3:9">
      <c r="C232" s="16"/>
      <c r="D232" s="16"/>
      <c r="E232" s="16"/>
      <c r="F232" s="16"/>
      <c r="G232" s="16"/>
      <c r="H232" s="16"/>
      <c r="I232" s="16"/>
    </row>
    <row r="233" spans="3:9">
      <c r="C233" s="16"/>
      <c r="D233" s="16"/>
      <c r="E233" s="16"/>
      <c r="F233" s="16"/>
      <c r="G233" s="16"/>
      <c r="H233" s="16"/>
      <c r="I233" s="16"/>
    </row>
    <row r="234" spans="3:9">
      <c r="C234" s="16"/>
      <c r="D234" s="16"/>
      <c r="E234" s="16"/>
      <c r="F234" s="16"/>
      <c r="G234" s="16"/>
      <c r="H234" s="16"/>
      <c r="I234" s="16"/>
    </row>
    <row r="235" spans="3:9">
      <c r="C235" s="16"/>
      <c r="D235" s="16"/>
      <c r="E235" s="16"/>
      <c r="F235" s="16"/>
      <c r="G235" s="16"/>
      <c r="H235" s="16"/>
      <c r="I235" s="16"/>
    </row>
    <row r="236" spans="3:9">
      <c r="C236" s="16"/>
      <c r="D236" s="16"/>
      <c r="E236" s="16"/>
      <c r="F236" s="16"/>
      <c r="G236" s="16"/>
      <c r="H236" s="16"/>
      <c r="I236" s="16"/>
    </row>
    <row r="237" spans="3:9">
      <c r="C237" s="16"/>
      <c r="D237" s="16"/>
      <c r="E237" s="16"/>
      <c r="F237" s="16"/>
      <c r="G237" s="16"/>
      <c r="H237" s="16"/>
      <c r="I237" s="16"/>
    </row>
    <row r="238" spans="3:9">
      <c r="C238" s="16"/>
      <c r="D238" s="16"/>
      <c r="E238" s="16"/>
      <c r="F238" s="16"/>
      <c r="G238" s="16"/>
      <c r="H238" s="16"/>
      <c r="I238" s="16"/>
    </row>
    <row r="239" spans="3:9">
      <c r="C239" s="16"/>
      <c r="D239" s="16"/>
      <c r="E239" s="16"/>
      <c r="F239" s="16"/>
      <c r="G239" s="16"/>
      <c r="H239" s="16"/>
      <c r="I239" s="16"/>
    </row>
    <row r="240" spans="3:9">
      <c r="C240" s="16"/>
      <c r="D240" s="16"/>
      <c r="E240" s="16"/>
      <c r="F240" s="16"/>
      <c r="G240" s="16"/>
      <c r="H240" s="16"/>
      <c r="I240" s="16"/>
    </row>
    <row r="241" spans="3:9">
      <c r="C241" s="16"/>
      <c r="D241" s="16"/>
      <c r="E241" s="16"/>
      <c r="F241" s="16"/>
      <c r="G241" s="16"/>
      <c r="H241" s="16"/>
      <c r="I241" s="16"/>
    </row>
    <row r="242" spans="3:9">
      <c r="C242" s="16"/>
      <c r="D242" s="16"/>
      <c r="E242" s="16"/>
      <c r="F242" s="16"/>
      <c r="G242" s="16"/>
      <c r="H242" s="16"/>
      <c r="I242" s="16"/>
    </row>
    <row r="243" spans="3:9">
      <c r="C243" s="16"/>
      <c r="D243" s="16"/>
      <c r="E243" s="16"/>
      <c r="F243" s="16"/>
      <c r="G243" s="16"/>
      <c r="H243" s="16"/>
      <c r="I243" s="16"/>
    </row>
    <row r="244" spans="3:9">
      <c r="C244" s="16"/>
      <c r="D244" s="16"/>
      <c r="E244" s="16"/>
      <c r="F244" s="16"/>
      <c r="G244" s="16"/>
      <c r="H244" s="16"/>
      <c r="I244" s="16"/>
    </row>
    <row r="245" spans="3:9">
      <c r="C245" s="16"/>
      <c r="D245" s="16"/>
      <c r="E245" s="16"/>
      <c r="F245" s="16"/>
      <c r="G245" s="16"/>
      <c r="H245" s="16"/>
      <c r="I245" s="16"/>
    </row>
    <row r="246" spans="3:9">
      <c r="C246" s="16"/>
      <c r="D246" s="16"/>
      <c r="E246" s="16"/>
      <c r="F246" s="16"/>
      <c r="G246" s="16"/>
      <c r="H246" s="16"/>
      <c r="I246" s="16"/>
    </row>
    <row r="247" spans="3:9">
      <c r="C247" s="16"/>
      <c r="D247" s="16"/>
      <c r="E247" s="16"/>
      <c r="F247" s="16"/>
      <c r="G247" s="16"/>
      <c r="H247" s="16"/>
      <c r="I247" s="16"/>
    </row>
    <row r="248" spans="3:9">
      <c r="C248" s="16"/>
      <c r="D248" s="16"/>
      <c r="E248" s="16"/>
      <c r="F248" s="16"/>
      <c r="G248" s="16"/>
      <c r="H248" s="16"/>
      <c r="I248" s="16"/>
    </row>
    <row r="249" spans="3:9">
      <c r="C249" s="16"/>
      <c r="D249" s="16"/>
      <c r="E249" s="16"/>
      <c r="F249" s="16"/>
      <c r="G249" s="16"/>
      <c r="H249" s="16"/>
      <c r="I249" s="16"/>
    </row>
    <row r="250" spans="3:9">
      <c r="C250" s="16"/>
      <c r="D250" s="16"/>
      <c r="E250" s="16"/>
      <c r="F250" s="16"/>
      <c r="G250" s="16"/>
      <c r="H250" s="16"/>
      <c r="I250" s="16"/>
    </row>
    <row r="251" spans="3:9">
      <c r="C251" s="16"/>
      <c r="D251" s="16"/>
      <c r="E251" s="16"/>
      <c r="F251" s="16"/>
      <c r="G251" s="16"/>
      <c r="H251" s="16"/>
      <c r="I251" s="16"/>
    </row>
    <row r="252" spans="3:9">
      <c r="C252" s="16"/>
      <c r="D252" s="16"/>
      <c r="E252" s="16"/>
      <c r="F252" s="16"/>
      <c r="G252" s="16"/>
      <c r="H252" s="16"/>
      <c r="I252" s="16"/>
    </row>
    <row r="253" spans="3:9">
      <c r="C253" s="16"/>
      <c r="D253" s="16"/>
      <c r="E253" s="16"/>
      <c r="F253" s="16"/>
      <c r="G253" s="16"/>
      <c r="H253" s="16"/>
      <c r="I253" s="16"/>
    </row>
    <row r="254" spans="3:9">
      <c r="C254" s="16"/>
      <c r="D254" s="16"/>
      <c r="E254" s="16"/>
      <c r="F254" s="16"/>
      <c r="G254" s="16"/>
      <c r="H254" s="16"/>
      <c r="I254" s="16"/>
    </row>
    <row r="255" spans="3:9">
      <c r="C255" s="16"/>
      <c r="D255" s="16"/>
      <c r="E255" s="16"/>
      <c r="F255" s="16"/>
      <c r="G255" s="16"/>
      <c r="H255" s="16"/>
      <c r="I255" s="16"/>
    </row>
    <row r="256" spans="3:9">
      <c r="C256" s="16"/>
      <c r="D256" s="16"/>
      <c r="E256" s="16"/>
      <c r="F256" s="16"/>
      <c r="G256" s="16"/>
      <c r="H256" s="16"/>
      <c r="I256" s="16"/>
    </row>
    <row r="257" spans="3:9">
      <c r="C257" s="16"/>
      <c r="D257" s="16"/>
      <c r="E257" s="16"/>
      <c r="F257" s="16"/>
      <c r="G257" s="16"/>
      <c r="H257" s="16"/>
      <c r="I257" s="16"/>
    </row>
    <row r="258" spans="3:9">
      <c r="C258" s="16"/>
      <c r="D258" s="16"/>
      <c r="E258" s="16"/>
      <c r="F258" s="16"/>
      <c r="G258" s="16"/>
      <c r="H258" s="16"/>
      <c r="I258" s="16"/>
    </row>
    <row r="259" spans="3:9">
      <c r="C259" s="16"/>
      <c r="D259" s="16"/>
      <c r="E259" s="16"/>
      <c r="F259" s="16"/>
      <c r="G259" s="16"/>
      <c r="H259" s="16"/>
      <c r="I259" s="16"/>
    </row>
    <row r="260" spans="3:9">
      <c r="C260" s="16"/>
      <c r="D260" s="16"/>
      <c r="E260" s="16"/>
      <c r="F260" s="16"/>
      <c r="G260" s="16"/>
      <c r="H260" s="16"/>
      <c r="I260" s="16"/>
    </row>
    <row r="261" spans="3:9">
      <c r="C261" s="16"/>
      <c r="D261" s="16"/>
      <c r="E261" s="16"/>
      <c r="F261" s="16"/>
      <c r="G261" s="16"/>
      <c r="H261" s="16"/>
      <c r="I261" s="16"/>
    </row>
    <row r="262" spans="3:9">
      <c r="C262" s="16"/>
      <c r="D262" s="16"/>
      <c r="E262" s="16"/>
      <c r="F262" s="16"/>
      <c r="G262" s="16"/>
      <c r="H262" s="16"/>
      <c r="I262" s="16"/>
    </row>
    <row r="263" spans="3:9">
      <c r="C263" s="16"/>
      <c r="D263" s="16"/>
      <c r="E263" s="16"/>
      <c r="F263" s="16"/>
      <c r="G263" s="16"/>
      <c r="H263" s="16"/>
      <c r="I263" s="16"/>
    </row>
    <row r="264" spans="3:9">
      <c r="C264" s="16"/>
      <c r="D264" s="16"/>
      <c r="E264" s="16"/>
      <c r="F264" s="16"/>
      <c r="G264" s="16"/>
      <c r="H264" s="16"/>
      <c r="I264" s="16"/>
    </row>
    <row r="265" spans="3:9">
      <c r="C265" s="16"/>
      <c r="D265" s="16"/>
      <c r="E265" s="16"/>
      <c r="F265" s="16"/>
      <c r="G265" s="16"/>
      <c r="H265" s="16"/>
      <c r="I265" s="16"/>
    </row>
    <row r="266" spans="3:9">
      <c r="C266" s="16"/>
      <c r="D266" s="16"/>
      <c r="E266" s="16"/>
      <c r="F266" s="16"/>
      <c r="G266" s="16"/>
      <c r="H266" s="16"/>
      <c r="I266" s="16"/>
    </row>
    <row r="267" spans="3:9">
      <c r="C267" s="16"/>
      <c r="D267" s="16"/>
      <c r="E267" s="16"/>
      <c r="F267" s="16"/>
      <c r="G267" s="16"/>
      <c r="H267" s="16"/>
      <c r="I267" s="16"/>
    </row>
    <row r="268" spans="3:9">
      <c r="C268" s="16"/>
      <c r="D268" s="16"/>
      <c r="E268" s="16"/>
      <c r="F268" s="16"/>
      <c r="G268" s="16"/>
      <c r="H268" s="16"/>
      <c r="I268" s="16"/>
    </row>
    <row r="269" spans="3:9">
      <c r="C269" s="16"/>
      <c r="D269" s="16"/>
      <c r="E269" s="16"/>
      <c r="F269" s="16"/>
      <c r="G269" s="16"/>
      <c r="H269" s="16"/>
      <c r="I269" s="16"/>
    </row>
    <row r="270" spans="3:9">
      <c r="C270" s="16"/>
      <c r="D270" s="16"/>
      <c r="E270" s="16"/>
      <c r="F270" s="16"/>
      <c r="G270" s="16"/>
      <c r="H270" s="16"/>
      <c r="I270" s="16"/>
    </row>
    <row r="271" spans="3:9">
      <c r="C271" s="16"/>
      <c r="D271" s="16"/>
      <c r="E271" s="16"/>
      <c r="F271" s="16"/>
      <c r="G271" s="16"/>
      <c r="H271" s="16"/>
      <c r="I271" s="16"/>
    </row>
    <row r="272" spans="3:9">
      <c r="C272" s="16"/>
      <c r="D272" s="16"/>
      <c r="E272" s="16"/>
      <c r="F272" s="16"/>
      <c r="G272" s="16"/>
      <c r="H272" s="16"/>
      <c r="I272" s="16"/>
    </row>
    <row r="273" spans="3:9">
      <c r="C273" s="16"/>
      <c r="D273" s="16"/>
      <c r="E273" s="16"/>
      <c r="F273" s="16"/>
      <c r="G273" s="16"/>
      <c r="H273" s="16"/>
      <c r="I273" s="16"/>
    </row>
    <row r="274" spans="3:9">
      <c r="C274" s="16"/>
      <c r="D274" s="16"/>
      <c r="E274" s="16"/>
      <c r="F274" s="16"/>
      <c r="G274" s="16"/>
      <c r="H274" s="16"/>
      <c r="I274" s="16"/>
    </row>
    <row r="275" spans="3:9">
      <c r="C275" s="16"/>
      <c r="D275" s="16"/>
      <c r="E275" s="16"/>
      <c r="F275" s="16"/>
      <c r="G275" s="16"/>
      <c r="H275" s="16"/>
      <c r="I275" s="16"/>
    </row>
    <row r="276" spans="3:9">
      <c r="C276" s="16"/>
      <c r="D276" s="16"/>
      <c r="E276" s="16"/>
      <c r="F276" s="16"/>
      <c r="G276" s="16"/>
      <c r="H276" s="16"/>
      <c r="I276" s="16"/>
    </row>
    <row r="277" spans="3:9">
      <c r="C277" s="16"/>
      <c r="D277" s="16"/>
      <c r="E277" s="16"/>
      <c r="F277" s="16"/>
      <c r="G277" s="16"/>
      <c r="H277" s="16"/>
      <c r="I277" s="16"/>
    </row>
    <row r="278" spans="3:9">
      <c r="C278" s="16"/>
      <c r="D278" s="16"/>
      <c r="E278" s="16"/>
      <c r="F278" s="16"/>
      <c r="G278" s="16"/>
      <c r="H278" s="16"/>
      <c r="I278" s="16"/>
    </row>
    <row r="279" spans="3:9">
      <c r="C279" s="16"/>
      <c r="D279" s="16"/>
      <c r="E279" s="16"/>
      <c r="F279" s="16"/>
      <c r="G279" s="16"/>
      <c r="H279" s="16"/>
      <c r="I279" s="16"/>
    </row>
    <row r="280" spans="3:9">
      <c r="C280" s="16"/>
      <c r="D280" s="16"/>
      <c r="E280" s="16"/>
      <c r="F280" s="16"/>
      <c r="G280" s="16"/>
      <c r="H280" s="16"/>
      <c r="I280" s="16"/>
    </row>
    <row r="281" spans="3:9">
      <c r="C281" s="16"/>
      <c r="D281" s="16"/>
      <c r="E281" s="16"/>
      <c r="F281" s="16"/>
      <c r="G281" s="16"/>
      <c r="H281" s="16"/>
      <c r="I281" s="16"/>
    </row>
    <row r="282" spans="3:9">
      <c r="C282" s="16"/>
      <c r="D282" s="16"/>
      <c r="E282" s="16"/>
      <c r="F282" s="16"/>
      <c r="G282" s="16"/>
      <c r="H282" s="16"/>
      <c r="I282" s="16"/>
    </row>
    <row r="283" spans="3:9">
      <c r="C283" s="16"/>
      <c r="D283" s="16"/>
      <c r="E283" s="16"/>
      <c r="F283" s="16"/>
      <c r="G283" s="16"/>
      <c r="H283" s="16"/>
      <c r="I283" s="16"/>
    </row>
    <row r="284" spans="3:9">
      <c r="C284" s="16"/>
      <c r="D284" s="16"/>
      <c r="E284" s="16"/>
      <c r="F284" s="16"/>
      <c r="G284" s="16"/>
      <c r="H284" s="16"/>
      <c r="I284" s="16"/>
    </row>
    <row r="285" spans="3:9">
      <c r="C285" s="16"/>
      <c r="D285" s="16"/>
      <c r="E285" s="16"/>
      <c r="F285" s="16"/>
      <c r="G285" s="16"/>
      <c r="H285" s="16"/>
      <c r="I285" s="16"/>
    </row>
    <row r="286" spans="3:9">
      <c r="C286" s="16"/>
      <c r="D286" s="16"/>
      <c r="E286" s="16"/>
      <c r="F286" s="16"/>
      <c r="G286" s="16"/>
      <c r="H286" s="16"/>
      <c r="I286" s="16"/>
    </row>
    <row r="287" spans="3:9">
      <c r="C287" s="16"/>
      <c r="D287" s="16"/>
      <c r="E287" s="16"/>
      <c r="F287" s="16"/>
      <c r="G287" s="16"/>
      <c r="H287" s="16"/>
      <c r="I287" s="16"/>
    </row>
    <row r="288" spans="3:9">
      <c r="C288" s="16"/>
      <c r="D288" s="16"/>
      <c r="E288" s="16"/>
      <c r="F288" s="16"/>
      <c r="G288" s="16"/>
      <c r="H288" s="16"/>
      <c r="I288" s="16"/>
    </row>
    <row r="289" spans="3:9">
      <c r="C289" s="16"/>
      <c r="D289" s="16"/>
      <c r="E289" s="16"/>
      <c r="F289" s="16"/>
      <c r="G289" s="16"/>
      <c r="H289" s="16"/>
      <c r="I289" s="16"/>
    </row>
    <row r="290" spans="3:9">
      <c r="C290" s="16"/>
      <c r="D290" s="16"/>
      <c r="E290" s="16"/>
      <c r="F290" s="16"/>
      <c r="G290" s="16"/>
      <c r="H290" s="16"/>
      <c r="I290" s="16"/>
    </row>
    <row r="291" spans="3:9">
      <c r="C291" s="16"/>
      <c r="D291" s="16"/>
      <c r="E291" s="16"/>
      <c r="F291" s="16"/>
      <c r="G291" s="16"/>
      <c r="H291" s="16"/>
      <c r="I291" s="16"/>
    </row>
    <row r="292" spans="3:9">
      <c r="C292" s="16"/>
      <c r="D292" s="16"/>
      <c r="E292" s="16"/>
      <c r="F292" s="16"/>
      <c r="G292" s="16"/>
      <c r="H292" s="16"/>
      <c r="I292" s="16"/>
    </row>
    <row r="293" spans="3:9">
      <c r="C293" s="16"/>
      <c r="D293" s="16"/>
      <c r="E293" s="16"/>
      <c r="F293" s="16"/>
      <c r="G293" s="16"/>
      <c r="H293" s="16"/>
      <c r="I293" s="16"/>
    </row>
    <row r="294" spans="3:9">
      <c r="C294" s="16"/>
      <c r="D294" s="16"/>
      <c r="E294" s="16"/>
      <c r="F294" s="16"/>
      <c r="G294" s="16"/>
      <c r="H294" s="16"/>
      <c r="I294" s="16"/>
    </row>
    <row r="295" spans="3:9">
      <c r="C295" s="16"/>
      <c r="D295" s="16"/>
      <c r="E295" s="16"/>
      <c r="F295" s="16"/>
      <c r="G295" s="16"/>
      <c r="H295" s="16"/>
      <c r="I295" s="16"/>
    </row>
    <row r="296" spans="3:9">
      <c r="C296" s="16"/>
      <c r="D296" s="16"/>
      <c r="E296" s="16"/>
      <c r="F296" s="16"/>
      <c r="G296" s="16"/>
      <c r="H296" s="16"/>
      <c r="I296" s="16"/>
    </row>
    <row r="297" spans="3:9">
      <c r="C297" s="16"/>
      <c r="D297" s="16"/>
      <c r="E297" s="16"/>
      <c r="F297" s="16"/>
      <c r="G297" s="16"/>
      <c r="H297" s="16"/>
      <c r="I297" s="16"/>
    </row>
    <row r="298" spans="3:9">
      <c r="C298" s="16"/>
      <c r="D298" s="16"/>
      <c r="E298" s="16"/>
      <c r="F298" s="16"/>
      <c r="G298" s="16"/>
      <c r="H298" s="16"/>
      <c r="I298" s="16"/>
    </row>
    <row r="299" spans="3:9">
      <c r="C299" s="16"/>
      <c r="D299" s="16"/>
      <c r="E299" s="16"/>
      <c r="F299" s="16"/>
      <c r="G299" s="16"/>
      <c r="H299" s="16"/>
      <c r="I299" s="16"/>
    </row>
    <row r="300" spans="3:9">
      <c r="C300" s="16"/>
      <c r="D300" s="16"/>
      <c r="E300" s="16"/>
      <c r="F300" s="16"/>
      <c r="G300" s="16"/>
      <c r="H300" s="16"/>
      <c r="I300" s="16"/>
    </row>
    <row r="301" spans="3:9">
      <c r="C301" s="16"/>
      <c r="D301" s="16"/>
      <c r="E301" s="16"/>
      <c r="F301" s="16"/>
      <c r="G301" s="16"/>
      <c r="H301" s="16"/>
      <c r="I301" s="16"/>
    </row>
    <row r="302" spans="3:9">
      <c r="C302" s="16"/>
      <c r="D302" s="16"/>
      <c r="E302" s="16"/>
      <c r="F302" s="16"/>
      <c r="G302" s="16"/>
      <c r="H302" s="16"/>
      <c r="I302" s="16"/>
    </row>
    <row r="303" spans="3:9">
      <c r="C303" s="16"/>
      <c r="D303" s="16"/>
      <c r="E303" s="16"/>
      <c r="F303" s="16"/>
      <c r="G303" s="16"/>
      <c r="H303" s="16"/>
      <c r="I303" s="16"/>
    </row>
    <row r="304" spans="3:9">
      <c r="C304" s="16"/>
      <c r="D304" s="16"/>
      <c r="E304" s="16"/>
      <c r="F304" s="16"/>
      <c r="G304" s="16"/>
      <c r="H304" s="16"/>
      <c r="I304" s="16"/>
    </row>
    <row r="305" spans="3:9">
      <c r="C305" s="16"/>
      <c r="D305" s="16"/>
      <c r="E305" s="16"/>
      <c r="F305" s="16"/>
      <c r="G305" s="16"/>
      <c r="H305" s="16"/>
      <c r="I305" s="16"/>
    </row>
    <row r="306" spans="3:9">
      <c r="C306" s="16"/>
      <c r="D306" s="16"/>
      <c r="E306" s="16"/>
      <c r="F306" s="16"/>
      <c r="G306" s="16"/>
      <c r="H306" s="16"/>
      <c r="I306" s="16"/>
    </row>
    <row r="307" spans="3:9">
      <c r="C307" s="16"/>
      <c r="D307" s="16"/>
      <c r="E307" s="16"/>
      <c r="F307" s="16"/>
      <c r="G307" s="16"/>
      <c r="H307" s="16"/>
      <c r="I307" s="16"/>
    </row>
    <row r="308" spans="3:9">
      <c r="C308" s="16"/>
      <c r="D308" s="16"/>
      <c r="E308" s="16"/>
      <c r="F308" s="16"/>
      <c r="G308" s="16"/>
      <c r="H308" s="16"/>
      <c r="I308" s="16"/>
    </row>
    <row r="309" spans="3:9">
      <c r="C309" s="16"/>
      <c r="D309" s="16"/>
      <c r="E309" s="16"/>
      <c r="F309" s="16"/>
      <c r="G309" s="16"/>
      <c r="H309" s="16"/>
      <c r="I309" s="16"/>
    </row>
    <row r="310" spans="3:9">
      <c r="C310" s="16"/>
      <c r="D310" s="16"/>
      <c r="E310" s="16"/>
      <c r="F310" s="16"/>
      <c r="G310" s="16"/>
      <c r="H310" s="16"/>
      <c r="I310" s="16"/>
    </row>
    <row r="311" spans="3:9">
      <c r="C311" s="16"/>
      <c r="D311" s="16"/>
      <c r="E311" s="16"/>
      <c r="F311" s="16"/>
      <c r="G311" s="16"/>
      <c r="H311" s="16"/>
      <c r="I311" s="16"/>
    </row>
    <row r="312" spans="3:9">
      <c r="C312" s="16"/>
      <c r="D312" s="16"/>
      <c r="E312" s="16"/>
      <c r="F312" s="16"/>
      <c r="G312" s="16"/>
      <c r="H312" s="16"/>
      <c r="I312" s="16"/>
    </row>
    <row r="313" spans="3:9">
      <c r="C313" s="16"/>
      <c r="D313" s="16"/>
      <c r="E313" s="16"/>
      <c r="F313" s="16"/>
      <c r="G313" s="16"/>
      <c r="H313" s="16"/>
      <c r="I313" s="16"/>
    </row>
    <row r="314" spans="3:9">
      <c r="C314" s="16"/>
      <c r="D314" s="16"/>
      <c r="E314" s="16"/>
      <c r="F314" s="16"/>
      <c r="G314" s="16"/>
      <c r="H314" s="16"/>
      <c r="I314" s="16"/>
    </row>
    <row r="315" spans="3:9">
      <c r="C315" s="16"/>
      <c r="D315" s="16"/>
      <c r="E315" s="16"/>
      <c r="F315" s="16"/>
      <c r="G315" s="16"/>
      <c r="H315" s="16"/>
      <c r="I315" s="16"/>
    </row>
    <row r="316" spans="3:9">
      <c r="C316" s="16"/>
      <c r="D316" s="16"/>
      <c r="E316" s="16"/>
      <c r="F316" s="16"/>
      <c r="G316" s="16"/>
      <c r="H316" s="16"/>
      <c r="I316" s="16"/>
    </row>
    <row r="317" spans="3:9">
      <c r="C317" s="16"/>
      <c r="D317" s="16"/>
      <c r="E317" s="16"/>
      <c r="F317" s="16"/>
      <c r="G317" s="16"/>
      <c r="H317" s="16"/>
      <c r="I317" s="16"/>
    </row>
    <row r="318" spans="3:9">
      <c r="C318" s="16"/>
      <c r="D318" s="16"/>
      <c r="E318" s="16"/>
      <c r="F318" s="16"/>
      <c r="G318" s="16"/>
      <c r="H318" s="16"/>
      <c r="I318" s="16"/>
    </row>
    <row r="319" spans="3:9">
      <c r="C319" s="16"/>
      <c r="D319" s="16"/>
      <c r="E319" s="16"/>
      <c r="F319" s="16"/>
      <c r="G319" s="16"/>
      <c r="H319" s="16"/>
      <c r="I319" s="16"/>
    </row>
    <row r="320" spans="3:9">
      <c r="C320" s="16"/>
      <c r="D320" s="16"/>
      <c r="E320" s="16"/>
      <c r="F320" s="16"/>
      <c r="G320" s="16"/>
      <c r="H320" s="16"/>
      <c r="I320" s="16"/>
    </row>
    <row r="321" spans="3:9">
      <c r="C321" s="16"/>
      <c r="D321" s="16"/>
      <c r="E321" s="16"/>
      <c r="F321" s="16"/>
      <c r="G321" s="16"/>
      <c r="H321" s="16"/>
      <c r="I321" s="16"/>
    </row>
    <row r="322" spans="3:9">
      <c r="C322" s="16"/>
      <c r="D322" s="16"/>
      <c r="E322" s="16"/>
      <c r="F322" s="16"/>
      <c r="G322" s="16"/>
      <c r="H322" s="16"/>
      <c r="I322" s="16"/>
    </row>
    <row r="323" spans="3:9">
      <c r="C323" s="16"/>
      <c r="D323" s="16"/>
      <c r="E323" s="16"/>
      <c r="F323" s="16"/>
      <c r="G323" s="16"/>
      <c r="H323" s="16"/>
      <c r="I323" s="16"/>
    </row>
    <row r="324" spans="3:9">
      <c r="C324" s="16"/>
      <c r="D324" s="16"/>
      <c r="E324" s="16"/>
      <c r="F324" s="16"/>
      <c r="G324" s="16"/>
      <c r="H324" s="16"/>
      <c r="I324" s="16"/>
    </row>
    <row r="325" spans="3:9">
      <c r="C325" s="16"/>
      <c r="D325" s="16"/>
      <c r="E325" s="16"/>
      <c r="F325" s="16"/>
      <c r="G325" s="16"/>
      <c r="H325" s="16"/>
      <c r="I325" s="16"/>
    </row>
    <row r="326" spans="3:9">
      <c r="C326" s="16"/>
      <c r="D326" s="16"/>
      <c r="E326" s="16"/>
      <c r="F326" s="16"/>
      <c r="G326" s="16"/>
      <c r="H326" s="16"/>
      <c r="I326" s="16"/>
    </row>
    <row r="327" spans="3:9">
      <c r="C327" s="16"/>
      <c r="D327" s="16"/>
      <c r="E327" s="16"/>
      <c r="F327" s="16"/>
      <c r="G327" s="16"/>
      <c r="H327" s="16"/>
      <c r="I327" s="16"/>
    </row>
    <row r="328" spans="3:9">
      <c r="C328" s="16"/>
      <c r="D328" s="16"/>
      <c r="E328" s="16"/>
      <c r="F328" s="16"/>
      <c r="G328" s="16"/>
      <c r="H328" s="16"/>
      <c r="I328" s="16"/>
    </row>
    <row r="329" spans="3:9">
      <c r="C329" s="16"/>
      <c r="D329" s="16"/>
      <c r="E329" s="16"/>
      <c r="F329" s="16"/>
      <c r="G329" s="16"/>
      <c r="H329" s="16"/>
      <c r="I329" s="16"/>
    </row>
    <row r="330" spans="3:9">
      <c r="C330" s="16"/>
      <c r="D330" s="16"/>
      <c r="E330" s="16"/>
      <c r="F330" s="16"/>
      <c r="G330" s="16"/>
      <c r="H330" s="16"/>
      <c r="I330" s="16"/>
    </row>
    <row r="331" spans="3:9">
      <c r="C331" s="16"/>
      <c r="D331" s="16"/>
      <c r="E331" s="16"/>
      <c r="F331" s="16"/>
      <c r="G331" s="16"/>
      <c r="H331" s="16"/>
      <c r="I331" s="16"/>
    </row>
    <row r="332" spans="3:9">
      <c r="C332" s="16"/>
      <c r="D332" s="16"/>
      <c r="E332" s="16"/>
      <c r="F332" s="16"/>
      <c r="G332" s="16"/>
      <c r="H332" s="16"/>
      <c r="I332" s="16"/>
    </row>
    <row r="333" spans="3:9">
      <c r="C333" s="16"/>
      <c r="D333" s="16"/>
      <c r="E333" s="16"/>
      <c r="F333" s="16"/>
      <c r="G333" s="16"/>
      <c r="H333" s="16"/>
      <c r="I333" s="16"/>
    </row>
    <row r="334" spans="3:9">
      <c r="C334" s="16"/>
      <c r="D334" s="16"/>
      <c r="E334" s="16"/>
      <c r="F334" s="16"/>
      <c r="G334" s="16"/>
      <c r="H334" s="16"/>
      <c r="I334" s="16"/>
    </row>
    <row r="335" spans="3:9">
      <c r="C335" s="16"/>
      <c r="D335" s="16"/>
      <c r="E335" s="16"/>
      <c r="F335" s="16"/>
      <c r="G335" s="16"/>
      <c r="H335" s="16"/>
      <c r="I335" s="16"/>
    </row>
    <row r="336" spans="3:9">
      <c r="C336" s="16"/>
      <c r="D336" s="16"/>
      <c r="E336" s="16"/>
      <c r="F336" s="16"/>
      <c r="G336" s="16"/>
      <c r="H336" s="16"/>
      <c r="I336" s="16"/>
    </row>
    <row r="337" spans="3:9">
      <c r="C337" s="16"/>
      <c r="D337" s="16"/>
      <c r="E337" s="16"/>
      <c r="F337" s="16"/>
      <c r="G337" s="16"/>
      <c r="H337" s="16"/>
      <c r="I337" s="16"/>
    </row>
    <row r="338" spans="3:9">
      <c r="C338" s="16"/>
      <c r="D338" s="16"/>
      <c r="E338" s="16"/>
      <c r="F338" s="16"/>
      <c r="G338" s="16"/>
      <c r="H338" s="16"/>
      <c r="I338" s="16"/>
    </row>
    <row r="339" spans="3:9">
      <c r="C339" s="16"/>
      <c r="D339" s="16"/>
      <c r="E339" s="16"/>
      <c r="F339" s="16"/>
      <c r="G339" s="16"/>
      <c r="H339" s="16"/>
      <c r="I339" s="16"/>
    </row>
    <row r="340" spans="3:9">
      <c r="C340" s="16"/>
      <c r="D340" s="16"/>
      <c r="E340" s="16"/>
      <c r="F340" s="16"/>
      <c r="G340" s="16"/>
      <c r="H340" s="16"/>
      <c r="I340" s="16"/>
    </row>
    <row r="341" spans="3:9">
      <c r="C341" s="16"/>
      <c r="D341" s="16"/>
      <c r="E341" s="16"/>
      <c r="F341" s="16"/>
      <c r="G341" s="16"/>
      <c r="H341" s="16"/>
      <c r="I341" s="16"/>
    </row>
    <row r="342" spans="3:9">
      <c r="C342" s="16"/>
      <c r="D342" s="16"/>
      <c r="E342" s="16"/>
      <c r="F342" s="16"/>
      <c r="G342" s="16"/>
      <c r="H342" s="16"/>
      <c r="I342" s="16"/>
    </row>
    <row r="343" spans="3:9">
      <c r="C343" s="16"/>
      <c r="D343" s="16"/>
      <c r="E343" s="16"/>
      <c r="F343" s="16"/>
      <c r="G343" s="16"/>
      <c r="H343" s="16"/>
      <c r="I343" s="16"/>
    </row>
    <row r="344" spans="3:9">
      <c r="C344" s="16"/>
      <c r="D344" s="16"/>
      <c r="E344" s="16"/>
      <c r="F344" s="16"/>
      <c r="G344" s="16"/>
      <c r="H344" s="16"/>
      <c r="I344" s="16"/>
    </row>
    <row r="345" spans="3:9">
      <c r="C345" s="16"/>
      <c r="D345" s="16"/>
      <c r="E345" s="16"/>
      <c r="F345" s="16"/>
      <c r="G345" s="16"/>
      <c r="H345" s="16"/>
      <c r="I345" s="16"/>
    </row>
    <row r="346" spans="3:9">
      <c r="C346" s="16"/>
      <c r="D346" s="16"/>
      <c r="E346" s="16"/>
      <c r="F346" s="16"/>
      <c r="G346" s="16"/>
      <c r="H346" s="16"/>
      <c r="I346" s="16"/>
    </row>
    <row r="347" spans="3:9">
      <c r="C347" s="16"/>
      <c r="D347" s="16"/>
      <c r="E347" s="16"/>
      <c r="F347" s="16"/>
      <c r="G347" s="16"/>
      <c r="H347" s="16"/>
      <c r="I347" s="16"/>
    </row>
    <row r="348" spans="3:9">
      <c r="C348" s="16"/>
      <c r="D348" s="16"/>
      <c r="E348" s="16"/>
      <c r="F348" s="16"/>
      <c r="G348" s="16"/>
      <c r="H348" s="16"/>
      <c r="I348" s="16"/>
    </row>
    <row r="349" spans="3:9">
      <c r="C349" s="16"/>
      <c r="D349" s="16"/>
      <c r="E349" s="16"/>
      <c r="F349" s="16"/>
      <c r="G349" s="16"/>
      <c r="H349" s="16"/>
      <c r="I349" s="16"/>
    </row>
    <row r="350" spans="3:9">
      <c r="C350" s="16"/>
      <c r="D350" s="16"/>
      <c r="E350" s="16"/>
      <c r="F350" s="16"/>
      <c r="G350" s="16"/>
      <c r="H350" s="16"/>
      <c r="I350" s="16"/>
    </row>
    <row r="351" spans="3:9">
      <c r="C351" s="16"/>
      <c r="D351" s="16"/>
      <c r="E351" s="16"/>
      <c r="F351" s="16"/>
      <c r="G351" s="16"/>
      <c r="H351" s="16"/>
      <c r="I351" s="16"/>
    </row>
    <row r="352" spans="3:9">
      <c r="C352" s="16"/>
      <c r="D352" s="16"/>
      <c r="E352" s="16"/>
      <c r="F352" s="16"/>
      <c r="G352" s="16"/>
      <c r="H352" s="16"/>
      <c r="I352" s="16"/>
    </row>
    <row r="353" spans="3:9">
      <c r="C353" s="16"/>
      <c r="D353" s="16"/>
      <c r="E353" s="16"/>
      <c r="F353" s="16"/>
      <c r="G353" s="16"/>
      <c r="H353" s="16"/>
      <c r="I353" s="16"/>
    </row>
    <row r="354" spans="3:9">
      <c r="C354" s="16"/>
      <c r="D354" s="16"/>
      <c r="E354" s="16"/>
      <c r="F354" s="16"/>
      <c r="G354" s="16"/>
      <c r="H354" s="16"/>
      <c r="I354" s="16"/>
    </row>
    <row r="355" spans="3:9">
      <c r="C355" s="16"/>
      <c r="D355" s="16"/>
      <c r="E355" s="16"/>
      <c r="F355" s="16"/>
      <c r="G355" s="16"/>
      <c r="H355" s="16"/>
      <c r="I355" s="16"/>
    </row>
    <row r="356" spans="3:9">
      <c r="C356" s="16"/>
      <c r="D356" s="16"/>
      <c r="E356" s="16"/>
      <c r="F356" s="16"/>
      <c r="G356" s="16"/>
      <c r="H356" s="16"/>
      <c r="I356" s="16"/>
    </row>
    <row r="357" spans="3:9">
      <c r="C357" s="16"/>
      <c r="D357" s="16"/>
      <c r="E357" s="16"/>
      <c r="F357" s="16"/>
      <c r="G357" s="16"/>
      <c r="H357" s="16"/>
      <c r="I357" s="16"/>
    </row>
    <row r="358" spans="3:9">
      <c r="C358" s="16"/>
      <c r="D358" s="16"/>
      <c r="E358" s="16"/>
      <c r="F358" s="16"/>
      <c r="G358" s="16"/>
      <c r="H358" s="16"/>
      <c r="I358" s="16"/>
    </row>
    <row r="359" spans="3:9">
      <c r="C359" s="16"/>
      <c r="D359" s="16"/>
      <c r="E359" s="16"/>
      <c r="F359" s="16"/>
      <c r="G359" s="16"/>
      <c r="H359" s="16"/>
      <c r="I359" s="16"/>
    </row>
    <row r="360" spans="3:9">
      <c r="C360" s="16"/>
      <c r="D360" s="16"/>
      <c r="E360" s="16"/>
      <c r="F360" s="16"/>
      <c r="G360" s="16"/>
      <c r="H360" s="16"/>
      <c r="I360" s="16"/>
    </row>
    <row r="361" spans="3:9">
      <c r="C361" s="16"/>
      <c r="D361" s="16"/>
      <c r="E361" s="16"/>
      <c r="F361" s="16"/>
      <c r="G361" s="16"/>
      <c r="H361" s="16"/>
      <c r="I361" s="16"/>
    </row>
    <row r="362" spans="3:9">
      <c r="C362" s="16"/>
      <c r="D362" s="16"/>
      <c r="E362" s="16"/>
      <c r="F362" s="16"/>
      <c r="G362" s="16"/>
      <c r="H362" s="16"/>
      <c r="I362" s="16"/>
    </row>
    <row r="363" spans="3:9">
      <c r="C363" s="16"/>
      <c r="D363" s="16"/>
      <c r="E363" s="16"/>
      <c r="F363" s="16"/>
      <c r="G363" s="16"/>
      <c r="H363" s="16"/>
      <c r="I363" s="16"/>
    </row>
    <row r="364" spans="3:9">
      <c r="C364" s="16"/>
      <c r="D364" s="16"/>
      <c r="E364" s="16"/>
      <c r="F364" s="16"/>
      <c r="G364" s="16"/>
      <c r="H364" s="16"/>
      <c r="I364" s="16"/>
    </row>
    <row r="365" spans="3:9">
      <c r="C365" s="16"/>
      <c r="D365" s="16"/>
      <c r="E365" s="16"/>
      <c r="F365" s="16"/>
      <c r="G365" s="16"/>
      <c r="H365" s="16"/>
      <c r="I365" s="16"/>
    </row>
    <row r="366" spans="3:9">
      <c r="C366" s="16"/>
      <c r="D366" s="16"/>
      <c r="E366" s="16"/>
      <c r="F366" s="16"/>
      <c r="G366" s="16"/>
      <c r="H366" s="16"/>
      <c r="I366" s="16"/>
    </row>
    <row r="367" spans="3:9">
      <c r="C367" s="16"/>
      <c r="D367" s="16"/>
      <c r="E367" s="16"/>
      <c r="F367" s="16"/>
      <c r="G367" s="16"/>
      <c r="H367" s="16"/>
      <c r="I367" s="16"/>
    </row>
    <row r="368" spans="3:9">
      <c r="C368" s="16"/>
      <c r="D368" s="16"/>
      <c r="E368" s="16"/>
      <c r="F368" s="16"/>
      <c r="G368" s="16"/>
      <c r="H368" s="16"/>
      <c r="I368" s="16"/>
    </row>
    <row r="369" spans="3:9">
      <c r="C369" s="16"/>
      <c r="D369" s="16"/>
      <c r="E369" s="16"/>
      <c r="F369" s="16"/>
      <c r="G369" s="16"/>
      <c r="H369" s="16"/>
      <c r="I369" s="16"/>
    </row>
    <row r="370" spans="3:9">
      <c r="C370" s="16"/>
      <c r="D370" s="16"/>
      <c r="E370" s="16"/>
      <c r="F370" s="16"/>
      <c r="G370" s="16"/>
      <c r="H370" s="16"/>
      <c r="I370" s="16"/>
    </row>
    <row r="371" spans="3:9">
      <c r="C371" s="16"/>
      <c r="D371" s="16"/>
      <c r="E371" s="16"/>
      <c r="F371" s="16"/>
      <c r="G371" s="16"/>
      <c r="H371" s="16"/>
      <c r="I371" s="16"/>
    </row>
    <row r="372" spans="3:9">
      <c r="C372" s="16"/>
      <c r="D372" s="16"/>
      <c r="E372" s="16"/>
      <c r="F372" s="16"/>
      <c r="G372" s="16"/>
      <c r="H372" s="16"/>
      <c r="I372" s="16"/>
    </row>
    <row r="373" spans="3:9">
      <c r="C373" s="16"/>
      <c r="D373" s="16"/>
      <c r="E373" s="16"/>
      <c r="F373" s="16"/>
      <c r="G373" s="16"/>
      <c r="H373" s="16"/>
      <c r="I373" s="16"/>
    </row>
    <row r="374" spans="3:9">
      <c r="C374" s="16"/>
      <c r="D374" s="16"/>
      <c r="E374" s="16"/>
      <c r="F374" s="16"/>
      <c r="G374" s="16"/>
      <c r="H374" s="16"/>
      <c r="I374" s="16"/>
    </row>
    <row r="375" spans="3:9">
      <c r="C375" s="16"/>
      <c r="D375" s="16"/>
      <c r="E375" s="16"/>
      <c r="F375" s="16"/>
      <c r="G375" s="16"/>
      <c r="H375" s="16"/>
      <c r="I375" s="16"/>
    </row>
    <row r="376" spans="3:9">
      <c r="C376" s="16"/>
      <c r="D376" s="16"/>
      <c r="E376" s="16"/>
      <c r="F376" s="16"/>
      <c r="G376" s="16"/>
      <c r="H376" s="16"/>
      <c r="I376" s="16"/>
    </row>
    <row r="377" spans="3:9">
      <c r="C377" s="16"/>
      <c r="D377" s="16"/>
      <c r="E377" s="16"/>
      <c r="F377" s="16"/>
      <c r="G377" s="16"/>
      <c r="H377" s="16"/>
      <c r="I377" s="16"/>
    </row>
    <row r="378" spans="3:9">
      <c r="C378" s="16"/>
      <c r="D378" s="16"/>
      <c r="E378" s="16"/>
      <c r="F378" s="16"/>
      <c r="G378" s="16"/>
      <c r="H378" s="16"/>
      <c r="I378" s="16"/>
    </row>
    <row r="379" spans="3:9">
      <c r="C379" s="16"/>
      <c r="D379" s="16"/>
      <c r="E379" s="16"/>
      <c r="F379" s="16"/>
      <c r="G379" s="16"/>
      <c r="H379" s="16"/>
      <c r="I379" s="16"/>
    </row>
    <row r="380" spans="3:9">
      <c r="C380" s="16"/>
      <c r="D380" s="16"/>
      <c r="E380" s="16"/>
      <c r="F380" s="16"/>
      <c r="G380" s="16"/>
      <c r="H380" s="16"/>
      <c r="I380" s="16"/>
    </row>
    <row r="381" spans="3:9">
      <c r="C381" s="16"/>
      <c r="D381" s="16"/>
      <c r="E381" s="16"/>
      <c r="F381" s="16"/>
      <c r="G381" s="16"/>
      <c r="H381" s="16"/>
      <c r="I381" s="16"/>
    </row>
    <row r="382" spans="3:9">
      <c r="C382" s="16"/>
      <c r="D382" s="16"/>
      <c r="E382" s="16"/>
      <c r="F382" s="16"/>
      <c r="G382" s="16"/>
      <c r="H382" s="16"/>
      <c r="I382" s="16"/>
    </row>
    <row r="383" spans="3:9">
      <c r="C383" s="16"/>
      <c r="D383" s="16"/>
      <c r="E383" s="16"/>
      <c r="F383" s="16"/>
      <c r="G383" s="16"/>
      <c r="H383" s="16"/>
      <c r="I383" s="16"/>
    </row>
    <row r="384" spans="3:9">
      <c r="C384" s="16"/>
      <c r="D384" s="16"/>
      <c r="E384" s="16"/>
      <c r="F384" s="16"/>
      <c r="G384" s="16"/>
      <c r="H384" s="16"/>
      <c r="I384" s="16"/>
    </row>
    <row r="385" spans="3:9">
      <c r="C385" s="16"/>
      <c r="D385" s="16"/>
      <c r="E385" s="16"/>
      <c r="F385" s="16"/>
      <c r="G385" s="16"/>
      <c r="H385" s="16"/>
      <c r="I385" s="16"/>
    </row>
    <row r="386" spans="3:9">
      <c r="C386" s="16"/>
      <c r="D386" s="16"/>
      <c r="E386" s="16"/>
      <c r="F386" s="16"/>
      <c r="G386" s="16"/>
      <c r="H386" s="16"/>
      <c r="I386" s="16"/>
    </row>
    <row r="387" spans="3:9">
      <c r="C387" s="16"/>
      <c r="D387" s="16"/>
      <c r="E387" s="16"/>
      <c r="F387" s="16"/>
      <c r="G387" s="16"/>
      <c r="H387" s="16"/>
      <c r="I387" s="16"/>
    </row>
    <row r="388" spans="3:9">
      <c r="C388" s="16"/>
      <c r="D388" s="16"/>
      <c r="E388" s="16"/>
      <c r="F388" s="16"/>
      <c r="G388" s="16"/>
      <c r="H388" s="16"/>
      <c r="I388" s="16"/>
    </row>
    <row r="389" spans="3:9">
      <c r="C389" s="16"/>
      <c r="D389" s="16"/>
      <c r="E389" s="16"/>
      <c r="F389" s="16"/>
      <c r="G389" s="16"/>
      <c r="H389" s="16"/>
      <c r="I389" s="16"/>
    </row>
    <row r="390" spans="3:9">
      <c r="C390" s="16"/>
      <c r="D390" s="16"/>
      <c r="E390" s="16"/>
      <c r="F390" s="16"/>
      <c r="G390" s="16"/>
      <c r="H390" s="16"/>
      <c r="I390" s="16"/>
    </row>
    <row r="391" spans="3:9">
      <c r="C391" s="16"/>
      <c r="D391" s="16"/>
      <c r="E391" s="16"/>
      <c r="F391" s="16"/>
      <c r="G391" s="16"/>
      <c r="H391" s="16"/>
      <c r="I391" s="16"/>
    </row>
    <row r="392" spans="3:9">
      <c r="C392" s="16"/>
      <c r="D392" s="16"/>
      <c r="E392" s="16"/>
      <c r="F392" s="16"/>
      <c r="G392" s="16"/>
      <c r="H392" s="16"/>
      <c r="I392" s="16"/>
    </row>
    <row r="393" spans="3:9">
      <c r="C393" s="16"/>
      <c r="D393" s="16"/>
      <c r="E393" s="16"/>
      <c r="F393" s="16"/>
      <c r="G393" s="16"/>
      <c r="H393" s="16"/>
      <c r="I393" s="16"/>
    </row>
    <row r="394" spans="3:9">
      <c r="C394" s="16"/>
      <c r="D394" s="16"/>
      <c r="E394" s="16"/>
      <c r="F394" s="16"/>
      <c r="G394" s="16"/>
      <c r="H394" s="16"/>
      <c r="I394" s="16"/>
    </row>
    <row r="395" spans="3:9">
      <c r="C395" s="16"/>
      <c r="D395" s="16"/>
      <c r="E395" s="16"/>
      <c r="F395" s="16"/>
      <c r="G395" s="16"/>
      <c r="H395" s="16"/>
      <c r="I395" s="16"/>
    </row>
    <row r="396" spans="3:9">
      <c r="C396" s="16"/>
      <c r="D396" s="16"/>
      <c r="E396" s="16"/>
      <c r="F396" s="16"/>
      <c r="G396" s="16"/>
      <c r="H396" s="16"/>
      <c r="I396" s="16"/>
    </row>
    <row r="397" spans="3:9">
      <c r="C397" s="16"/>
      <c r="D397" s="16"/>
      <c r="E397" s="16"/>
      <c r="F397" s="16"/>
      <c r="G397" s="16"/>
      <c r="H397" s="16"/>
      <c r="I397" s="16"/>
    </row>
    <row r="398" spans="3:9">
      <c r="C398" s="16"/>
      <c r="D398" s="16"/>
      <c r="E398" s="16"/>
      <c r="F398" s="16"/>
      <c r="G398" s="16"/>
      <c r="H398" s="16"/>
      <c r="I398" s="16"/>
    </row>
    <row r="399" spans="3:9">
      <c r="C399" s="16"/>
      <c r="D399" s="16"/>
      <c r="E399" s="16"/>
      <c r="F399" s="16"/>
      <c r="G399" s="16"/>
      <c r="H399" s="16"/>
      <c r="I399" s="16"/>
    </row>
    <row r="400" spans="3:9">
      <c r="C400" s="16"/>
      <c r="D400" s="16"/>
      <c r="E400" s="16"/>
      <c r="F400" s="16"/>
      <c r="G400" s="16"/>
      <c r="H400" s="16"/>
      <c r="I400" s="16"/>
    </row>
    <row r="401" spans="3:9">
      <c r="C401" s="16"/>
      <c r="D401" s="16"/>
      <c r="E401" s="16"/>
      <c r="F401" s="16"/>
      <c r="G401" s="16"/>
      <c r="H401" s="16"/>
      <c r="I401" s="16"/>
    </row>
    <row r="402" spans="3:9">
      <c r="C402" s="16"/>
      <c r="D402" s="16"/>
      <c r="E402" s="16"/>
      <c r="F402" s="16"/>
      <c r="G402" s="16"/>
      <c r="H402" s="16"/>
      <c r="I402" s="16"/>
    </row>
    <row r="403" spans="3:9">
      <c r="C403" s="16"/>
      <c r="D403" s="16"/>
      <c r="E403" s="16"/>
      <c r="F403" s="16"/>
      <c r="G403" s="16"/>
      <c r="H403" s="16"/>
      <c r="I403" s="16"/>
    </row>
    <row r="404" spans="3:9">
      <c r="C404" s="16"/>
      <c r="D404" s="16"/>
      <c r="E404" s="16"/>
      <c r="F404" s="16"/>
      <c r="G404" s="16"/>
      <c r="H404" s="16"/>
      <c r="I404" s="16"/>
    </row>
    <row r="405" spans="3:9">
      <c r="C405" s="16"/>
      <c r="D405" s="16"/>
      <c r="E405" s="16"/>
      <c r="F405" s="16"/>
      <c r="G405" s="16"/>
      <c r="H405" s="16"/>
      <c r="I405" s="16"/>
    </row>
    <row r="406" spans="3:9">
      <c r="C406" s="16"/>
      <c r="D406" s="16"/>
      <c r="E406" s="16"/>
      <c r="F406" s="16"/>
      <c r="G406" s="16"/>
      <c r="H406" s="16"/>
      <c r="I406" s="16"/>
    </row>
    <row r="407" spans="3:9">
      <c r="C407" s="16"/>
      <c r="D407" s="16"/>
      <c r="E407" s="16"/>
      <c r="F407" s="16"/>
      <c r="G407" s="16"/>
      <c r="H407" s="16"/>
      <c r="I407" s="16"/>
    </row>
    <row r="408" spans="3:9">
      <c r="C408" s="16"/>
      <c r="D408" s="16"/>
      <c r="E408" s="16"/>
      <c r="F408" s="16"/>
      <c r="G408" s="16"/>
      <c r="H408" s="16"/>
      <c r="I408" s="16"/>
    </row>
    <row r="409" spans="3:9">
      <c r="C409" s="16"/>
      <c r="D409" s="16"/>
      <c r="E409" s="16"/>
      <c r="F409" s="16"/>
      <c r="G409" s="16"/>
      <c r="H409" s="16"/>
      <c r="I409" s="16"/>
    </row>
    <row r="410" spans="3:9">
      <c r="C410" s="16"/>
      <c r="D410" s="16"/>
      <c r="E410" s="16"/>
      <c r="F410" s="16"/>
      <c r="G410" s="16"/>
      <c r="H410" s="16"/>
      <c r="I410" s="16"/>
    </row>
    <row r="411" spans="3:9">
      <c r="C411" s="16"/>
      <c r="D411" s="16"/>
      <c r="E411" s="16"/>
      <c r="F411" s="16"/>
      <c r="G411" s="16"/>
      <c r="H411" s="16"/>
      <c r="I411" s="16"/>
    </row>
    <row r="412" spans="3:9">
      <c r="C412" s="16"/>
      <c r="D412" s="16"/>
      <c r="E412" s="16"/>
      <c r="F412" s="16"/>
      <c r="G412" s="16"/>
      <c r="H412" s="16"/>
      <c r="I412" s="16"/>
    </row>
    <row r="413" spans="3:9">
      <c r="C413" s="16"/>
      <c r="D413" s="16"/>
      <c r="E413" s="16"/>
      <c r="F413" s="16"/>
      <c r="G413" s="16"/>
      <c r="H413" s="16"/>
      <c r="I413" s="16"/>
    </row>
    <row r="414" spans="3:9">
      <c r="C414" s="16"/>
      <c r="D414" s="16"/>
      <c r="E414" s="16"/>
      <c r="F414" s="16"/>
      <c r="G414" s="16"/>
      <c r="H414" s="16"/>
      <c r="I414" s="16"/>
    </row>
    <row r="415" spans="3:9">
      <c r="C415" s="16"/>
      <c r="D415" s="16"/>
      <c r="E415" s="16"/>
      <c r="F415" s="16"/>
      <c r="G415" s="16"/>
      <c r="H415" s="16"/>
      <c r="I415" s="16"/>
    </row>
    <row r="416" spans="3:9">
      <c r="C416" s="16"/>
      <c r="D416" s="16"/>
      <c r="E416" s="16"/>
      <c r="F416" s="16"/>
      <c r="G416" s="16"/>
      <c r="H416" s="16"/>
      <c r="I416" s="16"/>
    </row>
    <row r="417" spans="3:9">
      <c r="C417" s="16"/>
      <c r="D417" s="16"/>
      <c r="E417" s="16"/>
      <c r="F417" s="16"/>
      <c r="G417" s="16"/>
      <c r="H417" s="16"/>
      <c r="I417" s="16"/>
    </row>
    <row r="418" spans="3:9">
      <c r="C418" s="16"/>
      <c r="D418" s="16"/>
      <c r="E418" s="16"/>
      <c r="F418" s="16"/>
      <c r="G418" s="16"/>
      <c r="H418" s="16"/>
      <c r="I418" s="16"/>
    </row>
    <row r="419" spans="3:9">
      <c r="C419" s="16"/>
      <c r="D419" s="16"/>
      <c r="E419" s="16"/>
      <c r="F419" s="16"/>
      <c r="G419" s="16"/>
      <c r="H419" s="16"/>
      <c r="I419" s="16"/>
    </row>
    <row r="420" spans="3:9">
      <c r="C420" s="16"/>
      <c r="D420" s="16"/>
      <c r="E420" s="16"/>
      <c r="F420" s="16"/>
      <c r="G420" s="16"/>
      <c r="H420" s="16"/>
      <c r="I420" s="16"/>
    </row>
    <row r="421" spans="3:9">
      <c r="C421" s="16"/>
      <c r="D421" s="16"/>
      <c r="E421" s="16"/>
      <c r="F421" s="16"/>
      <c r="G421" s="16"/>
      <c r="H421" s="16"/>
      <c r="I421" s="16"/>
    </row>
    <row r="422" spans="3:9">
      <c r="C422" s="16"/>
      <c r="D422" s="16"/>
      <c r="E422" s="16"/>
      <c r="F422" s="16"/>
      <c r="G422" s="16"/>
      <c r="H422" s="16"/>
      <c r="I422" s="16"/>
    </row>
    <row r="423" spans="3:9">
      <c r="C423" s="16"/>
      <c r="D423" s="16"/>
      <c r="E423" s="16"/>
      <c r="F423" s="16"/>
      <c r="G423" s="16"/>
      <c r="H423" s="16"/>
      <c r="I423" s="16"/>
    </row>
    <row r="424" spans="3:9">
      <c r="C424" s="16"/>
      <c r="D424" s="16"/>
      <c r="E424" s="16"/>
      <c r="F424" s="16"/>
      <c r="G424" s="16"/>
      <c r="H424" s="16"/>
      <c r="I424" s="16"/>
    </row>
    <row r="425" spans="3:9">
      <c r="C425" s="16"/>
      <c r="D425" s="16"/>
      <c r="E425" s="16"/>
      <c r="F425" s="16"/>
      <c r="G425" s="16"/>
      <c r="H425" s="16"/>
      <c r="I425" s="16"/>
    </row>
    <row r="426" spans="3:9">
      <c r="C426" s="16"/>
      <c r="D426" s="16"/>
      <c r="E426" s="16"/>
      <c r="F426" s="16"/>
      <c r="G426" s="16"/>
      <c r="H426" s="16"/>
      <c r="I426" s="16"/>
    </row>
    <row r="427" spans="3:9">
      <c r="C427" s="16"/>
      <c r="D427" s="16"/>
      <c r="E427" s="16"/>
      <c r="F427" s="16"/>
      <c r="G427" s="16"/>
      <c r="H427" s="16"/>
      <c r="I427" s="16"/>
    </row>
    <row r="428" spans="3:9">
      <c r="C428" s="16"/>
      <c r="D428" s="16"/>
      <c r="E428" s="16"/>
      <c r="F428" s="16"/>
      <c r="G428" s="16"/>
      <c r="H428" s="16"/>
      <c r="I428" s="16"/>
    </row>
    <row r="429" spans="3:9">
      <c r="C429" s="16"/>
      <c r="D429" s="16"/>
      <c r="E429" s="16"/>
      <c r="F429" s="16"/>
      <c r="G429" s="16"/>
      <c r="H429" s="16"/>
      <c r="I429" s="16"/>
    </row>
    <row r="430" spans="3:9">
      <c r="C430" s="16"/>
      <c r="D430" s="16"/>
      <c r="E430" s="16"/>
      <c r="F430" s="16"/>
      <c r="G430" s="16"/>
      <c r="H430" s="16"/>
      <c r="I430" s="16"/>
    </row>
    <row r="431" spans="3:9">
      <c r="C431" s="16"/>
      <c r="D431" s="16"/>
      <c r="E431" s="16"/>
      <c r="F431" s="16"/>
      <c r="G431" s="16"/>
      <c r="H431" s="16"/>
      <c r="I431" s="16"/>
    </row>
    <row r="432" spans="3:9">
      <c r="C432" s="16"/>
      <c r="D432" s="16"/>
      <c r="E432" s="16"/>
      <c r="F432" s="16"/>
      <c r="G432" s="16"/>
      <c r="H432" s="16"/>
      <c r="I432" s="16"/>
    </row>
    <row r="433" spans="3:9">
      <c r="C433" s="16"/>
      <c r="D433" s="16"/>
      <c r="E433" s="16"/>
      <c r="F433" s="16"/>
      <c r="G433" s="16"/>
      <c r="H433" s="16"/>
      <c r="I433" s="16"/>
    </row>
    <row r="434" spans="3:9">
      <c r="C434" s="16"/>
      <c r="D434" s="16"/>
      <c r="E434" s="16"/>
      <c r="F434" s="16"/>
      <c r="G434" s="16"/>
      <c r="H434" s="16"/>
      <c r="I434" s="16"/>
    </row>
    <row r="435" spans="3:9">
      <c r="C435" s="16"/>
      <c r="D435" s="16"/>
      <c r="E435" s="16"/>
      <c r="F435" s="16"/>
      <c r="G435" s="16"/>
      <c r="H435" s="16"/>
      <c r="I435" s="16"/>
    </row>
    <row r="436" spans="3:9">
      <c r="C436" s="16"/>
      <c r="D436" s="16"/>
      <c r="E436" s="16"/>
      <c r="F436" s="16"/>
      <c r="G436" s="16"/>
      <c r="H436" s="16"/>
      <c r="I436" s="16"/>
    </row>
    <row r="437" spans="3:9">
      <c r="C437" s="16"/>
      <c r="D437" s="16"/>
      <c r="E437" s="16"/>
      <c r="F437" s="16"/>
      <c r="G437" s="16"/>
      <c r="H437" s="16"/>
      <c r="I437" s="16"/>
    </row>
    <row r="438" spans="3:9">
      <c r="C438" s="16"/>
      <c r="D438" s="16"/>
      <c r="E438" s="16"/>
      <c r="F438" s="16"/>
      <c r="G438" s="16"/>
      <c r="H438" s="16"/>
      <c r="I438" s="16"/>
    </row>
    <row r="439" spans="3:9">
      <c r="C439" s="16"/>
      <c r="D439" s="16"/>
      <c r="E439" s="16"/>
      <c r="F439" s="16"/>
      <c r="G439" s="16"/>
      <c r="H439" s="16"/>
      <c r="I439" s="16"/>
    </row>
    <row r="440" spans="3:9">
      <c r="C440" s="16"/>
      <c r="D440" s="16"/>
      <c r="E440" s="16"/>
      <c r="F440" s="16"/>
      <c r="G440" s="16"/>
      <c r="H440" s="16"/>
      <c r="I440" s="16"/>
    </row>
    <row r="441" spans="3:9">
      <c r="C441" s="16"/>
      <c r="D441" s="16"/>
      <c r="E441" s="16"/>
      <c r="F441" s="16"/>
      <c r="G441" s="16"/>
      <c r="H441" s="16"/>
      <c r="I441" s="16"/>
    </row>
    <row r="442" spans="3:9">
      <c r="C442" s="16"/>
      <c r="D442" s="16"/>
      <c r="E442" s="16"/>
      <c r="F442" s="16"/>
      <c r="G442" s="16"/>
      <c r="H442" s="16"/>
      <c r="I442" s="16"/>
    </row>
    <row r="443" spans="3:9">
      <c r="C443" s="16"/>
      <c r="D443" s="16"/>
      <c r="E443" s="16"/>
      <c r="F443" s="16"/>
      <c r="G443" s="16"/>
      <c r="H443" s="16"/>
      <c r="I443" s="16"/>
    </row>
    <row r="444" spans="3:9">
      <c r="C444" s="16"/>
      <c r="D444" s="16"/>
      <c r="E444" s="16"/>
      <c r="F444" s="16"/>
      <c r="G444" s="16"/>
      <c r="H444" s="16"/>
      <c r="I444" s="16"/>
    </row>
    <row r="445" spans="3:9">
      <c r="C445" s="16"/>
      <c r="D445" s="16"/>
      <c r="E445" s="16"/>
      <c r="F445" s="16"/>
      <c r="G445" s="16"/>
      <c r="H445" s="16"/>
      <c r="I445" s="16"/>
    </row>
    <row r="446" spans="3:9">
      <c r="C446" s="16"/>
      <c r="D446" s="16"/>
      <c r="E446" s="16"/>
      <c r="F446" s="16"/>
      <c r="G446" s="16"/>
      <c r="H446" s="16"/>
      <c r="I446" s="16"/>
    </row>
    <row r="447" spans="3:9">
      <c r="C447" s="16"/>
      <c r="D447" s="16"/>
      <c r="E447" s="16"/>
      <c r="F447" s="16"/>
      <c r="G447" s="16"/>
      <c r="H447" s="16"/>
      <c r="I447" s="16"/>
    </row>
    <row r="448" spans="3:9">
      <c r="C448" s="16"/>
      <c r="D448" s="16"/>
      <c r="E448" s="16"/>
      <c r="F448" s="16"/>
      <c r="G448" s="16"/>
      <c r="H448" s="16"/>
      <c r="I448" s="16"/>
    </row>
    <row r="449" spans="3:9">
      <c r="C449" s="16"/>
      <c r="D449" s="16"/>
      <c r="E449" s="16"/>
      <c r="F449" s="16"/>
      <c r="G449" s="16"/>
      <c r="H449" s="16"/>
      <c r="I449" s="16"/>
    </row>
    <row r="450" spans="3:9">
      <c r="C450" s="16"/>
      <c r="D450" s="16"/>
      <c r="E450" s="16"/>
      <c r="F450" s="16"/>
      <c r="G450" s="16"/>
      <c r="H450" s="16"/>
      <c r="I450" s="16"/>
    </row>
    <row r="451" spans="3:9">
      <c r="C451" s="16"/>
      <c r="D451" s="16"/>
      <c r="E451" s="16"/>
      <c r="F451" s="16"/>
      <c r="G451" s="16"/>
      <c r="H451" s="16"/>
      <c r="I451" s="16"/>
    </row>
    <row r="452" spans="3:9">
      <c r="C452" s="16"/>
      <c r="D452" s="16"/>
      <c r="E452" s="16"/>
      <c r="F452" s="16"/>
      <c r="G452" s="16"/>
      <c r="H452" s="16"/>
      <c r="I452" s="16"/>
    </row>
    <row r="453" spans="3:9">
      <c r="C453" s="16"/>
      <c r="D453" s="16"/>
      <c r="E453" s="16"/>
      <c r="F453" s="16"/>
      <c r="G453" s="16"/>
      <c r="H453" s="16"/>
      <c r="I453" s="16"/>
    </row>
    <row r="454" spans="3:9">
      <c r="C454" s="16"/>
      <c r="D454" s="16"/>
      <c r="E454" s="16"/>
      <c r="F454" s="16"/>
      <c r="G454" s="16"/>
      <c r="H454" s="16"/>
      <c r="I454" s="16"/>
    </row>
    <row r="455" spans="3:9">
      <c r="C455" s="16"/>
      <c r="D455" s="16"/>
      <c r="E455" s="16"/>
      <c r="F455" s="16"/>
      <c r="G455" s="16"/>
      <c r="H455" s="16"/>
      <c r="I455" s="16"/>
    </row>
    <row r="456" spans="3:9">
      <c r="C456" s="16"/>
      <c r="D456" s="16"/>
      <c r="E456" s="16"/>
      <c r="F456" s="16"/>
      <c r="G456" s="16"/>
      <c r="H456" s="16"/>
      <c r="I456" s="16"/>
    </row>
    <row r="457" spans="3:9">
      <c r="C457" s="16"/>
      <c r="D457" s="16"/>
      <c r="E457" s="16"/>
      <c r="F457" s="16"/>
      <c r="G457" s="16"/>
      <c r="H457" s="16"/>
      <c r="I457" s="16"/>
    </row>
    <row r="458" spans="3:9">
      <c r="C458" s="16"/>
      <c r="D458" s="16"/>
      <c r="E458" s="16"/>
      <c r="F458" s="16"/>
      <c r="G458" s="16"/>
      <c r="H458" s="16"/>
      <c r="I458" s="16"/>
    </row>
    <row r="459" spans="3:9">
      <c r="C459" s="16"/>
      <c r="D459" s="16"/>
      <c r="E459" s="16"/>
      <c r="F459" s="16"/>
      <c r="G459" s="16"/>
      <c r="H459" s="16"/>
      <c r="I459" s="16"/>
    </row>
    <row r="460" spans="3:9">
      <c r="C460" s="16"/>
      <c r="D460" s="16"/>
      <c r="E460" s="16"/>
      <c r="F460" s="16"/>
      <c r="G460" s="16"/>
      <c r="H460" s="16"/>
      <c r="I460" s="16"/>
    </row>
    <row r="461" spans="3:9">
      <c r="C461" s="16"/>
      <c r="D461" s="16"/>
      <c r="E461" s="16"/>
      <c r="F461" s="16"/>
      <c r="G461" s="16"/>
      <c r="H461" s="16"/>
      <c r="I461" s="16"/>
    </row>
    <row r="462" spans="3:9">
      <c r="C462" s="16"/>
      <c r="D462" s="16"/>
      <c r="E462" s="16"/>
      <c r="F462" s="16"/>
      <c r="G462" s="16"/>
      <c r="H462" s="16"/>
      <c r="I462" s="16"/>
    </row>
    <row r="463" spans="3:9">
      <c r="C463" s="16"/>
      <c r="D463" s="16"/>
      <c r="E463" s="16"/>
      <c r="F463" s="16"/>
      <c r="G463" s="16"/>
      <c r="H463" s="16"/>
      <c r="I463" s="16"/>
    </row>
    <row r="464" spans="3:9">
      <c r="C464" s="16"/>
      <c r="D464" s="16"/>
      <c r="E464" s="16"/>
      <c r="F464" s="16"/>
      <c r="G464" s="16"/>
      <c r="H464" s="16"/>
      <c r="I464" s="16"/>
    </row>
    <row r="465" spans="3:9">
      <c r="C465" s="16"/>
      <c r="D465" s="16"/>
      <c r="E465" s="16"/>
      <c r="F465" s="16"/>
      <c r="G465" s="16"/>
      <c r="H465" s="16"/>
      <c r="I465" s="16"/>
    </row>
    <row r="466" spans="3:9">
      <c r="C466" s="16"/>
      <c r="D466" s="16"/>
      <c r="E466" s="16"/>
      <c r="F466" s="16"/>
      <c r="G466" s="16"/>
      <c r="H466" s="16"/>
      <c r="I466" s="16"/>
    </row>
    <row r="467" spans="3:9">
      <c r="C467" s="16"/>
      <c r="D467" s="16"/>
      <c r="E467" s="16"/>
      <c r="F467" s="16"/>
      <c r="G467" s="16"/>
      <c r="H467" s="16"/>
      <c r="I467" s="16"/>
    </row>
    <row r="468" spans="3:9">
      <c r="C468" s="16"/>
      <c r="D468" s="16"/>
      <c r="E468" s="16"/>
      <c r="F468" s="16"/>
      <c r="G468" s="16"/>
      <c r="H468" s="16"/>
      <c r="I468" s="16"/>
    </row>
    <row r="469" spans="3:9">
      <c r="C469" s="16"/>
      <c r="D469" s="16"/>
      <c r="E469" s="16"/>
      <c r="F469" s="16"/>
      <c r="G469" s="16"/>
      <c r="H469" s="16"/>
      <c r="I469" s="16"/>
    </row>
    <row r="470" spans="3:9">
      <c r="C470" s="16"/>
      <c r="D470" s="16"/>
      <c r="E470" s="16"/>
      <c r="F470" s="16"/>
      <c r="G470" s="16"/>
      <c r="H470" s="16"/>
      <c r="I470" s="16"/>
    </row>
    <row r="471" spans="3:9">
      <c r="C471" s="16"/>
      <c r="D471" s="16"/>
      <c r="E471" s="16"/>
      <c r="F471" s="16"/>
      <c r="G471" s="16"/>
      <c r="H471" s="16"/>
      <c r="I471" s="16"/>
    </row>
    <row r="472" spans="3:9">
      <c r="C472" s="16"/>
      <c r="D472" s="16"/>
      <c r="E472" s="16"/>
      <c r="F472" s="16"/>
      <c r="G472" s="16"/>
      <c r="H472" s="16"/>
      <c r="I472" s="16"/>
    </row>
    <row r="473" spans="3:9">
      <c r="C473" s="16"/>
      <c r="D473" s="16"/>
      <c r="E473" s="16"/>
      <c r="F473" s="16"/>
      <c r="G473" s="16"/>
      <c r="H473" s="16"/>
      <c r="I473" s="16"/>
    </row>
    <row r="474" spans="3:9">
      <c r="C474" s="16"/>
      <c r="D474" s="16"/>
      <c r="E474" s="16"/>
      <c r="F474" s="16"/>
      <c r="G474" s="16"/>
      <c r="H474" s="16"/>
      <c r="I474" s="16"/>
    </row>
    <row r="475" spans="3:9">
      <c r="C475" s="16"/>
      <c r="D475" s="16"/>
      <c r="E475" s="16"/>
      <c r="F475" s="16"/>
      <c r="G475" s="16"/>
      <c r="H475" s="16"/>
      <c r="I475" s="16"/>
    </row>
    <row r="476" spans="3:9">
      <c r="C476" s="16"/>
      <c r="D476" s="16"/>
      <c r="E476" s="16"/>
      <c r="F476" s="16"/>
      <c r="G476" s="16"/>
      <c r="H476" s="16"/>
      <c r="I476" s="16"/>
    </row>
    <row r="477" spans="3:9">
      <c r="C477" s="16"/>
      <c r="D477" s="16"/>
      <c r="E477" s="16"/>
      <c r="F477" s="16"/>
      <c r="G477" s="16"/>
      <c r="H477" s="16"/>
      <c r="I477" s="16"/>
    </row>
    <row r="478" spans="3:9">
      <c r="C478" s="16"/>
      <c r="D478" s="16"/>
      <c r="E478" s="16"/>
      <c r="F478" s="16"/>
      <c r="G478" s="16"/>
      <c r="H478" s="16"/>
      <c r="I478" s="16"/>
    </row>
    <row r="479" spans="3:9">
      <c r="C479" s="16"/>
      <c r="D479" s="16"/>
      <c r="E479" s="16"/>
      <c r="F479" s="16"/>
      <c r="G479" s="16"/>
      <c r="H479" s="16"/>
      <c r="I479" s="16"/>
    </row>
    <row r="480" spans="3:9">
      <c r="C480" s="16"/>
      <c r="D480" s="16"/>
      <c r="E480" s="16"/>
      <c r="F480" s="16"/>
      <c r="G480" s="16"/>
      <c r="H480" s="16"/>
      <c r="I480" s="16"/>
    </row>
    <row r="481" spans="3:9">
      <c r="C481" s="16"/>
      <c r="D481" s="16"/>
      <c r="E481" s="16"/>
      <c r="F481" s="16"/>
      <c r="G481" s="16"/>
      <c r="H481" s="16"/>
      <c r="I481" s="16"/>
    </row>
    <row r="482" spans="3:9">
      <c r="C482" s="16"/>
      <c r="D482" s="16"/>
      <c r="E482" s="16"/>
      <c r="F482" s="16"/>
      <c r="G482" s="16"/>
      <c r="H482" s="16"/>
      <c r="I482" s="16"/>
    </row>
    <row r="483" spans="3:9">
      <c r="C483" s="16"/>
      <c r="D483" s="16"/>
      <c r="E483" s="16"/>
      <c r="F483" s="16"/>
      <c r="G483" s="16"/>
      <c r="H483" s="16"/>
      <c r="I483" s="16"/>
    </row>
    <row r="484" spans="3:9">
      <c r="C484" s="16"/>
      <c r="D484" s="16"/>
      <c r="E484" s="16"/>
      <c r="F484" s="16"/>
      <c r="G484" s="16"/>
      <c r="H484" s="16"/>
      <c r="I484" s="16"/>
    </row>
    <row r="485" spans="3:9">
      <c r="C485" s="16"/>
      <c r="D485" s="16"/>
      <c r="E485" s="16"/>
      <c r="F485" s="16"/>
      <c r="G485" s="16"/>
      <c r="H485" s="16"/>
      <c r="I485" s="16"/>
    </row>
    <row r="486" spans="3:9">
      <c r="C486" s="16"/>
      <c r="D486" s="16"/>
      <c r="E486" s="16"/>
      <c r="F486" s="16"/>
      <c r="G486" s="16"/>
      <c r="H486" s="16"/>
      <c r="I486" s="16"/>
    </row>
    <row r="487" spans="3:9">
      <c r="C487" s="16"/>
      <c r="D487" s="16"/>
      <c r="E487" s="16"/>
      <c r="F487" s="16"/>
      <c r="G487" s="16"/>
      <c r="H487" s="16"/>
      <c r="I487" s="16"/>
    </row>
    <row r="488" spans="3:9">
      <c r="C488" s="16"/>
      <c r="D488" s="16"/>
      <c r="E488" s="16"/>
      <c r="F488" s="16"/>
      <c r="G488" s="16"/>
      <c r="H488" s="16"/>
      <c r="I488" s="16"/>
    </row>
    <row r="489" spans="3:9">
      <c r="C489" s="16"/>
      <c r="D489" s="16"/>
      <c r="E489" s="16"/>
      <c r="F489" s="16"/>
      <c r="G489" s="16"/>
      <c r="H489" s="16"/>
      <c r="I489" s="16"/>
    </row>
    <row r="490" spans="3:9">
      <c r="C490" s="16"/>
      <c r="D490" s="16"/>
      <c r="E490" s="16"/>
      <c r="F490" s="16"/>
      <c r="G490" s="16"/>
      <c r="H490" s="16"/>
      <c r="I490" s="16"/>
    </row>
    <row r="491" spans="3:9">
      <c r="C491" s="16"/>
      <c r="D491" s="16"/>
      <c r="E491" s="16"/>
      <c r="F491" s="16"/>
      <c r="G491" s="16"/>
      <c r="H491" s="16"/>
      <c r="I491" s="16"/>
    </row>
    <row r="492" spans="3:9">
      <c r="C492" s="16"/>
      <c r="D492" s="16"/>
      <c r="E492" s="16"/>
      <c r="F492" s="16"/>
      <c r="G492" s="16"/>
      <c r="H492" s="16"/>
      <c r="I492" s="16"/>
    </row>
    <row r="493" spans="3:9">
      <c r="C493" s="16"/>
      <c r="D493" s="16"/>
      <c r="E493" s="16"/>
      <c r="F493" s="16"/>
      <c r="G493" s="16"/>
      <c r="H493" s="16"/>
      <c r="I493" s="16"/>
    </row>
    <row r="494" spans="3:9">
      <c r="C494" s="16"/>
      <c r="D494" s="16"/>
      <c r="E494" s="16"/>
      <c r="F494" s="16"/>
      <c r="G494" s="16"/>
      <c r="H494" s="16"/>
      <c r="I494" s="16"/>
    </row>
    <row r="495" spans="3:9">
      <c r="C495" s="16"/>
      <c r="D495" s="16"/>
      <c r="E495" s="16"/>
      <c r="F495" s="16"/>
      <c r="G495" s="16"/>
      <c r="H495" s="16"/>
      <c r="I495" s="16"/>
    </row>
    <row r="496" spans="3:9">
      <c r="C496" s="16"/>
      <c r="D496" s="16"/>
      <c r="E496" s="16"/>
      <c r="F496" s="16"/>
      <c r="G496" s="16"/>
      <c r="H496" s="16"/>
      <c r="I496" s="16"/>
    </row>
    <row r="497" spans="3:9">
      <c r="C497" s="16"/>
      <c r="D497" s="16"/>
      <c r="E497" s="16"/>
      <c r="F497" s="16"/>
      <c r="G497" s="16"/>
      <c r="H497" s="16"/>
      <c r="I497" s="16"/>
    </row>
    <row r="498" spans="3:9">
      <c r="C498" s="16"/>
      <c r="D498" s="16"/>
      <c r="E498" s="16"/>
      <c r="F498" s="16"/>
      <c r="G498" s="16"/>
      <c r="H498" s="16"/>
      <c r="I498" s="16"/>
    </row>
    <row r="499" spans="3:9">
      <c r="C499" s="16"/>
      <c r="D499" s="16"/>
      <c r="E499" s="16"/>
      <c r="F499" s="16"/>
      <c r="G499" s="16"/>
      <c r="H499" s="16"/>
      <c r="I499" s="16"/>
    </row>
    <row r="500" spans="3:9">
      <c r="C500" s="16"/>
      <c r="D500" s="16"/>
      <c r="E500" s="16"/>
      <c r="F500" s="16"/>
      <c r="G500" s="16"/>
      <c r="H500" s="16"/>
      <c r="I500" s="16"/>
    </row>
    <row r="501" spans="3:9">
      <c r="C501" s="16"/>
      <c r="D501" s="16"/>
      <c r="E501" s="16"/>
      <c r="F501" s="16"/>
      <c r="G501" s="16"/>
      <c r="H501" s="16"/>
      <c r="I501" s="16"/>
    </row>
    <row r="502" spans="3:9">
      <c r="C502" s="16"/>
      <c r="D502" s="16"/>
      <c r="E502" s="16"/>
      <c r="F502" s="16"/>
      <c r="G502" s="16"/>
      <c r="H502" s="16"/>
      <c r="I502" s="16"/>
    </row>
    <row r="503" spans="3:9">
      <c r="C503" s="16"/>
      <c r="D503" s="16"/>
      <c r="E503" s="16"/>
      <c r="F503" s="16"/>
      <c r="G503" s="16"/>
      <c r="H503" s="16"/>
      <c r="I503" s="16"/>
    </row>
    <row r="504" spans="3:9">
      <c r="C504" s="16"/>
      <c r="D504" s="16"/>
      <c r="E504" s="16"/>
      <c r="F504" s="16"/>
      <c r="G504" s="16"/>
      <c r="H504" s="16"/>
      <c r="I504" s="16"/>
    </row>
    <row r="505" spans="3:9">
      <c r="C505" s="16"/>
      <c r="D505" s="16"/>
      <c r="E505" s="16"/>
      <c r="F505" s="16"/>
      <c r="G505" s="16"/>
      <c r="H505" s="16"/>
      <c r="I505" s="16"/>
    </row>
    <row r="506" spans="3:9">
      <c r="C506" s="16"/>
      <c r="D506" s="16"/>
      <c r="E506" s="16"/>
      <c r="F506" s="16"/>
      <c r="G506" s="16"/>
      <c r="H506" s="16"/>
      <c r="I506" s="16"/>
    </row>
    <row r="507" spans="3:9">
      <c r="C507" s="16"/>
      <c r="D507" s="16"/>
      <c r="E507" s="16"/>
      <c r="F507" s="16"/>
      <c r="G507" s="16"/>
      <c r="H507" s="16"/>
      <c r="I507" s="16"/>
    </row>
    <row r="508" spans="3:9">
      <c r="C508" s="16"/>
      <c r="D508" s="16"/>
      <c r="E508" s="16"/>
      <c r="F508" s="16"/>
      <c r="G508" s="16"/>
      <c r="H508" s="16"/>
      <c r="I508" s="16"/>
    </row>
    <row r="509" spans="3:9">
      <c r="C509" s="16"/>
      <c r="D509" s="16"/>
      <c r="E509" s="16"/>
      <c r="F509" s="16"/>
      <c r="G509" s="16"/>
      <c r="H509" s="16"/>
      <c r="I509" s="16"/>
    </row>
    <row r="510" spans="3:9">
      <c r="C510" s="16"/>
      <c r="D510" s="16"/>
      <c r="E510" s="16"/>
      <c r="F510" s="16"/>
      <c r="G510" s="16"/>
      <c r="H510" s="16"/>
      <c r="I510" s="16"/>
    </row>
    <row r="511" spans="3:9">
      <c r="C511" s="16"/>
      <c r="D511" s="16"/>
      <c r="E511" s="16"/>
      <c r="F511" s="16"/>
      <c r="G511" s="16"/>
      <c r="H511" s="16"/>
      <c r="I511" s="16"/>
    </row>
    <row r="512" spans="3:9">
      <c r="C512" s="16"/>
      <c r="D512" s="16"/>
      <c r="E512" s="16"/>
      <c r="F512" s="16"/>
      <c r="G512" s="16"/>
      <c r="H512" s="16"/>
      <c r="I512" s="16"/>
    </row>
    <row r="513" spans="3:9">
      <c r="C513" s="16"/>
      <c r="D513" s="16"/>
      <c r="E513" s="16"/>
      <c r="F513" s="16"/>
      <c r="G513" s="16"/>
      <c r="H513" s="16"/>
      <c r="I513" s="16"/>
    </row>
    <row r="514" spans="3:9">
      <c r="C514" s="16"/>
      <c r="D514" s="16"/>
      <c r="E514" s="16"/>
      <c r="F514" s="16"/>
      <c r="G514" s="16"/>
      <c r="H514" s="16"/>
      <c r="I514" s="16"/>
    </row>
    <row r="515" spans="3:9">
      <c r="C515" s="16"/>
      <c r="D515" s="16"/>
      <c r="E515" s="16"/>
      <c r="F515" s="16"/>
      <c r="G515" s="16"/>
      <c r="H515" s="16"/>
      <c r="I515" s="16"/>
    </row>
    <row r="516" spans="3:9">
      <c r="C516" s="16"/>
      <c r="D516" s="16"/>
      <c r="E516" s="16"/>
      <c r="F516" s="16"/>
      <c r="G516" s="16"/>
      <c r="H516" s="16"/>
      <c r="I516" s="16"/>
    </row>
    <row r="517" spans="3:9">
      <c r="C517" s="16"/>
      <c r="D517" s="16"/>
      <c r="E517" s="16"/>
      <c r="F517" s="16"/>
      <c r="G517" s="16"/>
      <c r="H517" s="16"/>
      <c r="I517" s="16"/>
    </row>
    <row r="518" spans="3:9">
      <c r="C518" s="16"/>
      <c r="D518" s="16"/>
      <c r="E518" s="16"/>
      <c r="F518" s="16"/>
      <c r="G518" s="16"/>
      <c r="H518" s="16"/>
      <c r="I518" s="16"/>
    </row>
    <row r="519" spans="3:9">
      <c r="C519" s="16"/>
      <c r="D519" s="16"/>
      <c r="E519" s="16"/>
      <c r="F519" s="16"/>
      <c r="G519" s="16"/>
      <c r="H519" s="16"/>
      <c r="I519" s="16"/>
    </row>
    <row r="520" spans="3:9">
      <c r="C520" s="16"/>
      <c r="D520" s="16"/>
      <c r="E520" s="16"/>
      <c r="F520" s="16"/>
      <c r="G520" s="16"/>
      <c r="H520" s="16"/>
      <c r="I520" s="16"/>
    </row>
    <row r="521" spans="3:9">
      <c r="C521" s="16"/>
      <c r="D521" s="16"/>
      <c r="E521" s="16"/>
      <c r="F521" s="16"/>
      <c r="G521" s="16"/>
      <c r="H521" s="16"/>
      <c r="I521" s="16"/>
    </row>
    <row r="522" spans="3:9">
      <c r="C522" s="16"/>
      <c r="D522" s="16"/>
      <c r="E522" s="16"/>
      <c r="F522" s="16"/>
      <c r="G522" s="16"/>
      <c r="H522" s="16"/>
      <c r="I522" s="16"/>
    </row>
    <row r="523" spans="3:9">
      <c r="C523" s="16"/>
      <c r="D523" s="16"/>
      <c r="E523" s="16"/>
      <c r="F523" s="16"/>
      <c r="G523" s="16"/>
      <c r="H523" s="16"/>
      <c r="I523" s="16"/>
    </row>
    <row r="524" spans="3:9">
      <c r="C524" s="16"/>
      <c r="D524" s="16"/>
      <c r="E524" s="16"/>
      <c r="F524" s="16"/>
      <c r="G524" s="16"/>
      <c r="H524" s="16"/>
      <c r="I524" s="16"/>
    </row>
    <row r="525" spans="3:9">
      <c r="C525" s="16"/>
      <c r="D525" s="16"/>
      <c r="E525" s="16"/>
      <c r="F525" s="16"/>
      <c r="G525" s="16"/>
      <c r="H525" s="16"/>
      <c r="I525" s="16"/>
    </row>
    <row r="526" spans="3:9">
      <c r="C526" s="16"/>
      <c r="D526" s="16"/>
      <c r="E526" s="16"/>
      <c r="F526" s="16"/>
      <c r="G526" s="16"/>
      <c r="H526" s="16"/>
      <c r="I526" s="16"/>
    </row>
    <row r="527" spans="3:9">
      <c r="C527" s="16"/>
      <c r="D527" s="16"/>
      <c r="E527" s="16"/>
      <c r="F527" s="16"/>
      <c r="G527" s="16"/>
      <c r="H527" s="16"/>
      <c r="I527" s="16"/>
    </row>
    <row r="528" spans="3:9">
      <c r="C528" s="16"/>
      <c r="D528" s="16"/>
      <c r="E528" s="16"/>
      <c r="F528" s="16"/>
      <c r="G528" s="16"/>
      <c r="H528" s="16"/>
      <c r="I528" s="16"/>
    </row>
    <row r="529" spans="3:9">
      <c r="C529" s="16"/>
      <c r="D529" s="16"/>
      <c r="E529" s="16"/>
      <c r="F529" s="16"/>
      <c r="G529" s="16"/>
      <c r="H529" s="16"/>
      <c r="I529" s="16"/>
    </row>
    <row r="530" spans="3:9">
      <c r="C530" s="16"/>
      <c r="D530" s="16"/>
      <c r="E530" s="16"/>
      <c r="F530" s="16"/>
      <c r="G530" s="16"/>
      <c r="H530" s="16"/>
      <c r="I530" s="16"/>
    </row>
    <row r="531" spans="3:9">
      <c r="C531" s="16"/>
      <c r="D531" s="16"/>
      <c r="E531" s="16"/>
      <c r="F531" s="16"/>
      <c r="G531" s="16"/>
      <c r="H531" s="16"/>
      <c r="I531" s="16"/>
    </row>
    <row r="532" spans="3:9">
      <c r="C532" s="16"/>
      <c r="D532" s="16"/>
      <c r="E532" s="16"/>
      <c r="F532" s="16"/>
      <c r="G532" s="16"/>
      <c r="H532" s="16"/>
      <c r="I532" s="16"/>
    </row>
    <row r="533" spans="3:9">
      <c r="C533" s="16"/>
      <c r="D533" s="16"/>
      <c r="E533" s="16"/>
      <c r="F533" s="16"/>
      <c r="G533" s="16"/>
      <c r="H533" s="16"/>
      <c r="I533" s="16"/>
    </row>
    <row r="534" spans="3:9">
      <c r="C534" s="16"/>
      <c r="D534" s="16"/>
      <c r="E534" s="16"/>
      <c r="F534" s="16"/>
      <c r="G534" s="16"/>
      <c r="H534" s="16"/>
      <c r="I534" s="16"/>
    </row>
    <row r="535" spans="3:9">
      <c r="C535" s="16"/>
      <c r="D535" s="16"/>
      <c r="E535" s="16"/>
      <c r="F535" s="16"/>
      <c r="G535" s="16"/>
      <c r="H535" s="16"/>
      <c r="I535" s="16"/>
    </row>
    <row r="536" spans="3:9">
      <c r="C536" s="16"/>
      <c r="D536" s="16"/>
      <c r="E536" s="16"/>
      <c r="F536" s="16"/>
      <c r="G536" s="16"/>
      <c r="H536" s="16"/>
      <c r="I536" s="16"/>
    </row>
    <row r="537" spans="3:9">
      <c r="C537" s="16"/>
      <c r="D537" s="16"/>
      <c r="E537" s="16"/>
      <c r="F537" s="16"/>
      <c r="G537" s="16"/>
      <c r="H537" s="16"/>
      <c r="I537" s="16"/>
    </row>
    <row r="538" spans="3:9">
      <c r="C538" s="16"/>
      <c r="D538" s="16"/>
      <c r="E538" s="16"/>
      <c r="F538" s="16"/>
      <c r="G538" s="16"/>
      <c r="H538" s="16"/>
      <c r="I538" s="16"/>
    </row>
    <row r="539" spans="3:9">
      <c r="C539" s="16"/>
      <c r="D539" s="16"/>
      <c r="E539" s="16"/>
      <c r="F539" s="16"/>
      <c r="G539" s="16"/>
      <c r="H539" s="16"/>
      <c r="I539" s="16"/>
    </row>
    <row r="540" spans="3:9">
      <c r="C540" s="16"/>
      <c r="D540" s="16"/>
      <c r="E540" s="16"/>
      <c r="F540" s="16"/>
      <c r="G540" s="16"/>
      <c r="H540" s="16"/>
      <c r="I540" s="16"/>
    </row>
    <row r="541" spans="3:9">
      <c r="C541" s="16"/>
      <c r="D541" s="16"/>
      <c r="E541" s="16"/>
      <c r="F541" s="16"/>
      <c r="G541" s="16"/>
      <c r="H541" s="16"/>
      <c r="I541" s="16"/>
    </row>
    <row r="542" spans="3:9">
      <c r="C542" s="16"/>
      <c r="D542" s="16"/>
      <c r="E542" s="16"/>
      <c r="F542" s="16"/>
      <c r="G542" s="16"/>
      <c r="H542" s="16"/>
      <c r="I542" s="16"/>
    </row>
    <row r="543" spans="3:9">
      <c r="C543" s="16"/>
      <c r="D543" s="16"/>
      <c r="E543" s="16"/>
      <c r="F543" s="16"/>
      <c r="G543" s="16"/>
      <c r="H543" s="16"/>
      <c r="I543" s="16"/>
    </row>
    <row r="544" spans="3:9">
      <c r="C544" s="16"/>
      <c r="D544" s="16"/>
      <c r="E544" s="16"/>
      <c r="F544" s="16"/>
      <c r="G544" s="16"/>
      <c r="H544" s="16"/>
      <c r="I544" s="16"/>
    </row>
    <row r="545" spans="3:9">
      <c r="C545" s="16"/>
      <c r="D545" s="16"/>
      <c r="E545" s="16"/>
      <c r="F545" s="16"/>
      <c r="G545" s="16"/>
      <c r="H545" s="16"/>
      <c r="I545" s="16"/>
    </row>
    <row r="546" spans="3:9">
      <c r="C546" s="16"/>
      <c r="D546" s="16"/>
      <c r="E546" s="16"/>
      <c r="F546" s="16"/>
      <c r="G546" s="16"/>
      <c r="H546" s="16"/>
      <c r="I546" s="16"/>
    </row>
    <row r="547" spans="3:9">
      <c r="C547" s="16"/>
      <c r="D547" s="16"/>
      <c r="E547" s="16"/>
      <c r="F547" s="16"/>
      <c r="G547" s="16"/>
      <c r="H547" s="16"/>
      <c r="I547" s="16"/>
    </row>
    <row r="548" spans="3:9">
      <c r="C548" s="16"/>
      <c r="D548" s="16"/>
      <c r="E548" s="16"/>
      <c r="F548" s="16"/>
      <c r="G548" s="16"/>
      <c r="H548" s="16"/>
      <c r="I548" s="16"/>
    </row>
    <row r="549" spans="3:9">
      <c r="C549" s="16"/>
      <c r="D549" s="16"/>
      <c r="E549" s="16"/>
      <c r="F549" s="16"/>
      <c r="G549" s="16"/>
      <c r="H549" s="16"/>
      <c r="I549" s="16"/>
    </row>
    <row r="550" spans="3:9">
      <c r="C550" s="16"/>
      <c r="D550" s="16"/>
      <c r="E550" s="16"/>
      <c r="F550" s="16"/>
      <c r="G550" s="16"/>
      <c r="H550" s="16"/>
      <c r="I550" s="16"/>
    </row>
    <row r="551" spans="3:9">
      <c r="C551" s="16"/>
      <c r="D551" s="16"/>
      <c r="E551" s="16"/>
      <c r="F551" s="16"/>
      <c r="G551" s="16"/>
      <c r="H551" s="16"/>
      <c r="I551" s="16"/>
    </row>
    <row r="552" spans="3:9">
      <c r="C552" s="16"/>
      <c r="D552" s="16"/>
      <c r="E552" s="16"/>
      <c r="F552" s="16"/>
      <c r="G552" s="16"/>
      <c r="H552" s="16"/>
      <c r="I552" s="16"/>
    </row>
    <row r="553" spans="3:9">
      <c r="C553" s="16"/>
      <c r="D553" s="16"/>
      <c r="E553" s="16"/>
      <c r="F553" s="16"/>
      <c r="G553" s="16"/>
      <c r="H553" s="16"/>
      <c r="I553" s="16"/>
    </row>
    <row r="554" spans="3:9">
      <c r="C554" s="16"/>
      <c r="D554" s="16"/>
      <c r="E554" s="16"/>
      <c r="F554" s="16"/>
      <c r="G554" s="16"/>
      <c r="H554" s="16"/>
      <c r="I554" s="16"/>
    </row>
    <row r="555" spans="3:9">
      <c r="C555" s="16"/>
      <c r="D555" s="16"/>
      <c r="E555" s="16"/>
      <c r="F555" s="16"/>
      <c r="G555" s="16"/>
      <c r="H555" s="16"/>
      <c r="I555" s="16"/>
    </row>
    <row r="556" spans="3:9">
      <c r="C556" s="16"/>
      <c r="D556" s="16"/>
      <c r="E556" s="16"/>
      <c r="F556" s="16"/>
      <c r="G556" s="16"/>
      <c r="H556" s="16"/>
      <c r="I556" s="16"/>
    </row>
    <row r="557" spans="3:9">
      <c r="C557" s="16"/>
      <c r="D557" s="16"/>
      <c r="E557" s="16"/>
      <c r="F557" s="16"/>
      <c r="G557" s="16"/>
      <c r="H557" s="16"/>
      <c r="I557" s="16"/>
    </row>
    <row r="558" spans="3:9">
      <c r="C558" s="16"/>
      <c r="D558" s="16"/>
      <c r="E558" s="16"/>
      <c r="F558" s="16"/>
      <c r="G558" s="16"/>
      <c r="H558" s="16"/>
      <c r="I558" s="16"/>
    </row>
    <row r="559" spans="3:9">
      <c r="C559" s="16"/>
      <c r="D559" s="16"/>
      <c r="E559" s="16"/>
      <c r="F559" s="16"/>
      <c r="G559" s="16"/>
      <c r="H559" s="16"/>
      <c r="I559" s="16"/>
    </row>
    <row r="560" spans="3:9">
      <c r="C560" s="16"/>
      <c r="D560" s="16"/>
      <c r="E560" s="16"/>
      <c r="F560" s="16"/>
      <c r="G560" s="16"/>
      <c r="H560" s="16"/>
      <c r="I560" s="16"/>
    </row>
    <row r="561" spans="3:9">
      <c r="C561" s="16"/>
      <c r="D561" s="16"/>
      <c r="E561" s="16"/>
      <c r="F561" s="16"/>
      <c r="G561" s="16"/>
      <c r="H561" s="16"/>
      <c r="I561" s="16"/>
    </row>
    <row r="562" spans="3:9">
      <c r="C562" s="16"/>
      <c r="D562" s="16"/>
      <c r="E562" s="16"/>
      <c r="F562" s="16"/>
      <c r="G562" s="16"/>
      <c r="H562" s="16"/>
      <c r="I562" s="16"/>
    </row>
    <row r="563" spans="3:9">
      <c r="C563" s="16"/>
      <c r="D563" s="16"/>
      <c r="E563" s="16"/>
      <c r="F563" s="16"/>
      <c r="G563" s="16"/>
      <c r="H563" s="16"/>
      <c r="I563" s="16"/>
    </row>
    <row r="564" spans="3:9">
      <c r="C564" s="16"/>
      <c r="D564" s="16"/>
      <c r="E564" s="16"/>
      <c r="F564" s="16"/>
      <c r="G564" s="16"/>
      <c r="H564" s="16"/>
      <c r="I564" s="16"/>
    </row>
    <row r="565" spans="3:9">
      <c r="C565" s="16"/>
      <c r="D565" s="16"/>
      <c r="E565" s="16"/>
      <c r="F565" s="16"/>
      <c r="G565" s="16"/>
      <c r="H565" s="16"/>
      <c r="I565" s="16"/>
    </row>
    <row r="566" spans="3:9">
      <c r="C566" s="16"/>
      <c r="D566" s="16"/>
      <c r="E566" s="16"/>
      <c r="F566" s="16"/>
      <c r="G566" s="16"/>
      <c r="H566" s="16"/>
      <c r="I566" s="16"/>
    </row>
    <row r="567" spans="3:9">
      <c r="C567" s="16"/>
      <c r="D567" s="16"/>
      <c r="E567" s="16"/>
      <c r="F567" s="16"/>
      <c r="G567" s="16"/>
      <c r="H567" s="16"/>
      <c r="I567" s="16"/>
    </row>
    <row r="568" spans="3:9">
      <c r="C568" s="16"/>
      <c r="D568" s="16"/>
      <c r="E568" s="16"/>
      <c r="F568" s="16"/>
      <c r="G568" s="16"/>
      <c r="H568" s="16"/>
      <c r="I568" s="16"/>
    </row>
    <row r="569" spans="3:9">
      <c r="C569" s="16"/>
      <c r="D569" s="16"/>
      <c r="E569" s="16"/>
      <c r="F569" s="16"/>
      <c r="G569" s="16"/>
      <c r="H569" s="16"/>
      <c r="I569" s="16"/>
    </row>
    <row r="570" spans="3:9">
      <c r="C570" s="16"/>
      <c r="D570" s="16"/>
      <c r="E570" s="16"/>
      <c r="F570" s="16"/>
      <c r="G570" s="16"/>
      <c r="H570" s="16"/>
      <c r="I570" s="16"/>
    </row>
    <row r="571" spans="3:9">
      <c r="C571" s="16"/>
      <c r="D571" s="16"/>
      <c r="E571" s="16"/>
      <c r="F571" s="16"/>
      <c r="G571" s="16"/>
      <c r="H571" s="16"/>
      <c r="I571" s="16"/>
    </row>
    <row r="572" spans="3:9">
      <c r="C572" s="16"/>
      <c r="D572" s="16"/>
      <c r="E572" s="16"/>
      <c r="F572" s="16"/>
      <c r="G572" s="16"/>
      <c r="H572" s="16"/>
      <c r="I572" s="16"/>
    </row>
    <row r="573" spans="3:9">
      <c r="C573" s="16"/>
      <c r="D573" s="16"/>
      <c r="E573" s="16"/>
      <c r="F573" s="16"/>
      <c r="G573" s="16"/>
      <c r="H573" s="16"/>
      <c r="I573" s="16"/>
    </row>
    <row r="574" spans="3:9">
      <c r="C574" s="16"/>
      <c r="D574" s="16"/>
      <c r="E574" s="16"/>
      <c r="F574" s="16"/>
      <c r="G574" s="16"/>
      <c r="H574" s="16"/>
      <c r="I574" s="16"/>
    </row>
    <row r="575" spans="3:9">
      <c r="C575" s="16"/>
      <c r="D575" s="16"/>
      <c r="E575" s="16"/>
      <c r="F575" s="16"/>
      <c r="G575" s="16"/>
      <c r="H575" s="16"/>
      <c r="I575" s="16"/>
    </row>
    <row r="576" spans="3:9">
      <c r="C576" s="16"/>
      <c r="D576" s="16"/>
      <c r="E576" s="16"/>
      <c r="F576" s="16"/>
      <c r="G576" s="16"/>
      <c r="H576" s="16"/>
      <c r="I576" s="16"/>
    </row>
    <row r="577" spans="3:9">
      <c r="C577" s="16"/>
      <c r="D577" s="16"/>
      <c r="E577" s="16"/>
      <c r="F577" s="16"/>
      <c r="G577" s="16"/>
      <c r="H577" s="16"/>
      <c r="I577" s="16"/>
    </row>
    <row r="578" spans="3:9">
      <c r="C578" s="16"/>
      <c r="D578" s="16"/>
      <c r="E578" s="16"/>
      <c r="F578" s="16"/>
      <c r="G578" s="16"/>
      <c r="H578" s="16"/>
      <c r="I578" s="16"/>
    </row>
    <row r="579" spans="3:9">
      <c r="C579" s="16"/>
      <c r="D579" s="16"/>
      <c r="E579" s="16"/>
      <c r="F579" s="16"/>
      <c r="G579" s="16"/>
      <c r="H579" s="16"/>
      <c r="I579" s="16"/>
    </row>
    <row r="580" spans="3:9">
      <c r="C580" s="16"/>
      <c r="D580" s="16"/>
      <c r="E580" s="16"/>
      <c r="F580" s="16"/>
      <c r="G580" s="16"/>
      <c r="H580" s="16"/>
      <c r="I580" s="16"/>
    </row>
    <row r="581" spans="3:9">
      <c r="C581" s="16"/>
      <c r="D581" s="16"/>
      <c r="E581" s="16"/>
      <c r="F581" s="16"/>
      <c r="G581" s="16"/>
      <c r="H581" s="16"/>
      <c r="I581" s="16"/>
    </row>
    <row r="582" spans="3:9">
      <c r="C582" s="16"/>
      <c r="D582" s="16"/>
      <c r="E582" s="16"/>
      <c r="F582" s="16"/>
      <c r="G582" s="16"/>
      <c r="H582" s="16"/>
      <c r="I582" s="16"/>
    </row>
    <row r="583" spans="3:9">
      <c r="C583" s="16"/>
      <c r="D583" s="16"/>
      <c r="E583" s="16"/>
      <c r="F583" s="16"/>
      <c r="G583" s="16"/>
      <c r="H583" s="16"/>
      <c r="I583" s="16"/>
    </row>
    <row r="584" spans="3:9">
      <c r="C584" s="16"/>
      <c r="D584" s="16"/>
      <c r="E584" s="16"/>
      <c r="F584" s="16"/>
      <c r="G584" s="16"/>
      <c r="H584" s="16"/>
      <c r="I584" s="16"/>
    </row>
    <row r="585" spans="3:9">
      <c r="C585" s="16"/>
      <c r="D585" s="16"/>
      <c r="E585" s="16"/>
      <c r="F585" s="16"/>
      <c r="G585" s="16"/>
      <c r="H585" s="16"/>
      <c r="I585" s="16"/>
    </row>
    <row r="586" spans="3:9">
      <c r="C586" s="16"/>
      <c r="D586" s="16"/>
      <c r="E586" s="16"/>
      <c r="F586" s="16"/>
      <c r="G586" s="16"/>
      <c r="H586" s="16"/>
      <c r="I586" s="16"/>
    </row>
    <row r="587" spans="3:9">
      <c r="C587" s="16"/>
      <c r="D587" s="16"/>
      <c r="E587" s="16"/>
      <c r="F587" s="16"/>
      <c r="G587" s="16"/>
      <c r="H587" s="16"/>
      <c r="I587" s="16"/>
    </row>
    <row r="588" spans="3:9">
      <c r="C588" s="16"/>
      <c r="D588" s="16"/>
      <c r="E588" s="16"/>
      <c r="F588" s="16"/>
      <c r="G588" s="16"/>
      <c r="H588" s="16"/>
      <c r="I588" s="16"/>
    </row>
    <row r="589" spans="3:9">
      <c r="C589" s="16"/>
      <c r="D589" s="16"/>
      <c r="E589" s="16"/>
      <c r="F589" s="16"/>
      <c r="G589" s="16"/>
      <c r="H589" s="16"/>
      <c r="I589" s="16"/>
    </row>
    <row r="590" spans="3:9">
      <c r="C590" s="16"/>
      <c r="D590" s="16"/>
      <c r="E590" s="16"/>
      <c r="F590" s="16"/>
      <c r="G590" s="16"/>
      <c r="H590" s="16"/>
      <c r="I590" s="16"/>
    </row>
    <row r="591" spans="3:9">
      <c r="C591" s="16"/>
      <c r="D591" s="16"/>
      <c r="E591" s="16"/>
      <c r="F591" s="16"/>
      <c r="G591" s="16"/>
      <c r="H591" s="16"/>
      <c r="I591" s="16"/>
    </row>
    <row r="592" spans="3:9">
      <c r="C592" s="16"/>
      <c r="D592" s="16"/>
      <c r="E592" s="16"/>
      <c r="F592" s="16"/>
      <c r="G592" s="16"/>
      <c r="H592" s="16"/>
      <c r="I592" s="16"/>
    </row>
    <row r="593" spans="3:9">
      <c r="C593" s="16"/>
      <c r="D593" s="16"/>
      <c r="E593" s="16"/>
      <c r="F593" s="16"/>
      <c r="G593" s="16"/>
      <c r="H593" s="16"/>
      <c r="I593" s="16"/>
    </row>
    <row r="594" spans="3:9">
      <c r="C594" s="16"/>
      <c r="D594" s="16"/>
      <c r="E594" s="16"/>
      <c r="F594" s="16"/>
      <c r="G594" s="16"/>
      <c r="H594" s="16"/>
      <c r="I594" s="16"/>
    </row>
    <row r="595" spans="3:9">
      <c r="C595" s="16"/>
      <c r="D595" s="16"/>
      <c r="E595" s="16"/>
      <c r="F595" s="16"/>
      <c r="G595" s="16"/>
      <c r="H595" s="16"/>
      <c r="I595" s="16"/>
    </row>
    <row r="596" spans="3:9">
      <c r="C596" s="16"/>
      <c r="D596" s="16"/>
      <c r="E596" s="16"/>
      <c r="F596" s="16"/>
      <c r="G596" s="16"/>
      <c r="H596" s="16"/>
      <c r="I596" s="16"/>
    </row>
    <row r="597" spans="3:9">
      <c r="C597" s="16"/>
      <c r="D597" s="16"/>
      <c r="E597" s="16"/>
      <c r="F597" s="16"/>
      <c r="G597" s="16"/>
      <c r="H597" s="16"/>
      <c r="I597" s="16"/>
    </row>
    <row r="598" spans="3:9">
      <c r="C598" s="16"/>
      <c r="D598" s="16"/>
      <c r="E598" s="16"/>
      <c r="F598" s="16"/>
      <c r="G598" s="16"/>
      <c r="H598" s="16"/>
      <c r="I598" s="16"/>
    </row>
    <row r="599" spans="3:9">
      <c r="C599" s="16"/>
      <c r="D599" s="16"/>
      <c r="E599" s="16"/>
      <c r="F599" s="16"/>
      <c r="G599" s="16"/>
      <c r="H599" s="16"/>
      <c r="I599" s="16"/>
    </row>
    <row r="600" spans="3:9">
      <c r="C600" s="16"/>
      <c r="D600" s="16"/>
      <c r="E600" s="16"/>
      <c r="F600" s="16"/>
      <c r="G600" s="16"/>
      <c r="H600" s="16"/>
      <c r="I600" s="16"/>
    </row>
    <row r="601" spans="3:9">
      <c r="C601" s="16"/>
      <c r="D601" s="16"/>
      <c r="E601" s="16"/>
      <c r="F601" s="16"/>
      <c r="G601" s="16"/>
      <c r="H601" s="16"/>
      <c r="I601" s="16"/>
    </row>
    <row r="602" spans="3:9">
      <c r="C602" s="16"/>
      <c r="D602" s="16"/>
      <c r="E602" s="16"/>
      <c r="F602" s="16"/>
      <c r="G602" s="16"/>
      <c r="H602" s="16"/>
      <c r="I602" s="16"/>
    </row>
    <row r="603" spans="3:9">
      <c r="C603" s="16"/>
      <c r="D603" s="16"/>
      <c r="E603" s="16"/>
      <c r="F603" s="16"/>
      <c r="G603" s="16"/>
      <c r="H603" s="16"/>
      <c r="I603" s="16"/>
    </row>
    <row r="604" spans="3:9">
      <c r="C604" s="16"/>
      <c r="D604" s="16"/>
      <c r="E604" s="16"/>
      <c r="F604" s="16"/>
      <c r="G604" s="16"/>
      <c r="H604" s="16"/>
      <c r="I604" s="16"/>
    </row>
    <row r="605" spans="3:9">
      <c r="C605" s="16"/>
      <c r="D605" s="16"/>
      <c r="E605" s="16"/>
      <c r="F605" s="16"/>
      <c r="G605" s="16"/>
      <c r="H605" s="16"/>
      <c r="I605" s="16"/>
    </row>
    <row r="606" spans="3:9">
      <c r="C606" s="16"/>
      <c r="D606" s="16"/>
      <c r="E606" s="16"/>
      <c r="F606" s="16"/>
      <c r="G606" s="16"/>
      <c r="H606" s="16"/>
      <c r="I606" s="16"/>
    </row>
    <row r="607" spans="3:9">
      <c r="C607" s="16"/>
      <c r="D607" s="16"/>
      <c r="E607" s="16"/>
      <c r="F607" s="16"/>
      <c r="G607" s="16"/>
      <c r="H607" s="16"/>
      <c r="I607" s="16"/>
    </row>
    <row r="608" spans="3:9">
      <c r="C608" s="16"/>
      <c r="D608" s="16"/>
      <c r="E608" s="16"/>
      <c r="F608" s="16"/>
      <c r="G608" s="16"/>
      <c r="H608" s="16"/>
      <c r="I608" s="16"/>
    </row>
    <row r="609" spans="3:9">
      <c r="C609" s="16"/>
      <c r="D609" s="16"/>
      <c r="E609" s="16"/>
      <c r="F609" s="16"/>
      <c r="G609" s="16"/>
      <c r="H609" s="16"/>
      <c r="I609" s="16"/>
    </row>
    <row r="610" spans="3:9">
      <c r="C610" s="16"/>
      <c r="D610" s="16"/>
      <c r="E610" s="16"/>
      <c r="F610" s="16"/>
      <c r="G610" s="16"/>
      <c r="H610" s="16"/>
      <c r="I610" s="16"/>
    </row>
    <row r="611" spans="3:9">
      <c r="C611" s="16"/>
      <c r="D611" s="16"/>
      <c r="E611" s="16"/>
      <c r="F611" s="16"/>
      <c r="G611" s="16"/>
      <c r="H611" s="16"/>
      <c r="I611" s="16"/>
    </row>
    <row r="612" spans="3:9">
      <c r="C612" s="16"/>
      <c r="D612" s="16"/>
      <c r="E612" s="16"/>
      <c r="F612" s="16"/>
      <c r="G612" s="16"/>
      <c r="H612" s="16"/>
      <c r="I612" s="16"/>
    </row>
    <row r="613" spans="3:9">
      <c r="C613" s="16"/>
      <c r="D613" s="16"/>
      <c r="E613" s="16"/>
      <c r="F613" s="16"/>
      <c r="G613" s="16"/>
      <c r="H613" s="16"/>
      <c r="I613" s="16"/>
    </row>
    <row r="614" spans="3:9">
      <c r="C614" s="16"/>
      <c r="D614" s="16"/>
      <c r="E614" s="16"/>
      <c r="F614" s="16"/>
      <c r="G614" s="16"/>
      <c r="H614" s="16"/>
      <c r="I614" s="16"/>
    </row>
    <row r="615" spans="3:9">
      <c r="C615" s="16"/>
      <c r="D615" s="16"/>
      <c r="E615" s="16"/>
      <c r="F615" s="16"/>
      <c r="G615" s="16"/>
      <c r="H615" s="16"/>
      <c r="I615" s="16"/>
    </row>
    <row r="616" spans="3:9">
      <c r="C616" s="16"/>
      <c r="D616" s="16"/>
      <c r="E616" s="16"/>
      <c r="F616" s="16"/>
      <c r="G616" s="16"/>
      <c r="H616" s="16"/>
      <c r="I616" s="16"/>
    </row>
    <row r="617" spans="3:9">
      <c r="C617" s="16"/>
      <c r="D617" s="16"/>
      <c r="E617" s="16"/>
      <c r="F617" s="16"/>
      <c r="G617" s="16"/>
      <c r="H617" s="16"/>
      <c r="I617" s="16"/>
    </row>
    <row r="618" spans="3:9">
      <c r="C618" s="16"/>
      <c r="D618" s="16"/>
      <c r="E618" s="16"/>
      <c r="F618" s="16"/>
      <c r="G618" s="16"/>
      <c r="H618" s="16"/>
      <c r="I618" s="16"/>
    </row>
    <row r="619" spans="3:9">
      <c r="C619" s="16"/>
      <c r="D619" s="16"/>
      <c r="E619" s="16"/>
      <c r="F619" s="16"/>
      <c r="G619" s="16"/>
      <c r="H619" s="16"/>
      <c r="I619" s="16"/>
    </row>
    <row r="620" spans="3:9">
      <c r="C620" s="16"/>
      <c r="D620" s="16"/>
      <c r="E620" s="16"/>
      <c r="F620" s="16"/>
      <c r="G620" s="16"/>
      <c r="H620" s="16"/>
      <c r="I620" s="16"/>
    </row>
    <row r="621" spans="3:9">
      <c r="C621" s="16"/>
      <c r="D621" s="16"/>
      <c r="E621" s="16"/>
      <c r="F621" s="16"/>
      <c r="G621" s="16"/>
      <c r="H621" s="16"/>
      <c r="I621" s="16"/>
    </row>
    <row r="622" spans="3:9">
      <c r="C622" s="16"/>
      <c r="D622" s="16"/>
      <c r="E622" s="16"/>
      <c r="F622" s="16"/>
      <c r="G622" s="16"/>
      <c r="H622" s="16"/>
      <c r="I622" s="16"/>
    </row>
    <row r="623" spans="3:9">
      <c r="C623" s="16"/>
      <c r="D623" s="16"/>
      <c r="E623" s="16"/>
      <c r="F623" s="16"/>
      <c r="G623" s="16"/>
      <c r="H623" s="16"/>
      <c r="I623" s="16"/>
    </row>
    <row r="624" spans="3:9">
      <c r="C624" s="16"/>
      <c r="D624" s="16"/>
      <c r="E624" s="16"/>
      <c r="F624" s="16"/>
      <c r="G624" s="16"/>
      <c r="H624" s="16"/>
      <c r="I624" s="16"/>
    </row>
    <row r="625" spans="3:9">
      <c r="C625" s="16"/>
      <c r="D625" s="16"/>
      <c r="E625" s="16"/>
      <c r="F625" s="16"/>
      <c r="G625" s="16"/>
      <c r="H625" s="16"/>
      <c r="I625" s="16"/>
    </row>
    <row r="626" spans="3:9">
      <c r="C626" s="16"/>
      <c r="D626" s="16"/>
      <c r="E626" s="16"/>
      <c r="F626" s="16"/>
      <c r="G626" s="16"/>
      <c r="H626" s="16"/>
      <c r="I626" s="16"/>
    </row>
    <row r="627" spans="3:9">
      <c r="C627" s="16"/>
      <c r="D627" s="16"/>
      <c r="E627" s="16"/>
      <c r="F627" s="16"/>
      <c r="G627" s="16"/>
      <c r="H627" s="16"/>
      <c r="I627" s="16"/>
    </row>
    <row r="628" spans="3:9">
      <c r="C628" s="16"/>
      <c r="D628" s="16"/>
      <c r="E628" s="16"/>
      <c r="F628" s="16"/>
      <c r="G628" s="16"/>
      <c r="H628" s="16"/>
      <c r="I628" s="16"/>
    </row>
    <row r="629" spans="3:9">
      <c r="C629" s="16"/>
      <c r="D629" s="16"/>
      <c r="E629" s="16"/>
      <c r="F629" s="16"/>
      <c r="G629" s="16"/>
      <c r="H629" s="16"/>
      <c r="I629" s="16"/>
    </row>
    <row r="630" spans="3:9">
      <c r="C630" s="16"/>
      <c r="D630" s="16"/>
      <c r="E630" s="16"/>
      <c r="F630" s="16"/>
      <c r="G630" s="16"/>
      <c r="H630" s="16"/>
      <c r="I630" s="16"/>
    </row>
    <row r="631" spans="3:9">
      <c r="C631" s="16"/>
      <c r="D631" s="16"/>
      <c r="E631" s="16"/>
      <c r="F631" s="16"/>
      <c r="G631" s="16"/>
      <c r="H631" s="16"/>
      <c r="I631" s="16"/>
    </row>
    <row r="632" spans="3:9">
      <c r="C632" s="16"/>
      <c r="D632" s="16"/>
      <c r="E632" s="16"/>
      <c r="F632" s="16"/>
      <c r="G632" s="16"/>
      <c r="H632" s="16"/>
      <c r="I632" s="16"/>
    </row>
    <row r="633" spans="3:9">
      <c r="C633" s="16"/>
      <c r="D633" s="16"/>
      <c r="E633" s="16"/>
      <c r="F633" s="16"/>
      <c r="G633" s="16"/>
      <c r="H633" s="16"/>
      <c r="I633" s="16"/>
    </row>
    <row r="634" spans="3:9">
      <c r="C634" s="16"/>
      <c r="D634" s="16"/>
      <c r="E634" s="16"/>
      <c r="F634" s="16"/>
      <c r="G634" s="16"/>
      <c r="H634" s="16"/>
      <c r="I634" s="16"/>
    </row>
    <row r="635" spans="3:9">
      <c r="C635" s="16"/>
      <c r="D635" s="16"/>
      <c r="E635" s="16"/>
      <c r="F635" s="16"/>
      <c r="G635" s="16"/>
      <c r="H635" s="16"/>
      <c r="I635" s="16"/>
    </row>
    <row r="636" spans="3:9">
      <c r="C636" s="16"/>
      <c r="D636" s="16"/>
      <c r="E636" s="16"/>
      <c r="F636" s="16"/>
      <c r="G636" s="16"/>
      <c r="H636" s="16"/>
      <c r="I636" s="16"/>
    </row>
    <row r="637" spans="3:9">
      <c r="C637" s="16"/>
      <c r="D637" s="16"/>
      <c r="E637" s="16"/>
      <c r="F637" s="16"/>
      <c r="G637" s="16"/>
      <c r="H637" s="16"/>
      <c r="I637" s="16"/>
    </row>
    <row r="638" spans="3:9">
      <c r="C638" s="16"/>
      <c r="D638" s="16"/>
      <c r="E638" s="16"/>
      <c r="F638" s="16"/>
      <c r="G638" s="16"/>
      <c r="H638" s="16"/>
      <c r="I638" s="16"/>
    </row>
    <row r="639" spans="3:9">
      <c r="C639" s="16"/>
      <c r="D639" s="16"/>
      <c r="E639" s="16"/>
      <c r="F639" s="16"/>
      <c r="G639" s="16"/>
      <c r="H639" s="16"/>
      <c r="I639" s="16"/>
    </row>
    <row r="640" spans="3:9">
      <c r="C640" s="16"/>
      <c r="D640" s="16"/>
      <c r="E640" s="16"/>
      <c r="F640" s="16"/>
      <c r="G640" s="16"/>
      <c r="H640" s="16"/>
      <c r="I640" s="16"/>
    </row>
    <row r="641" spans="3:9">
      <c r="C641" s="16"/>
      <c r="D641" s="16"/>
      <c r="E641" s="16"/>
      <c r="F641" s="16"/>
      <c r="G641" s="16"/>
      <c r="H641" s="16"/>
      <c r="I641" s="16"/>
    </row>
    <row r="642" spans="3:9">
      <c r="C642" s="16"/>
      <c r="D642" s="16"/>
      <c r="E642" s="16"/>
      <c r="F642" s="16"/>
      <c r="G642" s="16"/>
      <c r="H642" s="16"/>
      <c r="I642" s="16"/>
    </row>
    <row r="643" spans="3:9">
      <c r="C643" s="16"/>
      <c r="D643" s="16"/>
      <c r="E643" s="16"/>
      <c r="F643" s="16"/>
      <c r="G643" s="16"/>
      <c r="H643" s="16"/>
      <c r="I643" s="16"/>
    </row>
    <row r="644" spans="3:9">
      <c r="C644" s="16"/>
      <c r="D644" s="16"/>
      <c r="E644" s="16"/>
      <c r="F644" s="16"/>
      <c r="G644" s="16"/>
      <c r="H644" s="16"/>
      <c r="I644" s="16"/>
    </row>
    <row r="645" spans="3:9">
      <c r="C645" s="16"/>
      <c r="D645" s="16"/>
      <c r="E645" s="16"/>
      <c r="F645" s="16"/>
      <c r="G645" s="16"/>
      <c r="H645" s="16"/>
      <c r="I645" s="16"/>
    </row>
    <row r="646" spans="3:9">
      <c r="C646" s="16"/>
      <c r="D646" s="16"/>
      <c r="E646" s="16"/>
      <c r="F646" s="16"/>
      <c r="G646" s="16"/>
      <c r="H646" s="16"/>
      <c r="I646" s="16"/>
    </row>
    <row r="647" spans="3:9">
      <c r="C647" s="16"/>
      <c r="D647" s="16"/>
      <c r="E647" s="16"/>
      <c r="F647" s="16"/>
      <c r="G647" s="16"/>
      <c r="H647" s="16"/>
      <c r="I647" s="16"/>
    </row>
    <row r="648" spans="3:9">
      <c r="C648" s="16"/>
      <c r="D648" s="16"/>
      <c r="E648" s="16"/>
      <c r="F648" s="16"/>
      <c r="G648" s="16"/>
      <c r="H648" s="16"/>
      <c r="I648" s="16"/>
    </row>
    <row r="649" spans="3:9">
      <c r="C649" s="16"/>
      <c r="D649" s="16"/>
      <c r="E649" s="16"/>
      <c r="F649" s="16"/>
      <c r="G649" s="16"/>
      <c r="H649" s="16"/>
      <c r="I649" s="16"/>
    </row>
    <row r="650" spans="3:9">
      <c r="C650" s="16"/>
      <c r="D650" s="16"/>
      <c r="E650" s="16"/>
      <c r="F650" s="16"/>
      <c r="G650" s="16"/>
      <c r="H650" s="16"/>
      <c r="I650" s="16"/>
    </row>
    <row r="651" spans="3:9">
      <c r="C651" s="16"/>
      <c r="D651" s="16"/>
      <c r="E651" s="16"/>
      <c r="F651" s="16"/>
      <c r="G651" s="16"/>
      <c r="H651" s="16"/>
      <c r="I651" s="16"/>
    </row>
    <row r="652" spans="3:9">
      <c r="C652" s="16"/>
      <c r="D652" s="16"/>
      <c r="E652" s="16"/>
      <c r="F652" s="16"/>
      <c r="G652" s="16"/>
      <c r="H652" s="16"/>
      <c r="I652" s="16"/>
    </row>
    <row r="653" spans="3:9">
      <c r="C653" s="16"/>
      <c r="D653" s="16"/>
      <c r="E653" s="16"/>
      <c r="F653" s="16"/>
      <c r="G653" s="16"/>
      <c r="H653" s="16"/>
      <c r="I653" s="16"/>
    </row>
    <row r="654" spans="3:9">
      <c r="C654" s="16"/>
      <c r="D654" s="16"/>
      <c r="E654" s="16"/>
      <c r="F654" s="16"/>
      <c r="G654" s="16"/>
      <c r="H654" s="16"/>
      <c r="I654" s="16"/>
    </row>
    <row r="655" spans="3:9">
      <c r="C655" s="16"/>
      <c r="D655" s="16"/>
      <c r="E655" s="16"/>
      <c r="F655" s="16"/>
      <c r="G655" s="16"/>
      <c r="H655" s="16"/>
      <c r="I655" s="16"/>
    </row>
    <row r="656" spans="3:9">
      <c r="C656" s="16"/>
      <c r="D656" s="16"/>
      <c r="E656" s="16"/>
      <c r="F656" s="16"/>
      <c r="G656" s="16"/>
      <c r="H656" s="16"/>
      <c r="I656" s="16"/>
    </row>
    <row r="657" spans="3:9">
      <c r="C657" s="16"/>
      <c r="D657" s="16"/>
      <c r="E657" s="16"/>
      <c r="F657" s="16"/>
      <c r="G657" s="16"/>
      <c r="H657" s="16"/>
      <c r="I657" s="16"/>
    </row>
    <row r="658" spans="3:9">
      <c r="C658" s="16"/>
      <c r="D658" s="16"/>
      <c r="E658" s="16"/>
      <c r="F658" s="16"/>
      <c r="G658" s="16"/>
      <c r="H658" s="16"/>
      <c r="I658" s="16"/>
    </row>
    <row r="659" spans="3:9">
      <c r="C659" s="16"/>
      <c r="D659" s="16"/>
      <c r="E659" s="16"/>
      <c r="F659" s="16"/>
      <c r="G659" s="16"/>
      <c r="H659" s="16"/>
      <c r="I659" s="16"/>
    </row>
    <row r="660" spans="3:9">
      <c r="C660" s="16"/>
      <c r="D660" s="16"/>
      <c r="E660" s="16"/>
      <c r="F660" s="16"/>
      <c r="G660" s="16"/>
      <c r="H660" s="16"/>
      <c r="I660" s="16"/>
    </row>
    <row r="661" spans="3:9">
      <c r="C661" s="16"/>
      <c r="D661" s="16"/>
      <c r="E661" s="16"/>
      <c r="F661" s="16"/>
      <c r="G661" s="16"/>
      <c r="H661" s="16"/>
      <c r="I661" s="16"/>
    </row>
    <row r="662" spans="3:9">
      <c r="C662" s="16"/>
      <c r="D662" s="16"/>
      <c r="E662" s="16"/>
      <c r="F662" s="16"/>
      <c r="G662" s="16"/>
      <c r="H662" s="16"/>
      <c r="I662" s="16"/>
    </row>
    <row r="663" spans="3:9">
      <c r="C663" s="16"/>
      <c r="D663" s="16"/>
      <c r="E663" s="16"/>
      <c r="F663" s="16"/>
      <c r="G663" s="16"/>
      <c r="H663" s="16"/>
      <c r="I663" s="16"/>
    </row>
    <row r="664" spans="3:9">
      <c r="C664" s="16"/>
      <c r="D664" s="16"/>
      <c r="E664" s="16"/>
      <c r="F664" s="16"/>
      <c r="G664" s="16"/>
      <c r="H664" s="16"/>
      <c r="I664" s="16"/>
    </row>
    <row r="665" spans="3:9">
      <c r="C665" s="16"/>
      <c r="D665" s="16"/>
      <c r="E665" s="16"/>
      <c r="F665" s="16"/>
      <c r="G665" s="16"/>
      <c r="H665" s="16"/>
      <c r="I665" s="16"/>
    </row>
    <row r="666" spans="3:9">
      <c r="C666" s="16"/>
      <c r="D666" s="16"/>
      <c r="E666" s="16"/>
      <c r="F666" s="16"/>
      <c r="G666" s="16"/>
      <c r="H666" s="16"/>
      <c r="I666" s="16"/>
    </row>
    <row r="667" spans="3:9">
      <c r="C667" s="16"/>
      <c r="D667" s="16"/>
      <c r="E667" s="16"/>
      <c r="F667" s="16"/>
      <c r="G667" s="16"/>
      <c r="H667" s="16"/>
      <c r="I667" s="16"/>
    </row>
    <row r="668" spans="3:9">
      <c r="C668" s="16"/>
      <c r="D668" s="16"/>
      <c r="E668" s="16"/>
      <c r="F668" s="16"/>
      <c r="G668" s="16"/>
      <c r="H668" s="16"/>
      <c r="I668" s="16"/>
    </row>
    <row r="669" spans="3:9">
      <c r="C669" s="16"/>
      <c r="D669" s="16"/>
      <c r="E669" s="16"/>
      <c r="F669" s="16"/>
      <c r="G669" s="16"/>
      <c r="H669" s="16"/>
      <c r="I669" s="16"/>
    </row>
    <row r="670" spans="3:9">
      <c r="C670" s="16"/>
      <c r="D670" s="16"/>
      <c r="E670" s="16"/>
      <c r="F670" s="16"/>
      <c r="G670" s="16"/>
      <c r="H670" s="16"/>
      <c r="I670" s="16"/>
    </row>
    <row r="671" spans="3:9">
      <c r="C671" s="16"/>
      <c r="D671" s="16"/>
      <c r="E671" s="16"/>
      <c r="F671" s="16"/>
      <c r="G671" s="16"/>
      <c r="H671" s="16"/>
      <c r="I671" s="16"/>
    </row>
    <row r="672" spans="3:9">
      <c r="C672" s="16"/>
      <c r="D672" s="16"/>
      <c r="E672" s="16"/>
      <c r="F672" s="16"/>
      <c r="G672" s="16"/>
      <c r="H672" s="16"/>
      <c r="I672" s="16"/>
    </row>
    <row r="673" spans="3:9">
      <c r="C673" s="16"/>
      <c r="D673" s="16"/>
      <c r="E673" s="16"/>
      <c r="F673" s="16"/>
      <c r="G673" s="16"/>
      <c r="H673" s="16"/>
      <c r="I673" s="16"/>
    </row>
    <row r="674" spans="3:9">
      <c r="C674" s="16"/>
      <c r="D674" s="16"/>
      <c r="E674" s="16"/>
      <c r="F674" s="16"/>
      <c r="G674" s="16"/>
      <c r="H674" s="16"/>
      <c r="I674" s="16"/>
    </row>
    <row r="675" spans="3:9">
      <c r="C675" s="16"/>
      <c r="D675" s="16"/>
      <c r="E675" s="16"/>
      <c r="F675" s="16"/>
      <c r="G675" s="16"/>
      <c r="H675" s="16"/>
      <c r="I675" s="16"/>
    </row>
    <row r="676" spans="3:9">
      <c r="C676" s="16"/>
      <c r="D676" s="16"/>
      <c r="E676" s="16"/>
      <c r="F676" s="16"/>
      <c r="G676" s="16"/>
      <c r="H676" s="16"/>
      <c r="I676" s="16"/>
    </row>
    <row r="677" spans="3:9">
      <c r="C677" s="16"/>
      <c r="D677" s="16"/>
      <c r="E677" s="16"/>
      <c r="F677" s="16"/>
      <c r="G677" s="16"/>
      <c r="H677" s="16"/>
      <c r="I677" s="16"/>
    </row>
    <row r="678" spans="3:9">
      <c r="C678" s="16"/>
      <c r="D678" s="16"/>
      <c r="E678" s="16"/>
      <c r="F678" s="16"/>
      <c r="G678" s="16"/>
      <c r="H678" s="16"/>
      <c r="I678" s="16"/>
    </row>
    <row r="679" spans="3:9">
      <c r="C679" s="16"/>
      <c r="D679" s="16"/>
      <c r="E679" s="16"/>
      <c r="F679" s="16"/>
      <c r="G679" s="16"/>
      <c r="H679" s="16"/>
      <c r="I679" s="16"/>
    </row>
    <row r="680" spans="3:9">
      <c r="C680" s="16"/>
      <c r="D680" s="16"/>
      <c r="E680" s="16"/>
      <c r="F680" s="16"/>
      <c r="G680" s="16"/>
      <c r="H680" s="16"/>
      <c r="I680" s="16"/>
    </row>
    <row r="681" spans="3:9">
      <c r="C681" s="16"/>
      <c r="D681" s="16"/>
      <c r="E681" s="16"/>
      <c r="F681" s="16"/>
      <c r="G681" s="16"/>
      <c r="H681" s="16"/>
      <c r="I681" s="16"/>
    </row>
    <row r="682" spans="3:9">
      <c r="C682" s="16"/>
      <c r="D682" s="16"/>
      <c r="E682" s="16"/>
      <c r="F682" s="16"/>
      <c r="G682" s="16"/>
      <c r="H682" s="16"/>
      <c r="I682" s="16"/>
    </row>
    <row r="683" spans="3:9">
      <c r="C683" s="16"/>
      <c r="D683" s="16"/>
      <c r="E683" s="16"/>
      <c r="F683" s="16"/>
      <c r="G683" s="16"/>
      <c r="H683" s="16"/>
      <c r="I683" s="16"/>
    </row>
    <row r="684" spans="3:9">
      <c r="C684" s="16"/>
      <c r="D684" s="16"/>
      <c r="E684" s="16"/>
      <c r="F684" s="16"/>
      <c r="G684" s="16"/>
      <c r="H684" s="16"/>
      <c r="I684" s="16"/>
    </row>
    <row r="685" spans="3:9">
      <c r="C685" s="16"/>
      <c r="D685" s="16"/>
      <c r="E685" s="16"/>
      <c r="F685" s="16"/>
      <c r="G685" s="16"/>
      <c r="H685" s="16"/>
      <c r="I685" s="16"/>
    </row>
    <row r="686" spans="3:9">
      <c r="C686" s="16"/>
      <c r="D686" s="16"/>
      <c r="E686" s="16"/>
      <c r="F686" s="16"/>
      <c r="G686" s="16"/>
      <c r="H686" s="16"/>
      <c r="I686" s="16"/>
    </row>
    <row r="687" spans="3:9">
      <c r="C687" s="16"/>
      <c r="D687" s="16"/>
      <c r="E687" s="16"/>
      <c r="F687" s="16"/>
      <c r="G687" s="16"/>
      <c r="H687" s="16"/>
      <c r="I687" s="16"/>
    </row>
    <row r="688" spans="3:9">
      <c r="C688" s="16"/>
      <c r="D688" s="16"/>
      <c r="E688" s="16"/>
      <c r="F688" s="16"/>
      <c r="G688" s="16"/>
      <c r="H688" s="16"/>
      <c r="I688" s="16"/>
    </row>
    <row r="689" spans="3:9">
      <c r="C689" s="16"/>
      <c r="D689" s="16"/>
      <c r="E689" s="16"/>
      <c r="F689" s="16"/>
      <c r="G689" s="16"/>
      <c r="H689" s="16"/>
      <c r="I689" s="16"/>
    </row>
    <row r="690" spans="3:9">
      <c r="C690" s="16"/>
      <c r="D690" s="16"/>
      <c r="E690" s="16"/>
      <c r="F690" s="16"/>
      <c r="G690" s="16"/>
      <c r="H690" s="16"/>
      <c r="I690" s="16"/>
    </row>
    <row r="691" spans="3:9">
      <c r="C691" s="16"/>
      <c r="D691" s="16"/>
      <c r="E691" s="16"/>
      <c r="F691" s="16"/>
      <c r="G691" s="16"/>
      <c r="H691" s="16"/>
      <c r="I691" s="16"/>
    </row>
    <row r="692" spans="3:9">
      <c r="C692" s="16"/>
      <c r="D692" s="16"/>
      <c r="E692" s="16"/>
      <c r="F692" s="16"/>
      <c r="G692" s="16"/>
      <c r="H692" s="16"/>
      <c r="I692" s="16"/>
    </row>
    <row r="693" spans="3:9">
      <c r="C693" s="16"/>
      <c r="D693" s="16"/>
      <c r="E693" s="16"/>
      <c r="F693" s="16"/>
      <c r="G693" s="16"/>
      <c r="H693" s="16"/>
      <c r="I693" s="16"/>
    </row>
    <row r="694" spans="3:9">
      <c r="C694" s="16"/>
      <c r="D694" s="16"/>
      <c r="E694" s="16"/>
      <c r="F694" s="16"/>
      <c r="G694" s="16"/>
      <c r="H694" s="16"/>
      <c r="I694" s="16"/>
    </row>
    <row r="695" spans="3:9">
      <c r="C695" s="16"/>
      <c r="D695" s="16"/>
      <c r="E695" s="16"/>
      <c r="F695" s="16"/>
      <c r="G695" s="16"/>
      <c r="H695" s="16"/>
      <c r="I695" s="16"/>
    </row>
    <row r="696" spans="3:9">
      <c r="C696" s="16"/>
      <c r="D696" s="16"/>
      <c r="E696" s="16"/>
      <c r="F696" s="16"/>
      <c r="G696" s="16"/>
      <c r="H696" s="16"/>
      <c r="I696" s="16"/>
    </row>
    <row r="697" spans="3:9">
      <c r="C697" s="16"/>
      <c r="D697" s="16"/>
      <c r="E697" s="16"/>
      <c r="F697" s="16"/>
      <c r="G697" s="16"/>
      <c r="H697" s="16"/>
      <c r="I697" s="16"/>
    </row>
    <row r="698" spans="3:9">
      <c r="C698" s="16"/>
      <c r="D698" s="16"/>
      <c r="E698" s="16"/>
      <c r="F698" s="16"/>
      <c r="G698" s="16"/>
      <c r="H698" s="16"/>
      <c r="I698" s="16"/>
    </row>
    <row r="699" spans="3:9">
      <c r="C699" s="16"/>
      <c r="D699" s="16"/>
      <c r="E699" s="16"/>
      <c r="F699" s="16"/>
      <c r="G699" s="16"/>
      <c r="H699" s="16"/>
      <c r="I699" s="16"/>
    </row>
    <row r="700" spans="3:9">
      <c r="C700" s="16"/>
      <c r="D700" s="16"/>
      <c r="E700" s="16"/>
      <c r="F700" s="16"/>
      <c r="G700" s="16"/>
      <c r="H700" s="16"/>
      <c r="I700" s="16"/>
    </row>
    <row r="701" spans="3:9">
      <c r="C701" s="16"/>
      <c r="D701" s="16"/>
      <c r="E701" s="16"/>
      <c r="F701" s="16"/>
      <c r="G701" s="16"/>
      <c r="H701" s="16"/>
      <c r="I701" s="16"/>
    </row>
    <row r="702" spans="3:9">
      <c r="C702" s="16"/>
      <c r="D702" s="16"/>
      <c r="E702" s="16"/>
      <c r="F702" s="16"/>
      <c r="G702" s="16"/>
      <c r="H702" s="16"/>
      <c r="I702" s="16"/>
    </row>
    <row r="703" spans="3:9">
      <c r="C703" s="16"/>
      <c r="D703" s="16"/>
      <c r="E703" s="16"/>
      <c r="F703" s="16"/>
      <c r="G703" s="16"/>
      <c r="H703" s="16"/>
      <c r="I703" s="16"/>
    </row>
    <row r="704" spans="3:9">
      <c r="C704" s="16"/>
      <c r="D704" s="16"/>
      <c r="E704" s="16"/>
      <c r="F704" s="16"/>
      <c r="G704" s="16"/>
      <c r="H704" s="16"/>
      <c r="I704" s="16"/>
    </row>
    <row r="705" spans="3:9">
      <c r="C705" s="16"/>
      <c r="D705" s="16"/>
      <c r="E705" s="16"/>
      <c r="F705" s="16"/>
      <c r="G705" s="16"/>
      <c r="H705" s="16"/>
      <c r="I705" s="16"/>
    </row>
    <row r="706" spans="3:9">
      <c r="C706" s="16"/>
      <c r="D706" s="16"/>
      <c r="E706" s="16"/>
      <c r="F706" s="16"/>
      <c r="G706" s="16"/>
      <c r="H706" s="16"/>
      <c r="I706" s="16"/>
    </row>
    <row r="707" spans="3:9">
      <c r="C707" s="16"/>
      <c r="D707" s="16"/>
      <c r="E707" s="16"/>
      <c r="F707" s="16"/>
      <c r="G707" s="16"/>
      <c r="H707" s="16"/>
      <c r="I707" s="16"/>
    </row>
    <row r="708" spans="3:9">
      <c r="C708" s="16"/>
      <c r="D708" s="16"/>
      <c r="E708" s="16"/>
      <c r="F708" s="16"/>
      <c r="G708" s="16"/>
      <c r="H708" s="16"/>
      <c r="I708" s="16"/>
    </row>
    <row r="709" spans="3:9">
      <c r="C709" s="16"/>
      <c r="D709" s="16"/>
      <c r="E709" s="16"/>
      <c r="F709" s="16"/>
      <c r="G709" s="16"/>
      <c r="H709" s="16"/>
      <c r="I709" s="16"/>
    </row>
    <row r="710" spans="3:9">
      <c r="C710" s="16"/>
      <c r="D710" s="16"/>
      <c r="E710" s="16"/>
      <c r="F710" s="16"/>
      <c r="G710" s="16"/>
      <c r="H710" s="16"/>
      <c r="I710" s="16"/>
    </row>
    <row r="711" spans="3:9">
      <c r="C711" s="16"/>
      <c r="D711" s="16"/>
      <c r="E711" s="16"/>
      <c r="F711" s="16"/>
      <c r="G711" s="16"/>
      <c r="H711" s="16"/>
      <c r="I711" s="16"/>
    </row>
    <row r="712" spans="3:9">
      <c r="C712" s="16"/>
      <c r="D712" s="16"/>
      <c r="E712" s="16"/>
      <c r="F712" s="16"/>
      <c r="G712" s="16"/>
      <c r="H712" s="16"/>
      <c r="I712" s="16"/>
    </row>
    <row r="713" spans="3:9">
      <c r="C713" s="16"/>
      <c r="D713" s="16"/>
      <c r="E713" s="16"/>
      <c r="F713" s="16"/>
      <c r="G713" s="16"/>
      <c r="H713" s="16"/>
      <c r="I713" s="16"/>
    </row>
    <row r="714" spans="3:9">
      <c r="C714" s="16"/>
      <c r="D714" s="16"/>
      <c r="E714" s="16"/>
      <c r="F714" s="16"/>
      <c r="G714" s="16"/>
      <c r="H714" s="16"/>
      <c r="I714" s="16"/>
    </row>
    <row r="715" spans="3:9">
      <c r="C715" s="16"/>
      <c r="D715" s="16"/>
      <c r="E715" s="16"/>
      <c r="F715" s="16"/>
      <c r="G715" s="16"/>
      <c r="H715" s="16"/>
      <c r="I715" s="16"/>
    </row>
    <row r="716" spans="3:9">
      <c r="C716" s="16"/>
      <c r="D716" s="16"/>
      <c r="E716" s="16"/>
      <c r="F716" s="16"/>
      <c r="G716" s="16"/>
      <c r="H716" s="16"/>
      <c r="I716" s="16"/>
    </row>
    <row r="717" spans="3:9">
      <c r="C717" s="16"/>
      <c r="D717" s="16"/>
      <c r="E717" s="16"/>
      <c r="F717" s="16"/>
      <c r="G717" s="16"/>
      <c r="H717" s="16"/>
      <c r="I717" s="16"/>
    </row>
    <row r="718" spans="3:9">
      <c r="C718" s="16"/>
      <c r="D718" s="16"/>
      <c r="E718" s="16"/>
      <c r="F718" s="16"/>
      <c r="G718" s="16"/>
      <c r="H718" s="16"/>
      <c r="I718" s="16"/>
    </row>
    <row r="719" spans="3:9">
      <c r="C719" s="16"/>
      <c r="D719" s="16"/>
      <c r="E719" s="16"/>
      <c r="F719" s="16"/>
      <c r="G719" s="16"/>
      <c r="H719" s="16"/>
      <c r="I719" s="16"/>
    </row>
    <row r="720" spans="3:9">
      <c r="C720" s="16"/>
      <c r="D720" s="16"/>
      <c r="E720" s="16"/>
      <c r="F720" s="16"/>
      <c r="G720" s="16"/>
      <c r="H720" s="16"/>
      <c r="I720" s="16"/>
    </row>
    <row r="721" spans="3:9">
      <c r="C721" s="16"/>
      <c r="D721" s="16"/>
      <c r="E721" s="16"/>
      <c r="F721" s="16"/>
      <c r="G721" s="16"/>
      <c r="H721" s="16"/>
      <c r="I721" s="16"/>
    </row>
    <row r="722" spans="3:9">
      <c r="C722" s="16"/>
      <c r="D722" s="16"/>
      <c r="E722" s="16"/>
      <c r="F722" s="16"/>
      <c r="G722" s="16"/>
      <c r="H722" s="16"/>
      <c r="I722" s="16"/>
    </row>
    <row r="723" spans="3:9">
      <c r="C723" s="16"/>
      <c r="D723" s="16"/>
      <c r="E723" s="16"/>
      <c r="F723" s="16"/>
      <c r="G723" s="16"/>
      <c r="H723" s="16"/>
      <c r="I723" s="16"/>
    </row>
    <row r="724" spans="3:9">
      <c r="C724" s="16"/>
      <c r="D724" s="16"/>
      <c r="E724" s="16"/>
      <c r="F724" s="16"/>
      <c r="G724" s="16"/>
      <c r="H724" s="16"/>
      <c r="I724" s="16"/>
    </row>
    <row r="725" spans="3:9">
      <c r="C725" s="16"/>
      <c r="D725" s="16"/>
      <c r="E725" s="16"/>
      <c r="F725" s="16"/>
      <c r="G725" s="16"/>
      <c r="H725" s="16"/>
      <c r="I725" s="16"/>
    </row>
    <row r="726" spans="3:9">
      <c r="C726" s="16"/>
      <c r="D726" s="16"/>
      <c r="E726" s="16"/>
      <c r="F726" s="16"/>
      <c r="G726" s="16"/>
      <c r="H726" s="16"/>
      <c r="I726" s="16"/>
    </row>
    <row r="727" spans="3:9">
      <c r="C727" s="16"/>
      <c r="D727" s="16"/>
      <c r="E727" s="16"/>
      <c r="F727" s="16"/>
      <c r="G727" s="16"/>
      <c r="H727" s="16"/>
      <c r="I727" s="16"/>
    </row>
    <row r="728" spans="3:9">
      <c r="C728" s="16"/>
      <c r="D728" s="16"/>
      <c r="E728" s="16"/>
      <c r="F728" s="16"/>
      <c r="G728" s="16"/>
      <c r="H728" s="16"/>
      <c r="I728" s="16"/>
    </row>
    <row r="729" spans="3:9">
      <c r="C729" s="16"/>
      <c r="D729" s="16"/>
      <c r="E729" s="16"/>
      <c r="F729" s="16"/>
      <c r="G729" s="16"/>
      <c r="H729" s="16"/>
      <c r="I729" s="16"/>
    </row>
    <row r="730" spans="3:9">
      <c r="C730" s="16"/>
      <c r="D730" s="16"/>
      <c r="E730" s="16"/>
      <c r="F730" s="16"/>
      <c r="G730" s="16"/>
      <c r="H730" s="16"/>
      <c r="I730" s="16"/>
    </row>
    <row r="731" spans="3:9">
      <c r="C731" s="16"/>
      <c r="D731" s="16"/>
      <c r="E731" s="16"/>
      <c r="F731" s="16"/>
      <c r="G731" s="16"/>
      <c r="H731" s="16"/>
      <c r="I731" s="16"/>
    </row>
    <row r="732" spans="3:9">
      <c r="C732" s="16"/>
      <c r="D732" s="16"/>
      <c r="E732" s="16"/>
      <c r="F732" s="16"/>
      <c r="G732" s="16"/>
      <c r="H732" s="16"/>
      <c r="I732" s="16"/>
    </row>
    <row r="733" spans="3:9">
      <c r="C733" s="16"/>
      <c r="D733" s="16"/>
      <c r="E733" s="16"/>
      <c r="F733" s="16"/>
      <c r="G733" s="16"/>
      <c r="H733" s="16"/>
      <c r="I733" s="16"/>
    </row>
    <row r="734" spans="3:9">
      <c r="C734" s="16"/>
      <c r="D734" s="16"/>
      <c r="E734" s="16"/>
      <c r="F734" s="16"/>
      <c r="G734" s="16"/>
      <c r="H734" s="16"/>
      <c r="I734" s="16"/>
    </row>
    <row r="735" spans="3:9">
      <c r="C735" s="16"/>
      <c r="D735" s="16"/>
      <c r="E735" s="16"/>
      <c r="F735" s="16"/>
      <c r="G735" s="16"/>
      <c r="H735" s="16"/>
      <c r="I735" s="16"/>
    </row>
    <row r="736" spans="3:9">
      <c r="C736" s="16"/>
      <c r="D736" s="16"/>
      <c r="E736" s="16"/>
      <c r="F736" s="16"/>
      <c r="G736" s="16"/>
      <c r="H736" s="16"/>
      <c r="I736" s="16"/>
    </row>
    <row r="737" spans="3:9">
      <c r="C737" s="16"/>
      <c r="D737" s="16"/>
      <c r="E737" s="16"/>
      <c r="F737" s="16"/>
      <c r="G737" s="16"/>
      <c r="H737" s="16"/>
      <c r="I737" s="16"/>
    </row>
    <row r="738" spans="3:9">
      <c r="C738" s="16"/>
      <c r="D738" s="16"/>
      <c r="E738" s="16"/>
      <c r="F738" s="16"/>
      <c r="G738" s="16"/>
      <c r="H738" s="16"/>
      <c r="I738" s="16"/>
    </row>
    <row r="739" spans="3:9">
      <c r="C739" s="16"/>
      <c r="D739" s="16"/>
      <c r="E739" s="16"/>
      <c r="F739" s="16"/>
      <c r="G739" s="16"/>
      <c r="H739" s="16"/>
      <c r="I739" s="16"/>
    </row>
    <row r="740" spans="3:9">
      <c r="C740" s="16"/>
      <c r="D740" s="16"/>
      <c r="E740" s="16"/>
      <c r="F740" s="16"/>
      <c r="G740" s="16"/>
      <c r="H740" s="16"/>
      <c r="I740" s="16"/>
    </row>
    <row r="741" spans="3:9">
      <c r="C741" s="16"/>
      <c r="D741" s="16"/>
      <c r="E741" s="16"/>
      <c r="F741" s="16"/>
      <c r="G741" s="16"/>
      <c r="H741" s="16"/>
      <c r="I741" s="16"/>
    </row>
    <row r="742" spans="3:9">
      <c r="C742" s="16"/>
      <c r="D742" s="16"/>
      <c r="E742" s="16"/>
      <c r="F742" s="16"/>
      <c r="G742" s="16"/>
      <c r="H742" s="16"/>
      <c r="I742" s="16"/>
    </row>
    <row r="743" spans="3:9">
      <c r="C743" s="16"/>
      <c r="D743" s="16"/>
      <c r="E743" s="16"/>
      <c r="F743" s="16"/>
      <c r="G743" s="16"/>
      <c r="H743" s="16"/>
      <c r="I743" s="16"/>
    </row>
    <row r="744" spans="3:9">
      <c r="C744" s="16"/>
      <c r="D744" s="16"/>
      <c r="E744" s="16"/>
      <c r="F744" s="16"/>
      <c r="G744" s="16"/>
      <c r="H744" s="16"/>
      <c r="I744" s="16"/>
    </row>
    <row r="745" spans="3:9">
      <c r="C745" s="16"/>
      <c r="D745" s="16"/>
      <c r="E745" s="16"/>
      <c r="F745" s="16"/>
      <c r="G745" s="16"/>
      <c r="H745" s="16"/>
      <c r="I745" s="16"/>
    </row>
    <row r="746" spans="3:9">
      <c r="C746" s="16"/>
      <c r="D746" s="16"/>
      <c r="E746" s="16"/>
      <c r="F746" s="16"/>
      <c r="G746" s="16"/>
      <c r="H746" s="16"/>
      <c r="I746" s="16"/>
    </row>
    <row r="747" spans="3:9">
      <c r="C747" s="16"/>
      <c r="D747" s="16"/>
      <c r="E747" s="16"/>
      <c r="F747" s="16"/>
      <c r="G747" s="16"/>
      <c r="H747" s="16"/>
      <c r="I747" s="16"/>
    </row>
    <row r="748" spans="3:9">
      <c r="C748" s="16"/>
      <c r="D748" s="16"/>
      <c r="E748" s="16"/>
      <c r="F748" s="16"/>
      <c r="G748" s="16"/>
      <c r="H748" s="16"/>
      <c r="I748" s="16"/>
    </row>
    <row r="749" spans="3:9">
      <c r="C749" s="16"/>
      <c r="D749" s="16"/>
      <c r="E749" s="16"/>
      <c r="F749" s="16"/>
      <c r="G749" s="16"/>
      <c r="H749" s="16"/>
      <c r="I749" s="16"/>
    </row>
    <row r="750" spans="3:9">
      <c r="C750" s="16"/>
      <c r="D750" s="16"/>
      <c r="E750" s="16"/>
      <c r="F750" s="16"/>
      <c r="G750" s="16"/>
      <c r="H750" s="16"/>
      <c r="I750" s="16"/>
    </row>
    <row r="751" spans="3:9">
      <c r="C751" s="16"/>
      <c r="D751" s="16"/>
      <c r="E751" s="16"/>
      <c r="F751" s="16"/>
      <c r="G751" s="16"/>
      <c r="H751" s="16"/>
      <c r="I751" s="16"/>
    </row>
    <row r="752" spans="3:9">
      <c r="C752" s="16"/>
      <c r="D752" s="16"/>
      <c r="E752" s="16"/>
      <c r="F752" s="16"/>
      <c r="G752" s="16"/>
      <c r="H752" s="16"/>
      <c r="I752" s="16"/>
    </row>
    <row r="753" spans="3:9">
      <c r="C753" s="16"/>
      <c r="D753" s="16"/>
      <c r="E753" s="16"/>
      <c r="F753" s="16"/>
      <c r="G753" s="16"/>
      <c r="H753" s="16"/>
      <c r="I753" s="16"/>
    </row>
    <row r="754" spans="3:9">
      <c r="C754" s="16"/>
      <c r="D754" s="16"/>
      <c r="E754" s="16"/>
      <c r="F754" s="16"/>
      <c r="G754" s="16"/>
      <c r="H754" s="16"/>
      <c r="I754" s="16"/>
    </row>
    <row r="755" spans="3:9">
      <c r="C755" s="16"/>
      <c r="D755" s="16"/>
      <c r="E755" s="16"/>
      <c r="F755" s="16"/>
      <c r="G755" s="16"/>
      <c r="H755" s="16"/>
      <c r="I755" s="16"/>
    </row>
    <row r="756" spans="3:9">
      <c r="C756" s="16"/>
      <c r="D756" s="16"/>
      <c r="E756" s="16"/>
      <c r="F756" s="16"/>
      <c r="G756" s="16"/>
      <c r="H756" s="16"/>
      <c r="I756" s="16"/>
    </row>
    <row r="757" spans="3:9">
      <c r="C757" s="16"/>
      <c r="D757" s="16"/>
      <c r="E757" s="16"/>
      <c r="F757" s="16"/>
      <c r="G757" s="16"/>
      <c r="H757" s="16"/>
      <c r="I757" s="16"/>
    </row>
    <row r="758" spans="3:9">
      <c r="C758" s="16"/>
      <c r="D758" s="16"/>
      <c r="E758" s="16"/>
      <c r="F758" s="16"/>
      <c r="G758" s="16"/>
      <c r="H758" s="16"/>
      <c r="I758" s="16"/>
    </row>
    <row r="759" spans="3:9">
      <c r="C759" s="16"/>
      <c r="D759" s="16"/>
      <c r="E759" s="16"/>
      <c r="F759" s="16"/>
      <c r="G759" s="16"/>
      <c r="H759" s="16"/>
      <c r="I759" s="16"/>
    </row>
    <row r="760" spans="3:9">
      <c r="C760" s="16"/>
      <c r="D760" s="16"/>
      <c r="E760" s="16"/>
      <c r="F760" s="16"/>
      <c r="G760" s="16"/>
      <c r="H760" s="16"/>
      <c r="I760" s="16"/>
    </row>
    <row r="761" spans="3:9">
      <c r="C761" s="16"/>
      <c r="D761" s="16"/>
      <c r="E761" s="16"/>
      <c r="F761" s="16"/>
      <c r="G761" s="16"/>
      <c r="H761" s="16"/>
      <c r="I761" s="16"/>
    </row>
    <row r="762" spans="3:9">
      <c r="C762" s="16"/>
      <c r="D762" s="16"/>
      <c r="E762" s="16"/>
      <c r="F762" s="16"/>
      <c r="G762" s="16"/>
      <c r="H762" s="16"/>
      <c r="I762" s="16"/>
    </row>
    <row r="763" spans="3:9">
      <c r="C763" s="16"/>
      <c r="D763" s="16"/>
      <c r="E763" s="16"/>
      <c r="F763" s="16"/>
      <c r="G763" s="16"/>
      <c r="H763" s="16"/>
      <c r="I763" s="16"/>
    </row>
    <row r="764" spans="3:9">
      <c r="C764" s="16"/>
      <c r="D764" s="16"/>
      <c r="E764" s="16"/>
      <c r="F764" s="16"/>
      <c r="G764" s="16"/>
      <c r="H764" s="16"/>
      <c r="I764" s="16"/>
    </row>
    <row r="765" spans="3:9">
      <c r="C765" s="16"/>
      <c r="D765" s="16"/>
      <c r="E765" s="16"/>
      <c r="F765" s="16"/>
      <c r="G765" s="16"/>
      <c r="H765" s="16"/>
      <c r="I765" s="16"/>
    </row>
    <row r="766" spans="3:9">
      <c r="C766" s="16"/>
      <c r="D766" s="16"/>
      <c r="E766" s="16"/>
      <c r="F766" s="16"/>
      <c r="G766" s="16"/>
      <c r="H766" s="16"/>
      <c r="I766" s="16"/>
    </row>
    <row r="767" spans="3:9">
      <c r="C767" s="16"/>
      <c r="D767" s="16"/>
      <c r="E767" s="16"/>
      <c r="F767" s="16"/>
      <c r="G767" s="16"/>
      <c r="H767" s="16"/>
      <c r="I767" s="16"/>
    </row>
    <row r="768" spans="3:9">
      <c r="C768" s="16"/>
      <c r="D768" s="16"/>
      <c r="E768" s="16"/>
      <c r="F768" s="16"/>
      <c r="G768" s="16"/>
      <c r="H768" s="16"/>
      <c r="I768" s="16"/>
    </row>
    <row r="769" spans="3:9">
      <c r="C769" s="16"/>
      <c r="D769" s="16"/>
      <c r="E769" s="16"/>
      <c r="F769" s="16"/>
      <c r="G769" s="16"/>
      <c r="H769" s="16"/>
      <c r="I769" s="16"/>
    </row>
    <row r="770" spans="3:9">
      <c r="C770" s="16"/>
      <c r="D770" s="16"/>
      <c r="E770" s="16"/>
      <c r="F770" s="16"/>
      <c r="G770" s="16"/>
      <c r="H770" s="16"/>
      <c r="I770" s="16"/>
    </row>
    <row r="771" spans="3:9">
      <c r="C771" s="16"/>
      <c r="D771" s="16"/>
      <c r="E771" s="16"/>
      <c r="F771" s="16"/>
      <c r="G771" s="16"/>
      <c r="H771" s="16"/>
      <c r="I771" s="16"/>
    </row>
    <row r="772" spans="3:9">
      <c r="C772" s="16"/>
      <c r="D772" s="16"/>
      <c r="E772" s="16"/>
      <c r="F772" s="16"/>
      <c r="G772" s="16"/>
      <c r="H772" s="16"/>
      <c r="I772" s="16"/>
    </row>
    <row r="773" spans="3:9">
      <c r="C773" s="16"/>
      <c r="D773" s="16"/>
      <c r="E773" s="16"/>
      <c r="F773" s="16"/>
      <c r="G773" s="16"/>
      <c r="H773" s="16"/>
      <c r="I773" s="16"/>
    </row>
    <row r="774" spans="3:9">
      <c r="C774" s="16"/>
      <c r="D774" s="16"/>
      <c r="E774" s="16"/>
      <c r="F774" s="16"/>
      <c r="G774" s="16"/>
      <c r="H774" s="16"/>
      <c r="I774" s="16"/>
    </row>
    <row r="775" spans="3:9">
      <c r="C775" s="16"/>
      <c r="D775" s="16"/>
      <c r="E775" s="16"/>
      <c r="F775" s="16"/>
      <c r="G775" s="16"/>
      <c r="H775" s="16"/>
      <c r="I775" s="16"/>
    </row>
    <row r="776" spans="3:9">
      <c r="C776" s="16"/>
      <c r="D776" s="16"/>
      <c r="E776" s="16"/>
      <c r="F776" s="16"/>
      <c r="G776" s="16"/>
      <c r="H776" s="16"/>
      <c r="I776" s="16"/>
    </row>
    <row r="777" spans="3:9">
      <c r="C777" s="16"/>
      <c r="D777" s="16"/>
      <c r="E777" s="16"/>
      <c r="F777" s="16"/>
      <c r="G777" s="16"/>
      <c r="H777" s="16"/>
      <c r="I777" s="16"/>
    </row>
    <row r="778" spans="3:9">
      <c r="C778" s="16"/>
      <c r="D778" s="16"/>
      <c r="E778" s="16"/>
      <c r="F778" s="16"/>
      <c r="G778" s="16"/>
      <c r="H778" s="16"/>
      <c r="I778" s="16"/>
    </row>
    <row r="779" spans="3:9">
      <c r="C779" s="16"/>
      <c r="D779" s="16"/>
      <c r="E779" s="16"/>
      <c r="F779" s="16"/>
      <c r="G779" s="16"/>
      <c r="H779" s="16"/>
      <c r="I779" s="16"/>
    </row>
    <row r="780" spans="3:9">
      <c r="C780" s="16"/>
      <c r="D780" s="16"/>
      <c r="E780" s="16"/>
      <c r="F780" s="16"/>
      <c r="G780" s="16"/>
      <c r="H780" s="16"/>
      <c r="I780" s="16"/>
    </row>
    <row r="781" spans="3:9">
      <c r="C781" s="16"/>
      <c r="D781" s="16"/>
      <c r="E781" s="16"/>
      <c r="F781" s="16"/>
      <c r="G781" s="16"/>
      <c r="H781" s="16"/>
      <c r="I781" s="16"/>
    </row>
    <row r="782" spans="3:9">
      <c r="C782" s="16"/>
      <c r="D782" s="16"/>
      <c r="E782" s="16"/>
      <c r="F782" s="16"/>
      <c r="G782" s="16"/>
      <c r="H782" s="16"/>
      <c r="I782" s="16"/>
    </row>
    <row r="783" spans="3:9">
      <c r="C783" s="16"/>
      <c r="D783" s="16"/>
      <c r="E783" s="16"/>
      <c r="F783" s="16"/>
      <c r="G783" s="16"/>
      <c r="H783" s="16"/>
      <c r="I783" s="16"/>
    </row>
    <row r="784" spans="3:9">
      <c r="C784" s="16"/>
      <c r="D784" s="16"/>
      <c r="E784" s="16"/>
      <c r="F784" s="16"/>
      <c r="G784" s="16"/>
      <c r="H784" s="16"/>
      <c r="I784" s="16"/>
    </row>
    <row r="785" spans="3:9">
      <c r="C785" s="16"/>
      <c r="D785" s="16"/>
      <c r="E785" s="16"/>
      <c r="F785" s="16"/>
      <c r="G785" s="16"/>
      <c r="H785" s="16"/>
      <c r="I785" s="16"/>
    </row>
    <row r="786" spans="3:9">
      <c r="C786" s="16"/>
      <c r="D786" s="16"/>
      <c r="E786" s="16"/>
      <c r="F786" s="16"/>
      <c r="G786" s="16"/>
      <c r="H786" s="16"/>
      <c r="I786" s="16"/>
    </row>
    <row r="787" spans="3:9">
      <c r="C787" s="16"/>
      <c r="D787" s="16"/>
      <c r="E787" s="16"/>
      <c r="F787" s="16"/>
      <c r="G787" s="16"/>
      <c r="H787" s="16"/>
      <c r="I787" s="16"/>
    </row>
    <row r="788" spans="3:9">
      <c r="C788" s="16"/>
      <c r="D788" s="16"/>
      <c r="E788" s="16"/>
      <c r="F788" s="16"/>
      <c r="G788" s="16"/>
      <c r="H788" s="16"/>
      <c r="I788" s="16"/>
    </row>
    <row r="789" spans="3:9">
      <c r="C789" s="16"/>
      <c r="D789" s="16"/>
      <c r="E789" s="16"/>
      <c r="F789" s="16"/>
      <c r="G789" s="16"/>
      <c r="H789" s="16"/>
      <c r="I789" s="16"/>
    </row>
    <row r="790" spans="3:9">
      <c r="C790" s="16"/>
      <c r="D790" s="16"/>
      <c r="E790" s="16"/>
      <c r="F790" s="16"/>
      <c r="G790" s="16"/>
      <c r="H790" s="16"/>
      <c r="I790" s="16"/>
    </row>
    <row r="791" spans="3:9">
      <c r="C791" s="16"/>
      <c r="D791" s="16"/>
      <c r="E791" s="16"/>
      <c r="F791" s="16"/>
      <c r="G791" s="16"/>
      <c r="H791" s="16"/>
      <c r="I791" s="16"/>
    </row>
    <row r="792" spans="3:9">
      <c r="C792" s="16"/>
      <c r="D792" s="16"/>
      <c r="E792" s="16"/>
      <c r="F792" s="16"/>
      <c r="G792" s="16"/>
      <c r="H792" s="16"/>
      <c r="I792" s="16"/>
    </row>
    <row r="793" spans="3:9">
      <c r="C793" s="16"/>
      <c r="D793" s="16"/>
      <c r="E793" s="16"/>
      <c r="F793" s="16"/>
      <c r="G793" s="16"/>
      <c r="H793" s="16"/>
      <c r="I793" s="16"/>
    </row>
    <row r="794" spans="3:9">
      <c r="C794" s="16"/>
      <c r="D794" s="16"/>
      <c r="E794" s="16"/>
      <c r="F794" s="16"/>
      <c r="G794" s="16"/>
      <c r="H794" s="16"/>
      <c r="I794" s="16"/>
    </row>
    <row r="795" spans="3:9">
      <c r="C795" s="16"/>
      <c r="D795" s="16"/>
      <c r="E795" s="16"/>
      <c r="F795" s="16"/>
      <c r="G795" s="16"/>
      <c r="H795" s="16"/>
      <c r="I795" s="16"/>
    </row>
    <row r="796" spans="3:9">
      <c r="C796" s="16"/>
      <c r="D796" s="16"/>
      <c r="E796" s="16"/>
      <c r="F796" s="16"/>
      <c r="G796" s="16"/>
      <c r="H796" s="16"/>
      <c r="I796" s="16"/>
    </row>
    <row r="797" spans="3:9">
      <c r="C797" s="16"/>
      <c r="D797" s="16"/>
      <c r="E797" s="16"/>
      <c r="F797" s="16"/>
      <c r="G797" s="16"/>
      <c r="H797" s="16"/>
      <c r="I797" s="16"/>
    </row>
    <row r="798" spans="3:9">
      <c r="C798" s="16"/>
      <c r="D798" s="16"/>
      <c r="E798" s="16"/>
      <c r="F798" s="16"/>
      <c r="G798" s="16"/>
      <c r="H798" s="16"/>
      <c r="I798" s="16"/>
    </row>
    <row r="799" spans="3:9">
      <c r="C799" s="16"/>
      <c r="D799" s="16"/>
      <c r="E799" s="16"/>
      <c r="F799" s="16"/>
      <c r="G799" s="16"/>
      <c r="H799" s="16"/>
      <c r="I799" s="16"/>
    </row>
    <row r="800" spans="3:9">
      <c r="C800" s="16"/>
      <c r="D800" s="16"/>
      <c r="E800" s="16"/>
      <c r="F800" s="16"/>
      <c r="G800" s="16"/>
      <c r="H800" s="16"/>
      <c r="I800" s="16"/>
    </row>
    <row r="801" spans="3:9">
      <c r="C801" s="16"/>
      <c r="D801" s="16"/>
      <c r="E801" s="16"/>
      <c r="F801" s="16"/>
      <c r="G801" s="16"/>
      <c r="H801" s="16"/>
      <c r="I801" s="16"/>
    </row>
    <row r="802" spans="3:9">
      <c r="C802" s="16"/>
      <c r="D802" s="16"/>
      <c r="E802" s="16"/>
      <c r="F802" s="16"/>
      <c r="G802" s="16"/>
      <c r="H802" s="16"/>
      <c r="I802" s="16"/>
    </row>
    <row r="803" spans="3:9">
      <c r="C803" s="16"/>
      <c r="D803" s="16"/>
      <c r="E803" s="16"/>
      <c r="F803" s="16"/>
      <c r="G803" s="16"/>
      <c r="H803" s="16"/>
      <c r="I803" s="16"/>
    </row>
    <row r="804" spans="3:9">
      <c r="C804" s="16"/>
      <c r="D804" s="16"/>
      <c r="E804" s="16"/>
      <c r="F804" s="16"/>
      <c r="G804" s="16"/>
      <c r="H804" s="16"/>
      <c r="I804" s="16"/>
    </row>
    <row r="805" spans="3:9">
      <c r="C805" s="16"/>
      <c r="D805" s="16"/>
      <c r="E805" s="16"/>
      <c r="F805" s="16"/>
      <c r="G805" s="16"/>
      <c r="H805" s="16"/>
      <c r="I805" s="16"/>
    </row>
    <row r="806" spans="3:9">
      <c r="C806" s="16"/>
      <c r="D806" s="16"/>
      <c r="E806" s="16"/>
      <c r="F806" s="16"/>
      <c r="G806" s="16"/>
      <c r="H806" s="16"/>
      <c r="I806" s="16"/>
    </row>
    <row r="807" spans="3:9">
      <c r="C807" s="16"/>
      <c r="D807" s="16"/>
      <c r="E807" s="16"/>
      <c r="F807" s="16"/>
      <c r="G807" s="16"/>
      <c r="H807" s="16"/>
      <c r="I807" s="16"/>
    </row>
    <row r="808" spans="3:9">
      <c r="C808" s="16"/>
      <c r="D808" s="16"/>
      <c r="E808" s="16"/>
      <c r="F808" s="16"/>
      <c r="G808" s="16"/>
      <c r="H808" s="16"/>
      <c r="I808" s="16"/>
    </row>
    <row r="809" spans="3:9">
      <c r="C809" s="16"/>
      <c r="D809" s="16"/>
      <c r="E809" s="16"/>
      <c r="F809" s="16"/>
      <c r="G809" s="16"/>
      <c r="H809" s="16"/>
      <c r="I809" s="16"/>
    </row>
    <row r="810" spans="3:9">
      <c r="C810" s="16"/>
      <c r="D810" s="16"/>
      <c r="E810" s="16"/>
      <c r="F810" s="16"/>
      <c r="G810" s="16"/>
      <c r="H810" s="16"/>
      <c r="I810" s="16"/>
    </row>
    <row r="811" spans="3:9">
      <c r="C811" s="16"/>
      <c r="D811" s="16"/>
      <c r="E811" s="16"/>
      <c r="F811" s="16"/>
      <c r="G811" s="16"/>
      <c r="H811" s="16"/>
      <c r="I811" s="16"/>
    </row>
    <row r="812" spans="3:9">
      <c r="C812" s="16"/>
      <c r="D812" s="16"/>
      <c r="E812" s="16"/>
      <c r="F812" s="16"/>
      <c r="G812" s="16"/>
      <c r="H812" s="16"/>
      <c r="I812" s="16"/>
    </row>
    <row r="813" spans="3:9">
      <c r="C813" s="16"/>
      <c r="D813" s="16"/>
      <c r="E813" s="16"/>
      <c r="F813" s="16"/>
      <c r="G813" s="16"/>
      <c r="H813" s="16"/>
      <c r="I813" s="16"/>
    </row>
    <row r="814" spans="3:9">
      <c r="C814" s="16"/>
      <c r="D814" s="16"/>
      <c r="E814" s="16"/>
      <c r="F814" s="16"/>
      <c r="G814" s="16"/>
      <c r="H814" s="16"/>
      <c r="I814" s="16"/>
    </row>
    <row r="815" spans="3:9">
      <c r="C815" s="16"/>
      <c r="D815" s="16"/>
      <c r="E815" s="16"/>
      <c r="F815" s="16"/>
      <c r="G815" s="16"/>
      <c r="H815" s="16"/>
      <c r="I815" s="16"/>
    </row>
    <row r="816" spans="3:9">
      <c r="C816" s="16"/>
      <c r="D816" s="16"/>
      <c r="E816" s="16"/>
      <c r="F816" s="16"/>
      <c r="G816" s="16"/>
      <c r="H816" s="16"/>
      <c r="I816" s="16"/>
    </row>
    <row r="817" spans="3:9">
      <c r="C817" s="16"/>
      <c r="D817" s="16"/>
      <c r="E817" s="16"/>
      <c r="F817" s="16"/>
      <c r="G817" s="16"/>
      <c r="H817" s="16"/>
      <c r="I817" s="16"/>
    </row>
    <row r="818" spans="3:9">
      <c r="C818" s="16"/>
      <c r="D818" s="16"/>
      <c r="E818" s="16"/>
      <c r="F818" s="16"/>
      <c r="G818" s="16"/>
      <c r="H818" s="16"/>
      <c r="I818" s="16"/>
    </row>
    <row r="819" spans="3:9">
      <c r="C819" s="16"/>
      <c r="D819" s="16"/>
      <c r="E819" s="16"/>
      <c r="F819" s="16"/>
      <c r="G819" s="16"/>
      <c r="H819" s="16"/>
      <c r="I819" s="16"/>
    </row>
    <row r="820" spans="3:9">
      <c r="C820" s="16"/>
      <c r="D820" s="16"/>
      <c r="E820" s="16"/>
      <c r="F820" s="16"/>
      <c r="G820" s="16"/>
      <c r="H820" s="16"/>
      <c r="I820" s="16"/>
    </row>
    <row r="821" spans="3:9">
      <c r="C821" s="16"/>
      <c r="D821" s="16"/>
      <c r="E821" s="16"/>
      <c r="F821" s="16"/>
      <c r="G821" s="16"/>
      <c r="H821" s="16"/>
      <c r="I821" s="16"/>
    </row>
    <row r="822" spans="3:9">
      <c r="C822" s="16"/>
      <c r="D822" s="16"/>
      <c r="E822" s="16"/>
      <c r="F822" s="16"/>
      <c r="G822" s="16"/>
      <c r="H822" s="16"/>
      <c r="I822" s="16"/>
    </row>
    <row r="823" spans="3:9">
      <c r="C823" s="16"/>
      <c r="D823" s="16"/>
      <c r="E823" s="16"/>
      <c r="F823" s="16"/>
      <c r="G823" s="16"/>
      <c r="H823" s="16"/>
      <c r="I823" s="16"/>
    </row>
    <row r="824" spans="3:9">
      <c r="C824" s="16"/>
      <c r="D824" s="16"/>
      <c r="E824" s="16"/>
      <c r="F824" s="16"/>
      <c r="G824" s="16"/>
      <c r="H824" s="16"/>
      <c r="I824" s="16"/>
    </row>
    <row r="825" spans="3:9">
      <c r="C825" s="16"/>
      <c r="D825" s="16"/>
      <c r="E825" s="16"/>
      <c r="F825" s="16"/>
      <c r="G825" s="16"/>
      <c r="H825" s="16"/>
      <c r="I825" s="16"/>
    </row>
    <row r="826" spans="3:9">
      <c r="C826" s="16"/>
      <c r="D826" s="16"/>
      <c r="E826" s="16"/>
      <c r="F826" s="16"/>
      <c r="G826" s="16"/>
      <c r="H826" s="16"/>
      <c r="I826" s="16"/>
    </row>
    <row r="827" spans="3:9">
      <c r="C827" s="16"/>
      <c r="D827" s="16"/>
      <c r="E827" s="16"/>
      <c r="F827" s="16"/>
      <c r="G827" s="16"/>
      <c r="H827" s="16"/>
      <c r="I827" s="16"/>
    </row>
    <row r="828" spans="3:9">
      <c r="C828" s="16"/>
      <c r="D828" s="16"/>
      <c r="E828" s="16"/>
      <c r="F828" s="16"/>
      <c r="G828" s="16"/>
      <c r="H828" s="16"/>
      <c r="I828" s="16"/>
    </row>
    <row r="829" spans="3:9">
      <c r="C829" s="16"/>
      <c r="D829" s="16"/>
      <c r="E829" s="16"/>
      <c r="F829" s="16"/>
      <c r="G829" s="16"/>
      <c r="H829" s="16"/>
      <c r="I829" s="16"/>
    </row>
    <row r="830" spans="3:9">
      <c r="C830" s="16"/>
      <c r="D830" s="16"/>
      <c r="E830" s="16"/>
      <c r="F830" s="16"/>
      <c r="G830" s="16"/>
      <c r="H830" s="16"/>
      <c r="I830" s="16"/>
    </row>
    <row r="831" spans="3:9">
      <c r="C831" s="16"/>
      <c r="D831" s="16"/>
      <c r="E831" s="16"/>
      <c r="F831" s="16"/>
      <c r="G831" s="16"/>
      <c r="H831" s="16"/>
      <c r="I831" s="16"/>
    </row>
    <row r="832" spans="3:9">
      <c r="C832" s="16"/>
      <c r="D832" s="16"/>
      <c r="E832" s="16"/>
      <c r="F832" s="16"/>
      <c r="G832" s="16"/>
      <c r="H832" s="16"/>
      <c r="I832" s="16"/>
    </row>
    <row r="833" spans="3:9">
      <c r="C833" s="16"/>
      <c r="D833" s="16"/>
      <c r="E833" s="16"/>
      <c r="F833" s="16"/>
      <c r="G833" s="16"/>
      <c r="H833" s="16"/>
      <c r="I833" s="16"/>
    </row>
    <row r="834" spans="3:9">
      <c r="C834" s="16"/>
      <c r="D834" s="16"/>
      <c r="E834" s="16"/>
      <c r="F834" s="16"/>
      <c r="G834" s="16"/>
      <c r="H834" s="16"/>
      <c r="I834" s="16"/>
    </row>
    <row r="835" spans="3:9">
      <c r="C835" s="16"/>
      <c r="D835" s="16"/>
      <c r="E835" s="16"/>
      <c r="F835" s="16"/>
      <c r="G835" s="16"/>
      <c r="H835" s="16"/>
      <c r="I835" s="16"/>
    </row>
    <row r="836" spans="3:9">
      <c r="C836" s="16"/>
      <c r="D836" s="16"/>
      <c r="E836" s="16"/>
      <c r="F836" s="16"/>
      <c r="G836" s="16"/>
      <c r="H836" s="16"/>
      <c r="I836" s="16"/>
    </row>
    <row r="837" spans="3:9">
      <c r="C837" s="16"/>
      <c r="D837" s="16"/>
      <c r="E837" s="16"/>
      <c r="F837" s="16"/>
      <c r="G837" s="16"/>
      <c r="H837" s="16"/>
      <c r="I837" s="16"/>
    </row>
    <row r="838" spans="3:9">
      <c r="C838" s="16"/>
      <c r="D838" s="16"/>
      <c r="E838" s="16"/>
      <c r="F838" s="16"/>
      <c r="G838" s="16"/>
      <c r="H838" s="16"/>
      <c r="I838" s="16"/>
    </row>
    <row r="839" spans="3:9">
      <c r="C839" s="16"/>
      <c r="D839" s="16"/>
      <c r="E839" s="16"/>
      <c r="F839" s="16"/>
      <c r="G839" s="16"/>
      <c r="H839" s="16"/>
      <c r="I839" s="16"/>
    </row>
    <row r="840" spans="3:9">
      <c r="C840" s="16"/>
      <c r="D840" s="16"/>
      <c r="E840" s="16"/>
      <c r="F840" s="16"/>
      <c r="G840" s="16"/>
      <c r="H840" s="16"/>
      <c r="I840" s="16"/>
    </row>
    <row r="841" spans="3:9">
      <c r="C841" s="16"/>
      <c r="D841" s="16"/>
      <c r="E841" s="16"/>
      <c r="F841" s="16"/>
      <c r="G841" s="16"/>
      <c r="H841" s="16"/>
      <c r="I841" s="16"/>
    </row>
    <row r="842" spans="3:9">
      <c r="C842" s="16"/>
      <c r="D842" s="16"/>
      <c r="E842" s="16"/>
      <c r="F842" s="16"/>
      <c r="G842" s="16"/>
      <c r="H842" s="16"/>
      <c r="I842" s="16"/>
    </row>
    <row r="843" spans="3:9">
      <c r="C843" s="16"/>
      <c r="D843" s="16"/>
      <c r="E843" s="16"/>
      <c r="F843" s="16"/>
      <c r="G843" s="16"/>
      <c r="H843" s="16"/>
      <c r="I843" s="16"/>
    </row>
    <row r="844" spans="3:9">
      <c r="C844" s="16"/>
      <c r="D844" s="16"/>
      <c r="E844" s="16"/>
      <c r="F844" s="16"/>
      <c r="G844" s="16"/>
      <c r="H844" s="16"/>
      <c r="I844" s="16"/>
    </row>
    <row r="845" spans="3:9">
      <c r="C845" s="16"/>
      <c r="D845" s="16"/>
      <c r="E845" s="16"/>
      <c r="F845" s="16"/>
      <c r="G845" s="16"/>
      <c r="H845" s="16"/>
      <c r="I845" s="16"/>
    </row>
    <row r="846" spans="3:9">
      <c r="C846" s="16"/>
      <c r="D846" s="16"/>
      <c r="E846" s="16"/>
      <c r="F846" s="16"/>
      <c r="G846" s="16"/>
      <c r="H846" s="16"/>
      <c r="I846" s="16"/>
    </row>
    <row r="847" spans="3:9">
      <c r="C847" s="16"/>
      <c r="D847" s="16"/>
      <c r="E847" s="16"/>
      <c r="F847" s="16"/>
      <c r="G847" s="16"/>
      <c r="H847" s="16"/>
      <c r="I847" s="16"/>
    </row>
    <row r="848" spans="3:9">
      <c r="C848" s="16"/>
      <c r="D848" s="16"/>
      <c r="E848" s="16"/>
      <c r="F848" s="16"/>
      <c r="G848" s="16"/>
      <c r="H848" s="16"/>
      <c r="I848" s="16"/>
    </row>
    <row r="849" spans="3:9">
      <c r="C849" s="16"/>
      <c r="D849" s="16"/>
      <c r="E849" s="16"/>
      <c r="F849" s="16"/>
      <c r="G849" s="16"/>
      <c r="H849" s="16"/>
      <c r="I849" s="16"/>
    </row>
    <row r="850" spans="3:9">
      <c r="C850" s="16"/>
      <c r="D850" s="16"/>
      <c r="E850" s="16"/>
      <c r="F850" s="16"/>
      <c r="G850" s="16"/>
      <c r="H850" s="16"/>
      <c r="I850" s="16"/>
    </row>
    <row r="851" spans="3:9">
      <c r="C851" s="16"/>
      <c r="D851" s="16"/>
      <c r="E851" s="16"/>
      <c r="F851" s="16"/>
      <c r="G851" s="16"/>
      <c r="H851" s="16"/>
      <c r="I851" s="16"/>
    </row>
    <row r="852" spans="3:9">
      <c r="C852" s="16"/>
      <c r="D852" s="16"/>
      <c r="E852" s="16"/>
      <c r="F852" s="16"/>
      <c r="G852" s="16"/>
      <c r="H852" s="16"/>
      <c r="I852" s="16"/>
    </row>
    <row r="853" spans="3:9">
      <c r="C853" s="16"/>
      <c r="D853" s="16"/>
      <c r="E853" s="16"/>
      <c r="F853" s="16"/>
      <c r="G853" s="16"/>
      <c r="H853" s="16"/>
      <c r="I853" s="16"/>
    </row>
    <row r="854" spans="3:9">
      <c r="C854" s="16"/>
      <c r="D854" s="16"/>
      <c r="E854" s="16"/>
      <c r="F854" s="16"/>
      <c r="G854" s="16"/>
      <c r="H854" s="16"/>
      <c r="I854" s="16"/>
    </row>
    <row r="855" spans="3:9">
      <c r="C855" s="16"/>
      <c r="D855" s="16"/>
      <c r="E855" s="16"/>
      <c r="F855" s="16"/>
      <c r="G855" s="16"/>
      <c r="H855" s="16"/>
      <c r="I855" s="16"/>
    </row>
    <row r="856" spans="3:9">
      <c r="C856" s="16"/>
      <c r="D856" s="16"/>
      <c r="E856" s="16"/>
      <c r="F856" s="16"/>
      <c r="G856" s="16"/>
      <c r="H856" s="16"/>
      <c r="I856" s="16"/>
    </row>
    <row r="857" spans="3:9">
      <c r="C857" s="16"/>
      <c r="D857" s="16"/>
      <c r="E857" s="16"/>
      <c r="F857" s="16"/>
      <c r="G857" s="16"/>
      <c r="H857" s="16"/>
      <c r="I857" s="16"/>
    </row>
    <row r="858" spans="3:9">
      <c r="C858" s="16"/>
      <c r="D858" s="16"/>
      <c r="E858" s="16"/>
      <c r="F858" s="16"/>
      <c r="G858" s="16"/>
      <c r="H858" s="16"/>
      <c r="I858" s="16"/>
    </row>
    <row r="859" spans="3:9">
      <c r="C859" s="16"/>
      <c r="D859" s="16"/>
      <c r="E859" s="16"/>
      <c r="F859" s="16"/>
      <c r="G859" s="16"/>
      <c r="H859" s="16"/>
      <c r="I859" s="16"/>
    </row>
    <row r="860" spans="3:9">
      <c r="C860" s="16"/>
      <c r="D860" s="16"/>
      <c r="E860" s="16"/>
      <c r="F860" s="16"/>
      <c r="G860" s="16"/>
      <c r="H860" s="16"/>
      <c r="I860" s="16"/>
    </row>
    <row r="861" spans="3:9">
      <c r="C861" s="16"/>
      <c r="D861" s="16"/>
      <c r="E861" s="16"/>
      <c r="F861" s="16"/>
      <c r="G861" s="16"/>
      <c r="H861" s="16"/>
      <c r="I861" s="16"/>
    </row>
    <row r="862" spans="3:9">
      <c r="C862" s="16"/>
      <c r="D862" s="16"/>
      <c r="E862" s="16"/>
      <c r="F862" s="16"/>
      <c r="G862" s="16"/>
      <c r="H862" s="16"/>
      <c r="I862" s="16"/>
    </row>
    <row r="863" spans="3:9">
      <c r="C863" s="16"/>
      <c r="D863" s="16"/>
      <c r="E863" s="16"/>
      <c r="F863" s="16"/>
      <c r="G863" s="16"/>
      <c r="H863" s="16"/>
      <c r="I863" s="16"/>
    </row>
    <row r="864" spans="3:9">
      <c r="C864" s="16"/>
      <c r="D864" s="16"/>
      <c r="E864" s="16"/>
      <c r="F864" s="16"/>
      <c r="G864" s="16"/>
      <c r="H864" s="16"/>
      <c r="I864" s="16"/>
    </row>
    <row r="865" spans="3:9">
      <c r="C865" s="16"/>
      <c r="D865" s="16"/>
      <c r="E865" s="16"/>
      <c r="F865" s="16"/>
      <c r="G865" s="16"/>
      <c r="H865" s="16"/>
      <c r="I865" s="16"/>
    </row>
    <row r="866" spans="3:9">
      <c r="C866" s="16"/>
      <c r="D866" s="16"/>
      <c r="E866" s="16"/>
      <c r="F866" s="16"/>
      <c r="G866" s="16"/>
      <c r="H866" s="16"/>
      <c r="I866" s="16"/>
    </row>
    <row r="867" spans="3:9">
      <c r="C867" s="16"/>
      <c r="D867" s="16"/>
      <c r="E867" s="16"/>
      <c r="F867" s="16"/>
      <c r="G867" s="16"/>
      <c r="H867" s="16"/>
      <c r="I867" s="16"/>
    </row>
    <row r="868" spans="3:9">
      <c r="C868" s="16"/>
      <c r="D868" s="16"/>
      <c r="E868" s="16"/>
      <c r="F868" s="16"/>
      <c r="G868" s="16"/>
      <c r="H868" s="16"/>
      <c r="I868" s="16"/>
    </row>
    <row r="869" spans="3:9">
      <c r="C869" s="16"/>
      <c r="D869" s="16"/>
      <c r="E869" s="16"/>
      <c r="F869" s="16"/>
      <c r="G869" s="16"/>
      <c r="H869" s="16"/>
      <c r="I869" s="16"/>
    </row>
    <row r="870" spans="3:9">
      <c r="C870" s="16"/>
      <c r="D870" s="16"/>
      <c r="E870" s="16"/>
      <c r="F870" s="16"/>
      <c r="G870" s="16"/>
      <c r="H870" s="16"/>
      <c r="I870" s="16"/>
    </row>
    <row r="871" spans="3:9">
      <c r="C871" s="16"/>
      <c r="D871" s="16"/>
      <c r="E871" s="16"/>
      <c r="F871" s="16"/>
      <c r="G871" s="16"/>
      <c r="H871" s="16"/>
      <c r="I871" s="16"/>
    </row>
    <row r="872" spans="3:9">
      <c r="C872" s="16"/>
      <c r="D872" s="16"/>
      <c r="E872" s="16"/>
      <c r="F872" s="16"/>
      <c r="G872" s="16"/>
      <c r="H872" s="16"/>
      <c r="I872" s="16"/>
    </row>
    <row r="873" spans="3:9">
      <c r="C873" s="16"/>
      <c r="D873" s="16"/>
      <c r="E873" s="16"/>
      <c r="F873" s="16"/>
      <c r="G873" s="16"/>
      <c r="H873" s="16"/>
      <c r="I873" s="16"/>
    </row>
    <row r="874" spans="3:9">
      <c r="C874" s="16"/>
      <c r="D874" s="16"/>
      <c r="E874" s="16"/>
      <c r="F874" s="16"/>
      <c r="G874" s="16"/>
      <c r="H874" s="16"/>
      <c r="I874" s="16"/>
    </row>
    <row r="875" spans="3:9">
      <c r="C875" s="16"/>
      <c r="D875" s="16"/>
      <c r="E875" s="16"/>
      <c r="F875" s="16"/>
      <c r="G875" s="16"/>
      <c r="H875" s="16"/>
      <c r="I875" s="16"/>
    </row>
    <row r="876" spans="3:9">
      <c r="C876" s="16"/>
      <c r="D876" s="16"/>
      <c r="E876" s="16"/>
      <c r="F876" s="16"/>
      <c r="G876" s="16"/>
      <c r="H876" s="16"/>
      <c r="I876" s="16"/>
    </row>
    <row r="877" spans="3:9">
      <c r="C877" s="16"/>
      <c r="D877" s="16"/>
      <c r="E877" s="16"/>
      <c r="F877" s="16"/>
      <c r="G877" s="16"/>
      <c r="H877" s="16"/>
      <c r="I877" s="16"/>
    </row>
    <row r="878" spans="3:9">
      <c r="C878" s="16"/>
      <c r="D878" s="16"/>
      <c r="E878" s="16"/>
      <c r="F878" s="16"/>
      <c r="G878" s="16"/>
      <c r="H878" s="16"/>
      <c r="I878" s="16"/>
    </row>
    <row r="879" spans="3:9">
      <c r="C879" s="16"/>
      <c r="D879" s="16"/>
      <c r="E879" s="16"/>
      <c r="F879" s="16"/>
      <c r="G879" s="16"/>
      <c r="H879" s="16"/>
      <c r="I879" s="16"/>
    </row>
    <row r="880" spans="3:9">
      <c r="C880" s="16"/>
      <c r="D880" s="16"/>
      <c r="E880" s="16"/>
      <c r="F880" s="16"/>
      <c r="G880" s="16"/>
      <c r="H880" s="16"/>
      <c r="I880" s="16"/>
    </row>
    <row r="881" spans="3:9">
      <c r="C881" s="16"/>
      <c r="D881" s="16"/>
      <c r="E881" s="16"/>
      <c r="F881" s="16"/>
      <c r="G881" s="16"/>
      <c r="H881" s="16"/>
      <c r="I881" s="16"/>
    </row>
    <row r="882" spans="3:9">
      <c r="C882" s="16"/>
      <c r="D882" s="16"/>
      <c r="E882" s="16"/>
      <c r="F882" s="16"/>
      <c r="G882" s="16"/>
      <c r="H882" s="16"/>
      <c r="I882" s="16"/>
    </row>
    <row r="883" spans="3:9">
      <c r="C883" s="16"/>
      <c r="D883" s="16"/>
      <c r="E883" s="16"/>
      <c r="F883" s="16"/>
      <c r="G883" s="16"/>
      <c r="H883" s="16"/>
      <c r="I883" s="16"/>
    </row>
    <row r="884" spans="3:9">
      <c r="C884" s="16"/>
      <c r="D884" s="16"/>
      <c r="E884" s="16"/>
      <c r="F884" s="16"/>
      <c r="G884" s="16"/>
      <c r="H884" s="16"/>
      <c r="I884" s="16"/>
    </row>
    <row r="885" spans="3:9">
      <c r="C885" s="16"/>
      <c r="D885" s="16"/>
      <c r="E885" s="16"/>
      <c r="F885" s="16"/>
      <c r="G885" s="16"/>
      <c r="H885" s="16"/>
      <c r="I885" s="16"/>
    </row>
    <row r="886" spans="3:9">
      <c r="C886" s="16"/>
      <c r="D886" s="16"/>
      <c r="E886" s="16"/>
      <c r="F886" s="16"/>
      <c r="G886" s="16"/>
      <c r="H886" s="16"/>
      <c r="I886" s="16"/>
    </row>
    <row r="887" spans="3:9">
      <c r="C887" s="16"/>
      <c r="D887" s="16"/>
      <c r="E887" s="16"/>
      <c r="F887" s="16"/>
      <c r="G887" s="16"/>
      <c r="H887" s="16"/>
      <c r="I887" s="16"/>
    </row>
    <row r="888" spans="3:9">
      <c r="C888" s="16"/>
      <c r="D888" s="16"/>
      <c r="E888" s="16"/>
      <c r="F888" s="16"/>
      <c r="G888" s="16"/>
      <c r="H888" s="16"/>
      <c r="I888" s="16"/>
    </row>
    <row r="889" spans="3:9">
      <c r="C889" s="16"/>
      <c r="D889" s="16"/>
      <c r="E889" s="16"/>
      <c r="F889" s="16"/>
      <c r="G889" s="16"/>
      <c r="H889" s="16"/>
      <c r="I889" s="16"/>
    </row>
    <row r="890" spans="3:9">
      <c r="C890" s="16"/>
      <c r="D890" s="16"/>
      <c r="E890" s="16"/>
      <c r="F890" s="16"/>
      <c r="G890" s="16"/>
      <c r="H890" s="16"/>
      <c r="I890" s="16"/>
    </row>
    <row r="891" spans="3:9">
      <c r="C891" s="16"/>
      <c r="D891" s="16"/>
      <c r="E891" s="16"/>
      <c r="F891" s="16"/>
      <c r="G891" s="16"/>
      <c r="H891" s="16"/>
      <c r="I891" s="16"/>
    </row>
    <row r="892" spans="3:9">
      <c r="C892" s="16"/>
      <c r="D892" s="16"/>
      <c r="E892" s="16"/>
      <c r="F892" s="16"/>
      <c r="G892" s="16"/>
      <c r="H892" s="16"/>
      <c r="I892" s="16"/>
    </row>
    <row r="893" spans="3:9">
      <c r="C893" s="16"/>
      <c r="D893" s="16"/>
      <c r="E893" s="16"/>
      <c r="F893" s="16"/>
      <c r="G893" s="16"/>
      <c r="H893" s="16"/>
      <c r="I893" s="16"/>
    </row>
    <row r="894" spans="3:9">
      <c r="C894" s="16"/>
      <c r="D894" s="16"/>
      <c r="E894" s="16"/>
      <c r="F894" s="16"/>
      <c r="G894" s="16"/>
      <c r="H894" s="16"/>
      <c r="I894" s="16"/>
    </row>
    <row r="895" spans="3:9">
      <c r="C895" s="16"/>
      <c r="D895" s="16"/>
      <c r="E895" s="16"/>
      <c r="F895" s="16"/>
      <c r="G895" s="16"/>
      <c r="H895" s="16"/>
      <c r="I895" s="16"/>
    </row>
    <row r="896" spans="3:9">
      <c r="C896" s="16"/>
      <c r="D896" s="16"/>
      <c r="E896" s="16"/>
      <c r="F896" s="16"/>
      <c r="G896" s="16"/>
      <c r="H896" s="16"/>
      <c r="I896" s="16"/>
    </row>
    <row r="897" spans="3:9">
      <c r="C897" s="16"/>
      <c r="D897" s="16"/>
      <c r="E897" s="16"/>
      <c r="F897" s="16"/>
      <c r="G897" s="16"/>
      <c r="H897" s="16"/>
      <c r="I897" s="16"/>
    </row>
    <row r="898" spans="3:9">
      <c r="C898" s="16"/>
      <c r="D898" s="16"/>
      <c r="E898" s="16"/>
      <c r="F898" s="16"/>
      <c r="G898" s="16"/>
      <c r="H898" s="16"/>
      <c r="I898" s="16"/>
    </row>
    <row r="899" spans="3:9">
      <c r="C899" s="16"/>
      <c r="D899" s="16"/>
      <c r="E899" s="16"/>
      <c r="F899" s="16"/>
      <c r="G899" s="16"/>
      <c r="H899" s="16"/>
      <c r="I899" s="16"/>
    </row>
    <row r="900" spans="3:9">
      <c r="C900" s="16"/>
      <c r="D900" s="16"/>
      <c r="E900" s="16"/>
      <c r="F900" s="16"/>
      <c r="G900" s="16"/>
      <c r="H900" s="16"/>
      <c r="I900" s="16"/>
    </row>
    <row r="901" spans="3:9">
      <c r="C901" s="16"/>
      <c r="D901" s="16"/>
      <c r="E901" s="16"/>
      <c r="F901" s="16"/>
      <c r="G901" s="16"/>
      <c r="H901" s="16"/>
      <c r="I901" s="16"/>
    </row>
    <row r="902" spans="3:9">
      <c r="C902" s="16"/>
      <c r="D902" s="16"/>
      <c r="E902" s="16"/>
      <c r="F902" s="16"/>
      <c r="G902" s="16"/>
      <c r="H902" s="16"/>
      <c r="I902" s="16"/>
    </row>
    <row r="903" spans="3:9">
      <c r="C903" s="16"/>
      <c r="D903" s="16"/>
      <c r="E903" s="16"/>
      <c r="F903" s="16"/>
      <c r="G903" s="16"/>
      <c r="H903" s="16"/>
      <c r="I903" s="16"/>
    </row>
    <row r="904" spans="3:9">
      <c r="C904" s="16"/>
      <c r="D904" s="16"/>
      <c r="E904" s="16"/>
      <c r="F904" s="16"/>
      <c r="G904" s="16"/>
      <c r="H904" s="16"/>
      <c r="I904" s="16"/>
    </row>
    <row r="905" spans="3:9">
      <c r="C905" s="16"/>
      <c r="D905" s="16"/>
      <c r="E905" s="16"/>
      <c r="F905" s="16"/>
      <c r="G905" s="16"/>
      <c r="H905" s="16"/>
      <c r="I905" s="16"/>
    </row>
    <row r="906" spans="3:9">
      <c r="C906" s="16"/>
      <c r="D906" s="16"/>
      <c r="E906" s="16"/>
      <c r="F906" s="16"/>
      <c r="G906" s="16"/>
      <c r="H906" s="16"/>
      <c r="I906" s="16"/>
    </row>
    <row r="907" spans="3:9">
      <c r="C907" s="16"/>
      <c r="D907" s="16"/>
      <c r="E907" s="16"/>
      <c r="F907" s="16"/>
      <c r="G907" s="16"/>
      <c r="H907" s="16"/>
      <c r="I907" s="16"/>
    </row>
    <row r="908" spans="3:9">
      <c r="C908" s="16"/>
      <c r="D908" s="16"/>
      <c r="E908" s="16"/>
      <c r="F908" s="16"/>
      <c r="G908" s="16"/>
      <c r="H908" s="16"/>
      <c r="I908" s="16"/>
    </row>
    <row r="909" spans="3:9">
      <c r="C909" s="16"/>
      <c r="D909" s="16"/>
      <c r="E909" s="16"/>
      <c r="F909" s="16"/>
      <c r="G909" s="16"/>
      <c r="H909" s="16"/>
      <c r="I909" s="16"/>
    </row>
    <row r="910" spans="3:9">
      <c r="C910" s="16"/>
      <c r="D910" s="16"/>
      <c r="E910" s="16"/>
      <c r="F910" s="16"/>
      <c r="G910" s="16"/>
      <c r="H910" s="16"/>
      <c r="I910" s="16"/>
    </row>
    <row r="911" spans="3:9">
      <c r="C911" s="16"/>
      <c r="D911" s="16"/>
      <c r="E911" s="16"/>
      <c r="F911" s="16"/>
      <c r="G911" s="16"/>
      <c r="H911" s="16"/>
      <c r="I911" s="16"/>
    </row>
    <row r="912" spans="3:9">
      <c r="C912" s="16"/>
      <c r="D912" s="16"/>
      <c r="E912" s="16"/>
      <c r="F912" s="16"/>
      <c r="G912" s="16"/>
      <c r="H912" s="16"/>
      <c r="I912" s="16"/>
    </row>
    <row r="913" spans="3:9">
      <c r="C913" s="16"/>
      <c r="D913" s="16"/>
      <c r="E913" s="16"/>
      <c r="F913" s="16"/>
      <c r="G913" s="16"/>
      <c r="H913" s="16"/>
      <c r="I913" s="16"/>
    </row>
    <row r="914" spans="3:9">
      <c r="C914" s="16"/>
      <c r="D914" s="16"/>
      <c r="E914" s="16"/>
      <c r="F914" s="16"/>
      <c r="G914" s="16"/>
      <c r="H914" s="16"/>
      <c r="I914" s="16"/>
    </row>
    <row r="915" spans="3:9">
      <c r="C915" s="16"/>
      <c r="D915" s="16"/>
      <c r="E915" s="16"/>
      <c r="F915" s="16"/>
      <c r="G915" s="16"/>
      <c r="H915" s="16"/>
      <c r="I915" s="16"/>
    </row>
    <row r="916" spans="3:9">
      <c r="C916" s="16"/>
      <c r="D916" s="16"/>
      <c r="E916" s="16"/>
      <c r="F916" s="16"/>
      <c r="G916" s="16"/>
      <c r="H916" s="16"/>
      <c r="I916" s="16"/>
    </row>
    <row r="917" spans="3:9">
      <c r="C917" s="16"/>
      <c r="D917" s="16"/>
      <c r="E917" s="16"/>
      <c r="F917" s="16"/>
      <c r="G917" s="16"/>
      <c r="H917" s="16"/>
      <c r="I917" s="16"/>
    </row>
    <row r="918" spans="3:9">
      <c r="C918" s="16"/>
      <c r="D918" s="16"/>
      <c r="E918" s="16"/>
      <c r="F918" s="16"/>
      <c r="G918" s="16"/>
      <c r="H918" s="16"/>
      <c r="I918" s="16"/>
    </row>
    <row r="919" spans="3:9">
      <c r="C919" s="16"/>
      <c r="D919" s="16"/>
      <c r="E919" s="16"/>
      <c r="F919" s="16"/>
      <c r="G919" s="16"/>
      <c r="H919" s="16"/>
      <c r="I919" s="16"/>
    </row>
    <row r="920" spans="3:9">
      <c r="C920" s="16"/>
      <c r="D920" s="16"/>
      <c r="E920" s="16"/>
      <c r="F920" s="16"/>
      <c r="G920" s="16"/>
      <c r="H920" s="16"/>
      <c r="I920" s="16"/>
    </row>
    <row r="921" spans="3:9">
      <c r="C921" s="16"/>
      <c r="D921" s="16"/>
      <c r="E921" s="16"/>
      <c r="F921" s="16"/>
      <c r="G921" s="16"/>
      <c r="H921" s="16"/>
      <c r="I921" s="16"/>
    </row>
    <row r="922" spans="3:9">
      <c r="C922" s="16"/>
      <c r="D922" s="16"/>
      <c r="E922" s="16"/>
      <c r="F922" s="16"/>
      <c r="G922" s="16"/>
      <c r="H922" s="16"/>
      <c r="I922" s="16"/>
    </row>
    <row r="923" spans="3:9">
      <c r="C923" s="16"/>
      <c r="D923" s="16"/>
      <c r="E923" s="16"/>
      <c r="F923" s="16"/>
      <c r="G923" s="16"/>
      <c r="H923" s="16"/>
      <c r="I923" s="16"/>
    </row>
    <row r="924" spans="3:9">
      <c r="C924" s="16"/>
      <c r="D924" s="16"/>
      <c r="E924" s="16"/>
      <c r="F924" s="16"/>
      <c r="G924" s="16"/>
      <c r="H924" s="16"/>
      <c r="I924" s="16"/>
    </row>
    <row r="925" spans="3:9">
      <c r="C925" s="16"/>
      <c r="D925" s="16"/>
      <c r="E925" s="16"/>
      <c r="F925" s="16"/>
      <c r="G925" s="16"/>
      <c r="H925" s="16"/>
      <c r="I925" s="16"/>
    </row>
    <row r="926" spans="3:9">
      <c r="C926" s="16"/>
      <c r="D926" s="16"/>
      <c r="E926" s="16"/>
      <c r="F926" s="16"/>
      <c r="G926" s="16"/>
      <c r="H926" s="16"/>
      <c r="I926" s="16"/>
    </row>
    <row r="927" spans="3:9">
      <c r="C927" s="16"/>
      <c r="D927" s="16"/>
      <c r="E927" s="16"/>
      <c r="F927" s="16"/>
      <c r="G927" s="16"/>
      <c r="H927" s="16"/>
      <c r="I927" s="16"/>
    </row>
    <row r="928" spans="3:9">
      <c r="C928" s="16"/>
      <c r="D928" s="16"/>
      <c r="E928" s="16"/>
      <c r="F928" s="16"/>
      <c r="G928" s="16"/>
      <c r="H928" s="16"/>
      <c r="I928" s="16"/>
    </row>
    <row r="929" spans="3:9">
      <c r="C929" s="16"/>
      <c r="D929" s="16"/>
      <c r="E929" s="16"/>
      <c r="F929" s="16"/>
      <c r="G929" s="16"/>
      <c r="H929" s="16"/>
      <c r="I929" s="16"/>
    </row>
    <row r="930" spans="3:9">
      <c r="C930" s="16"/>
      <c r="D930" s="16"/>
      <c r="E930" s="16"/>
      <c r="F930" s="16"/>
      <c r="G930" s="16"/>
      <c r="H930" s="16"/>
      <c r="I930" s="16"/>
    </row>
    <row r="931" spans="3:9">
      <c r="C931" s="16"/>
      <c r="D931" s="16"/>
      <c r="E931" s="16"/>
      <c r="F931" s="16"/>
      <c r="G931" s="16"/>
      <c r="H931" s="16"/>
      <c r="I931" s="16"/>
    </row>
    <row r="932" spans="3:9">
      <c r="C932" s="16"/>
      <c r="D932" s="16"/>
      <c r="E932" s="16"/>
      <c r="F932" s="16"/>
      <c r="G932" s="16"/>
      <c r="H932" s="16"/>
      <c r="I932" s="16"/>
    </row>
    <row r="933" spans="3:9">
      <c r="C933" s="16"/>
      <c r="D933" s="16"/>
      <c r="E933" s="16"/>
      <c r="F933" s="16"/>
      <c r="G933" s="16"/>
      <c r="H933" s="16"/>
      <c r="I933" s="16"/>
    </row>
    <row r="934" spans="3:9">
      <c r="C934" s="16"/>
      <c r="D934" s="16"/>
      <c r="E934" s="16"/>
      <c r="F934" s="16"/>
      <c r="G934" s="16"/>
      <c r="H934" s="16"/>
      <c r="I934" s="16"/>
    </row>
    <row r="935" spans="3:9">
      <c r="C935" s="16"/>
      <c r="D935" s="16"/>
      <c r="E935" s="16"/>
      <c r="F935" s="16"/>
      <c r="G935" s="16"/>
      <c r="H935" s="16"/>
      <c r="I935" s="16"/>
    </row>
    <row r="936" spans="3:9">
      <c r="C936" s="16"/>
      <c r="D936" s="16"/>
      <c r="E936" s="16"/>
      <c r="F936" s="16"/>
      <c r="G936" s="16"/>
      <c r="H936" s="16"/>
      <c r="I936" s="16"/>
    </row>
    <row r="937" spans="3:9">
      <c r="C937" s="16"/>
      <c r="D937" s="16"/>
      <c r="E937" s="16"/>
      <c r="F937" s="16"/>
      <c r="G937" s="16"/>
      <c r="H937" s="16"/>
      <c r="I937" s="16"/>
    </row>
    <row r="938" spans="3:9">
      <c r="C938" s="16"/>
      <c r="D938" s="16"/>
      <c r="E938" s="16"/>
      <c r="F938" s="16"/>
      <c r="G938" s="16"/>
      <c r="H938" s="16"/>
      <c r="I938" s="16"/>
    </row>
    <row r="939" spans="3:9">
      <c r="C939" s="16"/>
      <c r="D939" s="16"/>
      <c r="E939" s="16"/>
      <c r="F939" s="16"/>
      <c r="G939" s="16"/>
      <c r="H939" s="16"/>
      <c r="I939" s="16"/>
    </row>
    <row r="940" spans="3:9">
      <c r="C940" s="16"/>
      <c r="D940" s="16"/>
      <c r="E940" s="16"/>
      <c r="F940" s="16"/>
      <c r="G940" s="16"/>
      <c r="H940" s="16"/>
      <c r="I940" s="16"/>
    </row>
    <row r="941" spans="3:9">
      <c r="C941" s="16"/>
      <c r="D941" s="16"/>
      <c r="E941" s="16"/>
      <c r="F941" s="16"/>
      <c r="G941" s="16"/>
      <c r="H941" s="16"/>
      <c r="I941" s="16"/>
    </row>
    <row r="942" spans="3:9">
      <c r="C942" s="16"/>
      <c r="D942" s="16"/>
      <c r="E942" s="16"/>
      <c r="F942" s="16"/>
      <c r="G942" s="16"/>
      <c r="H942" s="16"/>
      <c r="I942" s="16"/>
    </row>
    <row r="943" spans="3:9">
      <c r="C943" s="16"/>
      <c r="D943" s="16"/>
      <c r="E943" s="16"/>
      <c r="F943" s="16"/>
      <c r="G943" s="16"/>
      <c r="H943" s="16"/>
      <c r="I943" s="16"/>
    </row>
    <row r="944" spans="3:9">
      <c r="C944" s="16"/>
      <c r="D944" s="16"/>
      <c r="E944" s="16"/>
      <c r="F944" s="16"/>
      <c r="G944" s="16"/>
      <c r="H944" s="16"/>
      <c r="I944" s="16"/>
    </row>
    <row r="945" spans="3:9">
      <c r="C945" s="16"/>
      <c r="D945" s="16"/>
      <c r="E945" s="16"/>
      <c r="F945" s="16"/>
      <c r="G945" s="16"/>
      <c r="H945" s="16"/>
      <c r="I945" s="16"/>
    </row>
    <row r="946" spans="3:9">
      <c r="C946" s="16"/>
      <c r="D946" s="16"/>
      <c r="E946" s="16"/>
      <c r="F946" s="16"/>
      <c r="G946" s="16"/>
      <c r="H946" s="16"/>
      <c r="I946" s="16"/>
    </row>
    <row r="947" spans="3:9">
      <c r="C947" s="16"/>
      <c r="D947" s="16"/>
      <c r="E947" s="16"/>
      <c r="F947" s="16"/>
      <c r="G947" s="16"/>
      <c r="H947" s="16"/>
      <c r="I947" s="16"/>
    </row>
    <row r="948" spans="3:9">
      <c r="C948" s="16"/>
      <c r="D948" s="16"/>
      <c r="E948" s="16"/>
      <c r="F948" s="16"/>
      <c r="G948" s="16"/>
      <c r="H948" s="16"/>
      <c r="I948" s="16"/>
    </row>
    <row r="949" spans="3:9">
      <c r="C949" s="16"/>
      <c r="D949" s="16"/>
      <c r="E949" s="16"/>
      <c r="F949" s="16"/>
      <c r="G949" s="16"/>
      <c r="H949" s="16"/>
      <c r="I949" s="16"/>
    </row>
    <row r="950" spans="3:9">
      <c r="C950" s="16"/>
      <c r="D950" s="16"/>
      <c r="E950" s="16"/>
      <c r="F950" s="16"/>
      <c r="G950" s="16"/>
      <c r="H950" s="16"/>
      <c r="I950" s="16"/>
    </row>
    <row r="951" spans="3:9">
      <c r="C951" s="16"/>
      <c r="D951" s="16"/>
      <c r="E951" s="16"/>
      <c r="F951" s="16"/>
      <c r="G951" s="16"/>
      <c r="H951" s="16"/>
      <c r="I951" s="16"/>
    </row>
    <row r="952" spans="3:9">
      <c r="C952" s="16"/>
      <c r="D952" s="16"/>
      <c r="E952" s="16"/>
      <c r="F952" s="16"/>
      <c r="G952" s="16"/>
      <c r="H952" s="16"/>
      <c r="I952" s="16"/>
    </row>
    <row r="953" spans="3:9">
      <c r="C953" s="16"/>
      <c r="D953" s="16"/>
      <c r="E953" s="16"/>
      <c r="F953" s="16"/>
      <c r="G953" s="16"/>
      <c r="H953" s="16"/>
      <c r="I953" s="16"/>
    </row>
    <row r="954" spans="3:9">
      <c r="C954" s="16"/>
      <c r="D954" s="16"/>
      <c r="E954" s="16"/>
      <c r="F954" s="16"/>
      <c r="G954" s="16"/>
      <c r="H954" s="16"/>
      <c r="I954" s="16"/>
    </row>
    <row r="955" spans="3:9">
      <c r="C955" s="16"/>
      <c r="D955" s="16"/>
      <c r="E955" s="16"/>
      <c r="F955" s="16"/>
      <c r="G955" s="16"/>
      <c r="H955" s="16"/>
      <c r="I955" s="16"/>
    </row>
    <row r="956" spans="3:9">
      <c r="C956" s="16"/>
      <c r="D956" s="16"/>
      <c r="E956" s="16"/>
      <c r="F956" s="16"/>
      <c r="G956" s="16"/>
      <c r="H956" s="16"/>
      <c r="I956" s="16"/>
    </row>
    <row r="957" spans="3:9">
      <c r="C957" s="16"/>
      <c r="D957" s="16"/>
      <c r="E957" s="16"/>
      <c r="F957" s="16"/>
      <c r="G957" s="16"/>
      <c r="H957" s="16"/>
      <c r="I957" s="16"/>
    </row>
    <row r="958" spans="3:9">
      <c r="C958" s="16"/>
      <c r="D958" s="16"/>
      <c r="E958" s="16"/>
      <c r="F958" s="16"/>
      <c r="G958" s="16"/>
      <c r="H958" s="16"/>
      <c r="I958" s="16"/>
    </row>
    <row r="959" spans="3:9">
      <c r="C959" s="16"/>
      <c r="D959" s="16"/>
      <c r="E959" s="16"/>
      <c r="F959" s="16"/>
      <c r="G959" s="16"/>
      <c r="H959" s="16"/>
      <c r="I959" s="16"/>
    </row>
    <row r="960" spans="3:9">
      <c r="C960" s="16"/>
      <c r="D960" s="16"/>
      <c r="E960" s="16"/>
      <c r="F960" s="16"/>
      <c r="G960" s="16"/>
      <c r="H960" s="16"/>
      <c r="I960" s="16"/>
    </row>
    <row r="961" spans="3:9">
      <c r="C961" s="16"/>
      <c r="D961" s="16"/>
      <c r="E961" s="16"/>
      <c r="F961" s="16"/>
      <c r="G961" s="16"/>
      <c r="H961" s="16"/>
      <c r="I961" s="16"/>
    </row>
    <row r="962" spans="3:9">
      <c r="C962" s="16"/>
      <c r="D962" s="16"/>
      <c r="E962" s="16"/>
      <c r="F962" s="16"/>
      <c r="G962" s="16"/>
      <c r="H962" s="16"/>
      <c r="I962" s="16"/>
    </row>
    <row r="963" spans="3:9">
      <c r="C963" s="16"/>
      <c r="D963" s="16"/>
      <c r="E963" s="16"/>
      <c r="F963" s="16"/>
      <c r="G963" s="16"/>
      <c r="H963" s="16"/>
      <c r="I963" s="16"/>
    </row>
    <row r="964" spans="3:9">
      <c r="C964" s="16"/>
      <c r="D964" s="16"/>
      <c r="E964" s="16"/>
      <c r="F964" s="16"/>
      <c r="G964" s="16"/>
      <c r="H964" s="16"/>
      <c r="I964" s="16"/>
    </row>
    <row r="965" spans="3:9">
      <c r="C965" s="16"/>
      <c r="D965" s="16"/>
      <c r="E965" s="16"/>
      <c r="F965" s="16"/>
      <c r="G965" s="16"/>
      <c r="H965" s="16"/>
      <c r="I965" s="16"/>
    </row>
    <row r="966" spans="3:9">
      <c r="C966" s="16"/>
      <c r="D966" s="16"/>
      <c r="E966" s="16"/>
      <c r="F966" s="16"/>
      <c r="G966" s="16"/>
      <c r="H966" s="16"/>
      <c r="I966" s="16"/>
    </row>
    <row r="967" spans="3:9">
      <c r="C967" s="16"/>
      <c r="D967" s="16"/>
      <c r="E967" s="16"/>
      <c r="F967" s="16"/>
      <c r="G967" s="16"/>
      <c r="H967" s="16"/>
      <c r="I967" s="16"/>
    </row>
    <row r="968" spans="3:9">
      <c r="C968" s="16"/>
      <c r="D968" s="16"/>
      <c r="E968" s="16"/>
      <c r="F968" s="16"/>
      <c r="G968" s="16"/>
      <c r="H968" s="16"/>
      <c r="I968" s="16"/>
    </row>
    <row r="969" spans="3:9">
      <c r="C969" s="16"/>
      <c r="D969" s="16"/>
      <c r="E969" s="16"/>
      <c r="F969" s="16"/>
      <c r="G969" s="16"/>
      <c r="H969" s="16"/>
      <c r="I969" s="16"/>
    </row>
    <row r="970" spans="3:9">
      <c r="C970" s="16"/>
      <c r="D970" s="16"/>
      <c r="E970" s="16"/>
      <c r="F970" s="16"/>
      <c r="G970" s="16"/>
      <c r="H970" s="16"/>
      <c r="I970" s="16"/>
    </row>
    <row r="971" spans="3:9">
      <c r="C971" s="16"/>
      <c r="D971" s="16"/>
      <c r="E971" s="16"/>
      <c r="F971" s="16"/>
      <c r="G971" s="16"/>
      <c r="H971" s="16"/>
      <c r="I971" s="16"/>
    </row>
    <row r="972" spans="3:9">
      <c r="C972" s="16"/>
      <c r="D972" s="16"/>
      <c r="E972" s="16"/>
      <c r="F972" s="16"/>
      <c r="G972" s="16"/>
      <c r="H972" s="16"/>
      <c r="I972" s="16"/>
    </row>
    <row r="973" spans="3:9">
      <c r="C973" s="16"/>
      <c r="D973" s="16"/>
      <c r="E973" s="16"/>
      <c r="F973" s="16"/>
      <c r="G973" s="16"/>
      <c r="H973" s="16"/>
      <c r="I973" s="16"/>
    </row>
    <row r="974" spans="3:9">
      <c r="C974" s="16"/>
      <c r="D974" s="16"/>
      <c r="E974" s="16"/>
      <c r="F974" s="16"/>
      <c r="G974" s="16"/>
      <c r="H974" s="16"/>
      <c r="I974" s="16"/>
    </row>
    <row r="975" spans="3:9">
      <c r="C975" s="16"/>
      <c r="D975" s="16"/>
      <c r="E975" s="16"/>
      <c r="F975" s="16"/>
      <c r="G975" s="16"/>
      <c r="H975" s="16"/>
      <c r="I975" s="16"/>
    </row>
    <row r="976" spans="3:9">
      <c r="C976" s="16"/>
      <c r="D976" s="16"/>
      <c r="E976" s="16"/>
      <c r="F976" s="16"/>
      <c r="G976" s="16"/>
      <c r="H976" s="16"/>
      <c r="I976" s="16"/>
    </row>
    <row r="977" spans="3:9">
      <c r="C977" s="16"/>
      <c r="D977" s="16"/>
      <c r="E977" s="16"/>
      <c r="F977" s="16"/>
      <c r="G977" s="16"/>
      <c r="H977" s="16"/>
      <c r="I977" s="16"/>
    </row>
    <row r="978" spans="3:9">
      <c r="C978" s="16"/>
      <c r="D978" s="16"/>
      <c r="E978" s="16"/>
      <c r="F978" s="16"/>
      <c r="G978" s="16"/>
      <c r="H978" s="16"/>
      <c r="I978" s="16"/>
    </row>
    <row r="979" spans="3:9">
      <c r="C979" s="16"/>
      <c r="D979" s="16"/>
      <c r="E979" s="16"/>
      <c r="F979" s="16"/>
      <c r="G979" s="16"/>
      <c r="H979" s="16"/>
      <c r="I979" s="16"/>
    </row>
    <row r="980" spans="3:9">
      <c r="C980" s="16"/>
      <c r="D980" s="16"/>
      <c r="E980" s="16"/>
      <c r="F980" s="16"/>
      <c r="G980" s="16"/>
      <c r="H980" s="16"/>
      <c r="I980" s="16"/>
    </row>
    <row r="981" spans="3:9">
      <c r="C981" s="16"/>
      <c r="D981" s="16"/>
      <c r="E981" s="16"/>
      <c r="F981" s="16"/>
      <c r="G981" s="16"/>
      <c r="H981" s="16"/>
      <c r="I981" s="16"/>
    </row>
    <row r="982" spans="3:9">
      <c r="C982" s="16"/>
      <c r="D982" s="16"/>
      <c r="E982" s="16"/>
      <c r="F982" s="16"/>
      <c r="G982" s="16"/>
      <c r="H982" s="16"/>
      <c r="I982" s="16"/>
    </row>
    <row r="983" spans="3:9">
      <c r="C983" s="16"/>
      <c r="D983" s="16"/>
      <c r="E983" s="16"/>
      <c r="F983" s="16"/>
      <c r="G983" s="16"/>
      <c r="H983" s="16"/>
      <c r="I983" s="16"/>
    </row>
    <row r="984" spans="3:9">
      <c r="C984" s="16"/>
      <c r="D984" s="16"/>
      <c r="E984" s="16"/>
      <c r="F984" s="16"/>
      <c r="G984" s="16"/>
      <c r="H984" s="16"/>
      <c r="I984" s="16"/>
    </row>
    <row r="985" spans="3:9">
      <c r="C985" s="16"/>
      <c r="D985" s="16"/>
      <c r="E985" s="16"/>
      <c r="F985" s="16"/>
      <c r="G985" s="16"/>
      <c r="H985" s="16"/>
      <c r="I985" s="16"/>
    </row>
    <row r="986" spans="3:9">
      <c r="C986" s="16"/>
      <c r="D986" s="16"/>
      <c r="E986" s="16"/>
      <c r="F986" s="16"/>
      <c r="G986" s="16"/>
      <c r="H986" s="16"/>
      <c r="I986" s="16"/>
    </row>
    <row r="987" spans="3:9">
      <c r="C987" s="16"/>
      <c r="D987" s="16"/>
      <c r="E987" s="16"/>
      <c r="F987" s="16"/>
      <c r="G987" s="16"/>
      <c r="H987" s="16"/>
      <c r="I987" s="16"/>
    </row>
    <row r="988" spans="3:9">
      <c r="C988" s="16"/>
      <c r="D988" s="16"/>
      <c r="E988" s="16"/>
      <c r="F988" s="16"/>
      <c r="G988" s="16"/>
      <c r="H988" s="16"/>
      <c r="I988" s="16"/>
    </row>
    <row r="989" spans="3:9">
      <c r="C989" s="16"/>
      <c r="D989" s="16"/>
      <c r="E989" s="16"/>
      <c r="F989" s="16"/>
      <c r="G989" s="16"/>
      <c r="H989" s="16"/>
      <c r="I989" s="16"/>
    </row>
    <row r="990" spans="3:9">
      <c r="C990" s="16"/>
      <c r="D990" s="16"/>
      <c r="E990" s="16"/>
      <c r="F990" s="16"/>
      <c r="G990" s="16"/>
      <c r="H990" s="16"/>
      <c r="I990" s="16"/>
    </row>
    <row r="991" spans="3:9">
      <c r="C991" s="16"/>
      <c r="D991" s="16"/>
      <c r="E991" s="16"/>
      <c r="F991" s="16"/>
      <c r="G991" s="16"/>
      <c r="H991" s="16"/>
      <c r="I991" s="16"/>
    </row>
    <row r="992" spans="3:9">
      <c r="C992" s="16"/>
      <c r="D992" s="16"/>
      <c r="E992" s="16"/>
      <c r="F992" s="16"/>
      <c r="G992" s="16"/>
      <c r="H992" s="16"/>
      <c r="I992" s="16"/>
    </row>
    <row r="993" spans="3:9">
      <c r="C993" s="16"/>
      <c r="D993" s="16"/>
      <c r="E993" s="16"/>
      <c r="F993" s="16"/>
      <c r="G993" s="16"/>
      <c r="H993" s="16"/>
      <c r="I993" s="16"/>
    </row>
    <row r="994" spans="3:9">
      <c r="C994" s="16"/>
      <c r="D994" s="16"/>
      <c r="E994" s="16"/>
      <c r="F994" s="16"/>
      <c r="G994" s="16"/>
      <c r="H994" s="16"/>
      <c r="I994" s="16"/>
    </row>
    <row r="995" spans="3:9">
      <c r="C995" s="16"/>
      <c r="D995" s="16"/>
      <c r="E995" s="16"/>
      <c r="F995" s="16"/>
      <c r="G995" s="16"/>
      <c r="H995" s="16"/>
      <c r="I995" s="16"/>
    </row>
    <row r="996" spans="3:9">
      <c r="C996" s="16"/>
      <c r="D996" s="16"/>
      <c r="E996" s="16"/>
      <c r="F996" s="16"/>
      <c r="G996" s="16"/>
      <c r="H996" s="16"/>
      <c r="I996" s="16"/>
    </row>
    <row r="997" spans="3:9">
      <c r="C997" s="16"/>
      <c r="D997" s="16"/>
      <c r="E997" s="16"/>
      <c r="F997" s="16"/>
      <c r="G997" s="16"/>
      <c r="H997" s="16"/>
      <c r="I997" s="16"/>
    </row>
    <row r="998" spans="3:9">
      <c r="C998" s="16"/>
      <c r="D998" s="16"/>
      <c r="E998" s="16"/>
      <c r="F998" s="16"/>
      <c r="G998" s="16"/>
      <c r="H998" s="16"/>
      <c r="I998" s="16"/>
    </row>
    <row r="999" spans="3:9">
      <c r="C999" s="16"/>
      <c r="D999" s="16"/>
      <c r="E999" s="16"/>
      <c r="F999" s="16"/>
      <c r="G999" s="16"/>
      <c r="H999" s="16"/>
      <c r="I999" s="16"/>
    </row>
    <row r="1000" spans="3:9">
      <c r="C1000" s="16"/>
      <c r="D1000" s="16"/>
      <c r="E1000" s="16"/>
      <c r="F1000" s="16"/>
      <c r="G1000" s="16"/>
      <c r="H1000" s="16"/>
      <c r="I1000" s="16"/>
    </row>
    <row r="1001" spans="3:9">
      <c r="C1001" s="16"/>
      <c r="D1001" s="16"/>
      <c r="E1001" s="16"/>
      <c r="F1001" s="16"/>
      <c r="G1001" s="16"/>
      <c r="H1001" s="16"/>
      <c r="I1001" s="16"/>
    </row>
    <row r="1002" spans="3:9">
      <c r="C1002" s="16"/>
      <c r="D1002" s="16"/>
      <c r="E1002" s="16"/>
      <c r="F1002" s="16"/>
      <c r="G1002" s="16"/>
      <c r="H1002" s="16"/>
      <c r="I1002" s="16"/>
    </row>
    <row r="1003" spans="3:9">
      <c r="C1003" s="16"/>
      <c r="D1003" s="16"/>
      <c r="E1003" s="16"/>
      <c r="F1003" s="16"/>
      <c r="G1003" s="16"/>
      <c r="H1003" s="16"/>
      <c r="I1003" s="16"/>
    </row>
    <row r="1004" spans="3:9">
      <c r="C1004" s="16"/>
      <c r="D1004" s="16"/>
      <c r="E1004" s="16"/>
      <c r="F1004" s="16"/>
      <c r="G1004" s="16"/>
      <c r="H1004" s="16"/>
      <c r="I1004" s="16"/>
    </row>
    <row r="1005" spans="3:9">
      <c r="C1005" s="16"/>
      <c r="D1005" s="16"/>
      <c r="E1005" s="16"/>
      <c r="F1005" s="16"/>
      <c r="G1005" s="16"/>
      <c r="H1005" s="16"/>
      <c r="I1005" s="16"/>
    </row>
    <row r="1006" spans="3:9">
      <c r="C1006" s="16"/>
      <c r="D1006" s="16"/>
      <c r="E1006" s="16"/>
      <c r="F1006" s="16"/>
      <c r="G1006" s="16"/>
      <c r="H1006" s="16"/>
      <c r="I1006" s="16"/>
    </row>
    <row r="1007" spans="3:9">
      <c r="C1007" s="16"/>
      <c r="D1007" s="16"/>
      <c r="E1007" s="16"/>
      <c r="F1007" s="16"/>
      <c r="G1007" s="16"/>
      <c r="H1007" s="16"/>
      <c r="I1007" s="16"/>
    </row>
    <row r="1008" spans="3:9">
      <c r="C1008" s="16"/>
      <c r="D1008" s="16"/>
      <c r="E1008" s="16"/>
      <c r="F1008" s="16"/>
      <c r="G1008" s="16"/>
      <c r="H1008" s="16"/>
      <c r="I1008" s="16"/>
    </row>
    <row r="1009" spans="3:9">
      <c r="C1009" s="16"/>
      <c r="D1009" s="16"/>
      <c r="E1009" s="16"/>
      <c r="F1009" s="16"/>
      <c r="G1009" s="16"/>
      <c r="H1009" s="16"/>
      <c r="I1009" s="16"/>
    </row>
    <row r="1010" spans="3:9">
      <c r="C1010" s="16"/>
      <c r="D1010" s="16"/>
      <c r="E1010" s="16"/>
      <c r="F1010" s="16"/>
      <c r="G1010" s="16"/>
      <c r="H1010" s="16"/>
      <c r="I1010" s="16"/>
    </row>
    <row r="1011" spans="3:9">
      <c r="C1011" s="16"/>
      <c r="D1011" s="16"/>
      <c r="E1011" s="16"/>
      <c r="F1011" s="16"/>
      <c r="G1011" s="16"/>
      <c r="H1011" s="16"/>
      <c r="I1011" s="16"/>
    </row>
    <row r="1012" spans="3:9">
      <c r="C1012" s="16"/>
      <c r="D1012" s="16"/>
      <c r="E1012" s="16"/>
      <c r="F1012" s="16"/>
      <c r="G1012" s="16"/>
      <c r="H1012" s="16"/>
      <c r="I1012" s="16"/>
    </row>
    <row r="1013" spans="3:9">
      <c r="C1013" s="16"/>
      <c r="D1013" s="16"/>
      <c r="E1013" s="16"/>
      <c r="F1013" s="16"/>
      <c r="G1013" s="16"/>
      <c r="H1013" s="16"/>
      <c r="I1013" s="16"/>
    </row>
    <row r="1014" spans="3:9">
      <c r="C1014" s="16"/>
      <c r="D1014" s="16"/>
      <c r="E1014" s="16"/>
      <c r="F1014" s="16"/>
      <c r="G1014" s="16"/>
      <c r="H1014" s="16"/>
      <c r="I1014" s="16"/>
    </row>
    <row r="1015" spans="3:9">
      <c r="C1015" s="16"/>
      <c r="D1015" s="16"/>
      <c r="E1015" s="16"/>
      <c r="F1015" s="16"/>
      <c r="G1015" s="16"/>
      <c r="H1015" s="16"/>
      <c r="I1015" s="16"/>
    </row>
    <row r="1016" spans="3:9">
      <c r="C1016" s="16"/>
      <c r="D1016" s="16"/>
      <c r="E1016" s="16"/>
      <c r="F1016" s="16"/>
      <c r="G1016" s="16"/>
      <c r="H1016" s="16"/>
      <c r="I1016" s="16"/>
    </row>
    <row r="1017" spans="3:9">
      <c r="C1017" s="16"/>
      <c r="D1017" s="16"/>
      <c r="E1017" s="16"/>
      <c r="F1017" s="16"/>
      <c r="G1017" s="16"/>
      <c r="H1017" s="16"/>
      <c r="I1017" s="16"/>
    </row>
    <row r="1018" spans="3:9">
      <c r="C1018" s="16"/>
      <c r="D1018" s="16"/>
      <c r="E1018" s="16"/>
      <c r="F1018" s="16"/>
      <c r="G1018" s="16"/>
      <c r="H1018" s="16"/>
      <c r="I1018" s="16"/>
    </row>
    <row r="1019" spans="3:9">
      <c r="C1019" s="16"/>
      <c r="D1019" s="16"/>
      <c r="E1019" s="16"/>
      <c r="F1019" s="16"/>
      <c r="G1019" s="16"/>
      <c r="H1019" s="16"/>
      <c r="I1019" s="16"/>
    </row>
    <row r="1020" spans="3:9">
      <c r="C1020" s="16"/>
      <c r="D1020" s="16"/>
      <c r="E1020" s="16"/>
      <c r="F1020" s="16"/>
      <c r="G1020" s="16"/>
      <c r="H1020" s="16"/>
      <c r="I1020" s="16"/>
    </row>
    <row r="1021" spans="3:9">
      <c r="C1021" s="16"/>
      <c r="D1021" s="16"/>
      <c r="E1021" s="16"/>
      <c r="F1021" s="16"/>
      <c r="G1021" s="16"/>
      <c r="H1021" s="16"/>
      <c r="I1021" s="16"/>
    </row>
    <row r="1022" spans="3:9">
      <c r="C1022" s="16"/>
      <c r="D1022" s="16"/>
      <c r="E1022" s="16"/>
      <c r="F1022" s="16"/>
      <c r="G1022" s="16"/>
      <c r="H1022" s="16"/>
      <c r="I1022" s="16"/>
    </row>
    <row r="1023" spans="3:9">
      <c r="C1023" s="16"/>
      <c r="D1023" s="16"/>
      <c r="E1023" s="16"/>
      <c r="F1023" s="16"/>
      <c r="G1023" s="16"/>
      <c r="H1023" s="16"/>
      <c r="I1023" s="16"/>
    </row>
    <row r="1024" spans="3:9">
      <c r="C1024" s="16"/>
      <c r="D1024" s="16"/>
      <c r="E1024" s="16"/>
      <c r="F1024" s="16"/>
      <c r="G1024" s="16"/>
      <c r="H1024" s="16"/>
      <c r="I1024" s="16"/>
    </row>
    <row r="1025" spans="3:9">
      <c r="C1025" s="16"/>
      <c r="D1025" s="16"/>
      <c r="E1025" s="16"/>
      <c r="F1025" s="16"/>
      <c r="G1025" s="16"/>
      <c r="H1025" s="16"/>
      <c r="I1025" s="16"/>
    </row>
    <row r="1026" spans="3:9">
      <c r="C1026" s="16"/>
      <c r="D1026" s="16"/>
      <c r="E1026" s="16"/>
      <c r="F1026" s="16"/>
      <c r="G1026" s="16"/>
      <c r="H1026" s="16"/>
      <c r="I1026" s="16"/>
    </row>
    <row r="1027" spans="3:9">
      <c r="C1027" s="16"/>
      <c r="D1027" s="16"/>
      <c r="E1027" s="16"/>
      <c r="F1027" s="16"/>
      <c r="G1027" s="16"/>
      <c r="H1027" s="16"/>
      <c r="I1027" s="16"/>
    </row>
    <row r="1028" spans="3:9">
      <c r="C1028" s="16"/>
      <c r="D1028" s="16"/>
      <c r="E1028" s="16"/>
      <c r="F1028" s="16"/>
      <c r="G1028" s="16"/>
      <c r="H1028" s="16"/>
      <c r="I1028" s="16"/>
    </row>
    <row r="1029" spans="3:9">
      <c r="C1029" s="16"/>
      <c r="D1029" s="16"/>
      <c r="E1029" s="16"/>
      <c r="F1029" s="16"/>
      <c r="G1029" s="16"/>
      <c r="H1029" s="16"/>
      <c r="I1029" s="16"/>
    </row>
    <row r="1030" spans="3:9">
      <c r="C1030" s="16"/>
      <c r="D1030" s="16"/>
      <c r="E1030" s="16"/>
      <c r="F1030" s="16"/>
      <c r="G1030" s="16"/>
      <c r="H1030" s="16"/>
      <c r="I1030" s="16"/>
    </row>
    <row r="1031" spans="3:9">
      <c r="C1031" s="16"/>
      <c r="D1031" s="16"/>
      <c r="E1031" s="16"/>
      <c r="F1031" s="16"/>
      <c r="G1031" s="16"/>
      <c r="H1031" s="16"/>
      <c r="I1031" s="16"/>
    </row>
    <row r="1032" spans="3:9">
      <c r="C1032" s="16"/>
      <c r="D1032" s="16"/>
      <c r="E1032" s="16"/>
      <c r="F1032" s="16"/>
      <c r="G1032" s="16"/>
      <c r="H1032" s="16"/>
      <c r="I1032" s="16"/>
    </row>
    <row r="1033" spans="3:9">
      <c r="C1033" s="16"/>
      <c r="D1033" s="16"/>
      <c r="E1033" s="16"/>
      <c r="F1033" s="16"/>
      <c r="G1033" s="16"/>
      <c r="H1033" s="16"/>
      <c r="I1033" s="16"/>
    </row>
    <row r="1034" spans="3:9">
      <c r="C1034" s="16"/>
      <c r="D1034" s="16"/>
      <c r="E1034" s="16"/>
      <c r="F1034" s="16"/>
      <c r="G1034" s="16"/>
      <c r="H1034" s="16"/>
      <c r="I1034" s="16"/>
    </row>
    <row r="1035" spans="3:9">
      <c r="C1035" s="16"/>
      <c r="D1035" s="16"/>
      <c r="E1035" s="16"/>
      <c r="F1035" s="16"/>
      <c r="G1035" s="16"/>
      <c r="H1035" s="16"/>
      <c r="I1035" s="16"/>
    </row>
    <row r="1036" spans="3:9">
      <c r="C1036" s="16"/>
      <c r="D1036" s="16"/>
      <c r="E1036" s="16"/>
      <c r="F1036" s="16"/>
      <c r="G1036" s="16"/>
      <c r="H1036" s="16"/>
      <c r="I1036" s="16"/>
    </row>
    <row r="1037" spans="3:9">
      <c r="C1037" s="16"/>
      <c r="D1037" s="16"/>
      <c r="E1037" s="16"/>
      <c r="F1037" s="16"/>
      <c r="G1037" s="16"/>
      <c r="H1037" s="16"/>
      <c r="I1037" s="16"/>
    </row>
    <row r="1038" spans="3:9">
      <c r="C1038" s="16"/>
      <c r="D1038" s="16"/>
      <c r="E1038" s="16"/>
      <c r="F1038" s="16"/>
      <c r="G1038" s="16"/>
      <c r="H1038" s="16"/>
      <c r="I1038" s="16"/>
    </row>
    <row r="1039" spans="3:9">
      <c r="C1039" s="16"/>
      <c r="D1039" s="16"/>
      <c r="E1039" s="16"/>
      <c r="F1039" s="16"/>
      <c r="G1039" s="16"/>
      <c r="H1039" s="16"/>
      <c r="I1039" s="16"/>
    </row>
    <row r="1040" spans="3:9">
      <c r="C1040" s="16"/>
      <c r="D1040" s="16"/>
      <c r="E1040" s="16"/>
      <c r="F1040" s="16"/>
      <c r="G1040" s="16"/>
      <c r="H1040" s="16"/>
      <c r="I1040" s="16"/>
    </row>
    <row r="1041" spans="3:9">
      <c r="C1041" s="16"/>
      <c r="D1041" s="16"/>
      <c r="E1041" s="16"/>
      <c r="F1041" s="16"/>
      <c r="G1041" s="16"/>
      <c r="H1041" s="16"/>
      <c r="I1041" s="16"/>
    </row>
    <row r="1042" spans="3:9">
      <c r="C1042" s="16"/>
      <c r="D1042" s="16"/>
      <c r="E1042" s="16"/>
      <c r="F1042" s="16"/>
      <c r="G1042" s="16"/>
      <c r="H1042" s="16"/>
      <c r="I1042" s="16"/>
    </row>
    <row r="1043" spans="3:9">
      <c r="C1043" s="16"/>
      <c r="D1043" s="16"/>
      <c r="E1043" s="16"/>
      <c r="F1043" s="16"/>
      <c r="G1043" s="16"/>
      <c r="H1043" s="16"/>
      <c r="I1043" s="16"/>
    </row>
    <row r="1044" spans="3:9">
      <c r="C1044" s="16"/>
      <c r="D1044" s="16"/>
      <c r="E1044" s="16"/>
      <c r="F1044" s="16"/>
      <c r="G1044" s="16"/>
      <c r="H1044" s="16"/>
      <c r="I1044" s="16"/>
    </row>
    <row r="1045" spans="3:9">
      <c r="C1045" s="16"/>
      <c r="D1045" s="16"/>
      <c r="E1045" s="16"/>
      <c r="F1045" s="16"/>
      <c r="G1045" s="16"/>
      <c r="H1045" s="16"/>
      <c r="I1045" s="16"/>
    </row>
    <row r="1046" spans="3:9">
      <c r="C1046" s="16"/>
      <c r="D1046" s="16"/>
      <c r="E1046" s="16"/>
      <c r="F1046" s="16"/>
      <c r="G1046" s="16"/>
      <c r="H1046" s="16"/>
      <c r="I1046" s="16"/>
    </row>
    <row r="1047" spans="3:9">
      <c r="C1047" s="16"/>
      <c r="D1047" s="16"/>
      <c r="E1047" s="16"/>
      <c r="F1047" s="16"/>
      <c r="G1047" s="16"/>
      <c r="H1047" s="16"/>
      <c r="I1047" s="16"/>
    </row>
    <row r="1048" spans="3:9">
      <c r="C1048" s="16"/>
      <c r="D1048" s="16"/>
      <c r="E1048" s="16"/>
      <c r="F1048" s="16"/>
      <c r="G1048" s="16"/>
      <c r="H1048" s="16"/>
      <c r="I1048" s="16"/>
    </row>
    <row r="1049" spans="3:9">
      <c r="C1049" s="16"/>
      <c r="D1049" s="16"/>
      <c r="E1049" s="16"/>
      <c r="F1049" s="16"/>
      <c r="G1049" s="16"/>
      <c r="H1049" s="16"/>
      <c r="I1049" s="16"/>
    </row>
    <row r="1050" spans="3:9">
      <c r="C1050" s="16"/>
      <c r="D1050" s="16"/>
      <c r="E1050" s="16"/>
      <c r="F1050" s="16"/>
      <c r="G1050" s="16"/>
      <c r="H1050" s="16"/>
      <c r="I1050" s="16"/>
    </row>
    <row r="1051" spans="3:9">
      <c r="C1051" s="16"/>
      <c r="D1051" s="16"/>
      <c r="E1051" s="16"/>
      <c r="F1051" s="16"/>
      <c r="G1051" s="16"/>
      <c r="H1051" s="16"/>
      <c r="I1051" s="16"/>
    </row>
    <row r="1052" spans="3:9">
      <c r="C1052" s="16"/>
      <c r="D1052" s="16"/>
      <c r="E1052" s="16"/>
      <c r="F1052" s="16"/>
      <c r="G1052" s="16"/>
      <c r="H1052" s="16"/>
      <c r="I1052" s="16"/>
    </row>
    <row r="1053" spans="3:9">
      <c r="C1053" s="16"/>
      <c r="D1053" s="16"/>
      <c r="E1053" s="16"/>
      <c r="F1053" s="16"/>
      <c r="G1053" s="16"/>
      <c r="H1053" s="16"/>
      <c r="I1053" s="16"/>
    </row>
    <row r="1054" spans="3:9">
      <c r="C1054" s="16"/>
      <c r="D1054" s="16"/>
      <c r="E1054" s="16"/>
      <c r="F1054" s="16"/>
      <c r="G1054" s="16"/>
      <c r="H1054" s="16"/>
      <c r="I1054" s="16"/>
    </row>
    <row r="1055" spans="3:9">
      <c r="C1055" s="16"/>
      <c r="D1055" s="16"/>
      <c r="E1055" s="16"/>
      <c r="F1055" s="16"/>
      <c r="G1055" s="16"/>
      <c r="H1055" s="16"/>
      <c r="I1055" s="16"/>
    </row>
    <row r="1056" spans="3:9">
      <c r="C1056" s="16"/>
      <c r="D1056" s="16"/>
      <c r="E1056" s="16"/>
      <c r="F1056" s="16"/>
      <c r="G1056" s="16"/>
      <c r="H1056" s="16"/>
      <c r="I1056" s="16"/>
    </row>
    <row r="1057" spans="3:9">
      <c r="C1057" s="16"/>
      <c r="D1057" s="16"/>
      <c r="E1057" s="16"/>
      <c r="F1057" s="16"/>
      <c r="G1057" s="16"/>
      <c r="H1057" s="16"/>
      <c r="I1057" s="16"/>
    </row>
    <row r="1058" spans="3:9">
      <c r="C1058" s="16"/>
      <c r="D1058" s="16"/>
      <c r="E1058" s="16"/>
      <c r="F1058" s="16"/>
      <c r="G1058" s="16"/>
      <c r="H1058" s="16"/>
      <c r="I1058" s="16"/>
    </row>
    <row r="1059" spans="3:9">
      <c r="C1059" s="16"/>
      <c r="D1059" s="16"/>
      <c r="E1059" s="16"/>
      <c r="F1059" s="16"/>
      <c r="G1059" s="16"/>
      <c r="H1059" s="16"/>
      <c r="I1059" s="16"/>
    </row>
    <row r="1060" spans="3:9">
      <c r="C1060" s="16"/>
      <c r="D1060" s="16"/>
      <c r="E1060" s="16"/>
      <c r="F1060" s="16"/>
      <c r="G1060" s="16"/>
      <c r="H1060" s="16"/>
      <c r="I1060" s="16"/>
    </row>
    <row r="1061" spans="3:9">
      <c r="C1061" s="16"/>
      <c r="D1061" s="16"/>
      <c r="E1061" s="16"/>
      <c r="F1061" s="16"/>
      <c r="G1061" s="16"/>
      <c r="H1061" s="16"/>
      <c r="I1061" s="16"/>
    </row>
    <row r="1062" spans="3:9">
      <c r="C1062" s="16"/>
      <c r="D1062" s="16"/>
      <c r="E1062" s="16"/>
      <c r="F1062" s="16"/>
      <c r="G1062" s="16"/>
      <c r="H1062" s="16"/>
      <c r="I1062" s="16"/>
    </row>
    <row r="1063" spans="3:9">
      <c r="C1063" s="16"/>
      <c r="D1063" s="16"/>
      <c r="E1063" s="16"/>
      <c r="F1063" s="16"/>
      <c r="G1063" s="16"/>
      <c r="H1063" s="16"/>
      <c r="I1063" s="16"/>
    </row>
    <row r="1064" spans="3:9">
      <c r="C1064" s="16"/>
      <c r="D1064" s="16"/>
      <c r="E1064" s="16"/>
      <c r="F1064" s="16"/>
      <c r="G1064" s="16"/>
      <c r="H1064" s="16"/>
      <c r="I1064" s="16"/>
    </row>
    <row r="1065" spans="3:9">
      <c r="C1065" s="16"/>
      <c r="D1065" s="16"/>
      <c r="E1065" s="16"/>
      <c r="F1065" s="16"/>
      <c r="G1065" s="16"/>
      <c r="H1065" s="16"/>
      <c r="I1065" s="16"/>
    </row>
    <row r="1066" spans="3:9">
      <c r="C1066" s="16"/>
      <c r="D1066" s="16"/>
      <c r="E1066" s="16"/>
      <c r="F1066" s="16"/>
      <c r="G1066" s="16"/>
      <c r="H1066" s="16"/>
      <c r="I1066" s="16"/>
    </row>
    <row r="1067" spans="3:9">
      <c r="C1067" s="16"/>
      <c r="D1067" s="16"/>
      <c r="E1067" s="16"/>
      <c r="F1067" s="16"/>
      <c r="G1067" s="16"/>
      <c r="H1067" s="16"/>
      <c r="I1067" s="16"/>
    </row>
    <row r="1068" spans="3:9">
      <c r="C1068" s="16"/>
      <c r="D1068" s="16"/>
      <c r="E1068" s="16"/>
      <c r="F1068" s="16"/>
      <c r="G1068" s="16"/>
      <c r="H1068" s="16"/>
      <c r="I1068" s="16"/>
    </row>
    <row r="1069" spans="3:9">
      <c r="C1069" s="16"/>
      <c r="D1069" s="16"/>
      <c r="E1069" s="16"/>
      <c r="F1069" s="16"/>
      <c r="G1069" s="16"/>
      <c r="H1069" s="16"/>
      <c r="I1069" s="16"/>
    </row>
    <row r="1070" spans="3:9">
      <c r="C1070" s="16"/>
      <c r="D1070" s="16"/>
      <c r="E1070" s="16"/>
      <c r="F1070" s="16"/>
      <c r="G1070" s="16"/>
      <c r="H1070" s="16"/>
      <c r="I1070" s="16"/>
    </row>
    <row r="1071" spans="3:9">
      <c r="C1071" s="16"/>
      <c r="D1071" s="16"/>
      <c r="E1071" s="16"/>
      <c r="F1071" s="16"/>
      <c r="G1071" s="16"/>
      <c r="H1071" s="16"/>
      <c r="I1071" s="16"/>
    </row>
    <row r="1072" spans="3:9">
      <c r="C1072" s="16"/>
      <c r="D1072" s="16"/>
      <c r="E1072" s="16"/>
      <c r="F1072" s="16"/>
      <c r="G1072" s="16"/>
      <c r="H1072" s="16"/>
      <c r="I1072" s="16"/>
    </row>
    <row r="1073" spans="3:9">
      <c r="C1073" s="16"/>
      <c r="D1073" s="16"/>
      <c r="E1073" s="16"/>
      <c r="F1073" s="16"/>
      <c r="G1073" s="16"/>
      <c r="H1073" s="16"/>
      <c r="I1073" s="16"/>
    </row>
    <row r="1074" spans="3:9">
      <c r="C1074" s="16"/>
      <c r="D1074" s="16"/>
      <c r="E1074" s="16"/>
      <c r="F1074" s="16"/>
      <c r="G1074" s="16"/>
      <c r="H1074" s="16"/>
      <c r="I1074" s="16"/>
    </row>
    <row r="1075" spans="3:9">
      <c r="C1075" s="16"/>
      <c r="D1075" s="16"/>
      <c r="E1075" s="16"/>
      <c r="F1075" s="16"/>
      <c r="G1075" s="16"/>
      <c r="H1075" s="16"/>
      <c r="I1075" s="16"/>
    </row>
    <row r="1076" spans="3:9">
      <c r="C1076" s="16"/>
      <c r="D1076" s="16"/>
      <c r="E1076" s="16"/>
      <c r="F1076" s="16"/>
      <c r="G1076" s="16"/>
      <c r="H1076" s="16"/>
      <c r="I1076" s="16"/>
    </row>
    <row r="1077" spans="3:9">
      <c r="C1077" s="16"/>
      <c r="D1077" s="16"/>
      <c r="E1077" s="16"/>
      <c r="F1077" s="16"/>
      <c r="G1077" s="16"/>
      <c r="H1077" s="16"/>
      <c r="I1077" s="16"/>
    </row>
    <row r="1078" spans="3:9">
      <c r="C1078" s="16"/>
      <c r="D1078" s="16"/>
      <c r="E1078" s="16"/>
      <c r="F1078" s="16"/>
      <c r="G1078" s="16"/>
      <c r="H1078" s="16"/>
      <c r="I1078" s="16"/>
    </row>
    <row r="1079" spans="3:9">
      <c r="C1079" s="16"/>
      <c r="D1079" s="16"/>
      <c r="E1079" s="16"/>
      <c r="F1079" s="16"/>
      <c r="G1079" s="16"/>
      <c r="H1079" s="16"/>
      <c r="I1079" s="16"/>
    </row>
    <row r="1080" spans="3:9">
      <c r="C1080" s="16"/>
      <c r="D1080" s="16"/>
      <c r="E1080" s="16"/>
      <c r="F1080" s="16"/>
      <c r="G1080" s="16"/>
      <c r="H1080" s="16"/>
      <c r="I1080" s="16"/>
    </row>
    <row r="1081" spans="3:9">
      <c r="C1081" s="16"/>
      <c r="D1081" s="16"/>
      <c r="E1081" s="16"/>
      <c r="F1081" s="16"/>
      <c r="G1081" s="16"/>
      <c r="H1081" s="16"/>
      <c r="I1081" s="16"/>
    </row>
    <row r="1082" spans="3:9">
      <c r="C1082" s="16"/>
      <c r="D1082" s="16"/>
      <c r="E1082" s="16"/>
      <c r="F1082" s="16"/>
      <c r="G1082" s="16"/>
      <c r="H1082" s="16"/>
      <c r="I1082" s="16"/>
    </row>
    <row r="1083" spans="3:9">
      <c r="C1083" s="16"/>
      <c r="D1083" s="16"/>
      <c r="E1083" s="16"/>
      <c r="F1083" s="16"/>
      <c r="G1083" s="16"/>
      <c r="H1083" s="16"/>
      <c r="I1083" s="16"/>
    </row>
    <row r="1084" spans="3:9">
      <c r="C1084" s="16"/>
      <c r="D1084" s="16"/>
      <c r="E1084" s="16"/>
      <c r="F1084" s="16"/>
      <c r="G1084" s="16"/>
      <c r="H1084" s="16"/>
      <c r="I1084" s="16"/>
    </row>
    <row r="1085" spans="3:9">
      <c r="C1085" s="16"/>
      <c r="D1085" s="16"/>
      <c r="E1085" s="16"/>
      <c r="F1085" s="16"/>
      <c r="G1085" s="16"/>
      <c r="H1085" s="16"/>
      <c r="I1085" s="16"/>
    </row>
    <row r="1086" spans="3:9">
      <c r="C1086" s="16"/>
      <c r="D1086" s="16"/>
      <c r="E1086" s="16"/>
      <c r="F1086" s="16"/>
      <c r="G1086" s="16"/>
      <c r="H1086" s="16"/>
      <c r="I1086" s="16"/>
    </row>
    <row r="1087" spans="3:9">
      <c r="C1087" s="16"/>
      <c r="D1087" s="16"/>
      <c r="E1087" s="16"/>
      <c r="F1087" s="16"/>
      <c r="G1087" s="16"/>
      <c r="H1087" s="16"/>
      <c r="I1087" s="16"/>
    </row>
    <row r="1088" spans="3:9">
      <c r="C1088" s="16"/>
      <c r="D1088" s="16"/>
      <c r="E1088" s="16"/>
      <c r="F1088" s="16"/>
      <c r="G1088" s="16"/>
      <c r="H1088" s="16"/>
      <c r="I1088" s="16"/>
    </row>
    <row r="1089" spans="3:9">
      <c r="C1089" s="16"/>
      <c r="D1089" s="16"/>
      <c r="E1089" s="16"/>
      <c r="F1089" s="16"/>
      <c r="G1089" s="16"/>
      <c r="H1089" s="16"/>
      <c r="I1089" s="16"/>
    </row>
    <row r="1090" spans="3:9">
      <c r="C1090" s="16"/>
      <c r="D1090" s="16"/>
      <c r="E1090" s="16"/>
      <c r="F1090" s="16"/>
      <c r="G1090" s="16"/>
      <c r="H1090" s="16"/>
      <c r="I1090" s="16"/>
    </row>
    <row r="1091" spans="3:9">
      <c r="C1091" s="16"/>
      <c r="D1091" s="16"/>
      <c r="E1091" s="16"/>
      <c r="F1091" s="16"/>
      <c r="G1091" s="16"/>
      <c r="H1091" s="16"/>
      <c r="I1091" s="16"/>
    </row>
    <row r="1092" spans="3:9">
      <c r="C1092" s="16"/>
      <c r="D1092" s="16"/>
      <c r="E1092" s="16"/>
      <c r="F1092" s="16"/>
      <c r="G1092" s="16"/>
      <c r="H1092" s="16"/>
      <c r="I1092" s="16"/>
    </row>
    <row r="1093" spans="3:9">
      <c r="C1093" s="16"/>
      <c r="D1093" s="16"/>
      <c r="E1093" s="16"/>
      <c r="F1093" s="16"/>
      <c r="G1093" s="16"/>
      <c r="H1093" s="16"/>
      <c r="I1093" s="16"/>
    </row>
    <row r="1094" spans="3:9">
      <c r="C1094" s="16"/>
      <c r="D1094" s="16"/>
      <c r="E1094" s="16"/>
      <c r="F1094" s="16"/>
      <c r="G1094" s="16"/>
      <c r="H1094" s="16"/>
      <c r="I1094" s="16"/>
    </row>
    <row r="1095" spans="3:9">
      <c r="C1095" s="16"/>
      <c r="D1095" s="16"/>
      <c r="E1095" s="16"/>
      <c r="F1095" s="16"/>
      <c r="G1095" s="16"/>
      <c r="H1095" s="16"/>
      <c r="I1095" s="16"/>
    </row>
    <row r="1096" spans="3:9">
      <c r="C1096" s="16"/>
      <c r="D1096" s="16"/>
      <c r="E1096" s="16"/>
      <c r="F1096" s="16"/>
      <c r="G1096" s="16"/>
      <c r="H1096" s="16"/>
      <c r="I1096" s="16"/>
    </row>
    <row r="1097" spans="3:9">
      <c r="C1097" s="16"/>
      <c r="D1097" s="16"/>
      <c r="E1097" s="16"/>
      <c r="F1097" s="16"/>
      <c r="G1097" s="16"/>
      <c r="H1097" s="16"/>
      <c r="I1097" s="16"/>
    </row>
    <row r="1098" spans="3:9">
      <c r="C1098" s="16"/>
      <c r="D1098" s="16"/>
      <c r="E1098" s="16"/>
      <c r="F1098" s="16"/>
      <c r="G1098" s="16"/>
      <c r="H1098" s="16"/>
      <c r="I1098" s="16"/>
    </row>
    <row r="1099" spans="3:9">
      <c r="C1099" s="16"/>
      <c r="D1099" s="16"/>
      <c r="E1099" s="16"/>
      <c r="F1099" s="16"/>
      <c r="G1099" s="16"/>
      <c r="H1099" s="16"/>
      <c r="I1099" s="16"/>
    </row>
    <row r="1100" spans="3:9">
      <c r="C1100" s="16"/>
      <c r="D1100" s="16"/>
      <c r="E1100" s="16"/>
      <c r="F1100" s="16"/>
      <c r="G1100" s="16"/>
      <c r="H1100" s="16"/>
      <c r="I1100" s="16"/>
    </row>
    <row r="1101" spans="3:9">
      <c r="C1101" s="16"/>
      <c r="D1101" s="16"/>
      <c r="E1101" s="16"/>
      <c r="F1101" s="16"/>
      <c r="G1101" s="16"/>
      <c r="H1101" s="16"/>
      <c r="I1101" s="16"/>
    </row>
    <row r="1102" spans="3:9">
      <c r="C1102" s="16"/>
      <c r="D1102" s="16"/>
      <c r="E1102" s="16"/>
      <c r="F1102" s="16"/>
      <c r="G1102" s="16"/>
      <c r="H1102" s="16"/>
      <c r="I1102" s="16"/>
    </row>
    <row r="1103" spans="3:9">
      <c r="C1103" s="16"/>
      <c r="D1103" s="16"/>
      <c r="E1103" s="16"/>
      <c r="F1103" s="16"/>
      <c r="G1103" s="16"/>
      <c r="H1103" s="16"/>
      <c r="I1103" s="16"/>
    </row>
    <row r="1104" spans="3:9">
      <c r="C1104" s="16"/>
      <c r="D1104" s="16"/>
      <c r="E1104" s="16"/>
      <c r="F1104" s="16"/>
      <c r="G1104" s="16"/>
      <c r="H1104" s="16"/>
      <c r="I1104" s="16"/>
    </row>
    <row r="1105" spans="3:9">
      <c r="C1105" s="16"/>
      <c r="D1105" s="16"/>
      <c r="E1105" s="16"/>
      <c r="F1105" s="16"/>
      <c r="G1105" s="16"/>
      <c r="H1105" s="16"/>
      <c r="I1105" s="16"/>
    </row>
    <row r="1106" spans="3:9">
      <c r="C1106" s="16"/>
      <c r="D1106" s="16"/>
      <c r="E1106" s="16"/>
      <c r="F1106" s="16"/>
      <c r="G1106" s="16"/>
      <c r="H1106" s="16"/>
      <c r="I1106" s="16"/>
    </row>
    <row r="1107" spans="3:9">
      <c r="C1107" s="16"/>
      <c r="D1107" s="16"/>
      <c r="E1107" s="16"/>
      <c r="F1107" s="16"/>
      <c r="G1107" s="16"/>
      <c r="H1107" s="16"/>
      <c r="I1107" s="16"/>
    </row>
    <row r="1108" spans="3:9">
      <c r="C1108" s="16"/>
      <c r="D1108" s="16"/>
      <c r="E1108" s="16"/>
      <c r="F1108" s="16"/>
      <c r="G1108" s="16"/>
      <c r="H1108" s="16"/>
      <c r="I1108" s="16"/>
    </row>
    <row r="1109" spans="3:9">
      <c r="C1109" s="16"/>
      <c r="D1109" s="16"/>
      <c r="E1109" s="16"/>
      <c r="F1109" s="16"/>
      <c r="G1109" s="16"/>
      <c r="H1109" s="16"/>
      <c r="I1109" s="16"/>
    </row>
    <row r="1110" spans="3:9">
      <c r="C1110" s="16"/>
      <c r="D1110" s="16"/>
      <c r="E1110" s="16"/>
      <c r="F1110" s="16"/>
      <c r="G1110" s="16"/>
      <c r="H1110" s="16"/>
      <c r="I1110" s="16"/>
    </row>
    <row r="1111" spans="3:9">
      <c r="C1111" s="16"/>
      <c r="D1111" s="16"/>
      <c r="E1111" s="16"/>
      <c r="F1111" s="16"/>
      <c r="G1111" s="16"/>
      <c r="H1111" s="16"/>
      <c r="I1111" s="16"/>
    </row>
    <row r="1112" spans="3:9">
      <c r="C1112" s="16"/>
      <c r="D1112" s="16"/>
      <c r="E1112" s="16"/>
      <c r="F1112" s="16"/>
      <c r="G1112" s="16"/>
      <c r="H1112" s="16"/>
      <c r="I1112" s="16"/>
    </row>
    <row r="1113" spans="3:9">
      <c r="C1113" s="16"/>
      <c r="D1113" s="16"/>
      <c r="E1113" s="16"/>
      <c r="F1113" s="16"/>
      <c r="G1113" s="16"/>
      <c r="H1113" s="16"/>
      <c r="I1113" s="16"/>
    </row>
    <row r="1114" spans="3:9">
      <c r="C1114" s="16"/>
      <c r="D1114" s="16"/>
      <c r="E1114" s="16"/>
      <c r="F1114" s="16"/>
      <c r="G1114" s="16"/>
      <c r="H1114" s="16"/>
      <c r="I1114" s="16"/>
    </row>
    <row r="1115" spans="3:9">
      <c r="C1115" s="16"/>
      <c r="D1115" s="16"/>
      <c r="E1115" s="16"/>
      <c r="F1115" s="16"/>
      <c r="G1115" s="16"/>
      <c r="H1115" s="16"/>
      <c r="I1115" s="16"/>
    </row>
    <row r="1116" spans="3:9">
      <c r="C1116" s="16"/>
      <c r="D1116" s="16"/>
      <c r="E1116" s="16"/>
      <c r="F1116" s="16"/>
      <c r="G1116" s="16"/>
      <c r="H1116" s="16"/>
      <c r="I1116" s="16"/>
    </row>
    <row r="1117" spans="3:9">
      <c r="C1117" s="16"/>
      <c r="D1117" s="16"/>
      <c r="E1117" s="16"/>
      <c r="F1117" s="16"/>
      <c r="G1117" s="16"/>
      <c r="H1117" s="16"/>
      <c r="I1117" s="16"/>
    </row>
    <row r="1118" spans="3:9">
      <c r="C1118" s="16"/>
      <c r="D1118" s="16"/>
      <c r="E1118" s="16"/>
      <c r="F1118" s="16"/>
      <c r="G1118" s="16"/>
      <c r="H1118" s="16"/>
      <c r="I1118" s="16"/>
    </row>
    <row r="1119" spans="3:9">
      <c r="C1119" s="16"/>
      <c r="D1119" s="16"/>
      <c r="E1119" s="16"/>
      <c r="F1119" s="16"/>
      <c r="G1119" s="16"/>
      <c r="H1119" s="16"/>
      <c r="I1119" s="16"/>
    </row>
    <row r="1120" spans="3:9">
      <c r="C1120" s="16"/>
      <c r="D1120" s="16"/>
      <c r="E1120" s="16"/>
      <c r="F1120" s="16"/>
      <c r="G1120" s="16"/>
      <c r="H1120" s="16"/>
      <c r="I1120" s="16"/>
    </row>
    <row r="1121" spans="3:9">
      <c r="C1121" s="16"/>
      <c r="D1121" s="16"/>
      <c r="E1121" s="16"/>
      <c r="F1121" s="16"/>
      <c r="G1121" s="16"/>
      <c r="H1121" s="16"/>
      <c r="I1121" s="16"/>
    </row>
    <row r="1122" spans="3:9">
      <c r="C1122" s="16"/>
      <c r="D1122" s="16"/>
      <c r="E1122" s="16"/>
      <c r="F1122" s="16"/>
      <c r="G1122" s="16"/>
      <c r="H1122" s="16"/>
      <c r="I1122" s="16"/>
    </row>
    <row r="1123" spans="3:9">
      <c r="C1123" s="16"/>
      <c r="D1123" s="16"/>
      <c r="E1123" s="16"/>
      <c r="F1123" s="16"/>
      <c r="G1123" s="16"/>
      <c r="H1123" s="16"/>
      <c r="I1123" s="16"/>
    </row>
    <row r="1124" spans="3:9">
      <c r="C1124" s="16"/>
      <c r="D1124" s="16"/>
      <c r="E1124" s="16"/>
      <c r="F1124" s="16"/>
      <c r="G1124" s="16"/>
      <c r="H1124" s="16"/>
      <c r="I1124" s="16"/>
    </row>
    <row r="1125" spans="3:9">
      <c r="C1125" s="16"/>
      <c r="D1125" s="16"/>
      <c r="E1125" s="16"/>
      <c r="F1125" s="16"/>
      <c r="G1125" s="16"/>
      <c r="H1125" s="16"/>
      <c r="I1125" s="16"/>
    </row>
    <row r="1126" spans="3:9">
      <c r="C1126" s="16"/>
      <c r="D1126" s="16"/>
      <c r="E1126" s="16"/>
      <c r="F1126" s="16"/>
      <c r="G1126" s="16"/>
      <c r="H1126" s="16"/>
      <c r="I1126" s="16"/>
    </row>
    <row r="1127" spans="3:9">
      <c r="C1127" s="16"/>
      <c r="D1127" s="16"/>
      <c r="E1127" s="16"/>
      <c r="F1127" s="16"/>
      <c r="G1127" s="16"/>
      <c r="H1127" s="16"/>
      <c r="I1127" s="16"/>
    </row>
    <row r="1128" spans="3:9">
      <c r="C1128" s="16"/>
      <c r="D1128" s="16"/>
      <c r="E1128" s="16"/>
      <c r="F1128" s="16"/>
      <c r="G1128" s="16"/>
      <c r="H1128" s="16"/>
      <c r="I1128" s="16"/>
    </row>
    <row r="1129" spans="3:9">
      <c r="C1129" s="16"/>
      <c r="D1129" s="16"/>
      <c r="E1129" s="16"/>
      <c r="F1129" s="16"/>
      <c r="G1129" s="16"/>
      <c r="H1129" s="16"/>
      <c r="I1129" s="16"/>
    </row>
    <row r="1130" spans="3:9">
      <c r="C1130" s="16"/>
      <c r="D1130" s="16"/>
      <c r="E1130" s="16"/>
      <c r="F1130" s="16"/>
      <c r="G1130" s="16"/>
      <c r="H1130" s="16"/>
      <c r="I1130" s="16"/>
    </row>
    <row r="1131" spans="3:9">
      <c r="C1131" s="16"/>
      <c r="D1131" s="16"/>
      <c r="E1131" s="16"/>
      <c r="F1131" s="16"/>
      <c r="G1131" s="16"/>
      <c r="H1131" s="16"/>
      <c r="I1131" s="16"/>
    </row>
    <row r="1132" spans="3:9">
      <c r="C1132" s="16"/>
      <c r="D1132" s="16"/>
      <c r="E1132" s="16"/>
      <c r="F1132" s="16"/>
      <c r="G1132" s="16"/>
      <c r="H1132" s="16"/>
      <c r="I1132" s="16"/>
    </row>
    <row r="1133" spans="3:9">
      <c r="C1133" s="16"/>
      <c r="D1133" s="16"/>
      <c r="E1133" s="16"/>
      <c r="F1133" s="16"/>
      <c r="G1133" s="16"/>
      <c r="H1133" s="16"/>
      <c r="I1133" s="16"/>
    </row>
    <row r="1134" spans="3:9">
      <c r="C1134" s="16"/>
      <c r="D1134" s="16"/>
      <c r="E1134" s="16"/>
      <c r="F1134" s="16"/>
      <c r="G1134" s="16"/>
      <c r="H1134" s="16"/>
      <c r="I1134" s="16"/>
    </row>
    <row r="1135" spans="3:9">
      <c r="C1135" s="16"/>
      <c r="D1135" s="16"/>
      <c r="E1135" s="16"/>
      <c r="F1135" s="16"/>
      <c r="G1135" s="16"/>
      <c r="H1135" s="16"/>
      <c r="I1135" s="16"/>
    </row>
    <row r="1136" spans="3:9">
      <c r="C1136" s="16"/>
      <c r="D1136" s="16"/>
      <c r="E1136" s="16"/>
      <c r="F1136" s="16"/>
      <c r="G1136" s="16"/>
      <c r="H1136" s="16"/>
      <c r="I1136" s="16"/>
    </row>
    <row r="1137" spans="3:9">
      <c r="C1137" s="16"/>
      <c r="D1137" s="16"/>
      <c r="E1137" s="16"/>
      <c r="F1137" s="16"/>
      <c r="G1137" s="16"/>
      <c r="H1137" s="16"/>
      <c r="I1137" s="16"/>
    </row>
    <row r="1138" spans="3:9">
      <c r="C1138" s="16"/>
      <c r="D1138" s="16"/>
      <c r="E1138" s="16"/>
      <c r="F1138" s="16"/>
      <c r="G1138" s="16"/>
      <c r="H1138" s="16"/>
      <c r="I1138" s="16"/>
    </row>
    <row r="1139" spans="3:9">
      <c r="C1139" s="16"/>
      <c r="D1139" s="16"/>
      <c r="E1139" s="16"/>
      <c r="F1139" s="16"/>
      <c r="G1139" s="16"/>
      <c r="H1139" s="16"/>
      <c r="I1139" s="16"/>
    </row>
    <row r="1140" spans="3:9">
      <c r="C1140" s="16"/>
      <c r="D1140" s="16"/>
      <c r="E1140" s="16"/>
      <c r="F1140" s="16"/>
      <c r="G1140" s="16"/>
      <c r="H1140" s="16"/>
      <c r="I1140" s="16"/>
    </row>
    <row r="1141" spans="3:9">
      <c r="C1141" s="16"/>
      <c r="D1141" s="16"/>
      <c r="E1141" s="16"/>
      <c r="F1141" s="16"/>
      <c r="G1141" s="16"/>
      <c r="H1141" s="16"/>
      <c r="I1141" s="16"/>
    </row>
    <row r="1142" spans="3:9">
      <c r="C1142" s="16"/>
      <c r="D1142" s="16"/>
      <c r="E1142" s="16"/>
      <c r="F1142" s="16"/>
      <c r="G1142" s="16"/>
      <c r="H1142" s="16"/>
      <c r="I1142" s="16"/>
    </row>
    <row r="1143" spans="3:9">
      <c r="C1143" s="16"/>
      <c r="D1143" s="16"/>
      <c r="E1143" s="16"/>
      <c r="F1143" s="16"/>
      <c r="G1143" s="16"/>
      <c r="H1143" s="16"/>
      <c r="I1143" s="16"/>
    </row>
    <row r="1144" spans="3:9">
      <c r="C1144" s="16"/>
      <c r="D1144" s="16"/>
      <c r="E1144" s="16"/>
      <c r="F1144" s="16"/>
      <c r="G1144" s="16"/>
      <c r="H1144" s="16"/>
      <c r="I1144" s="16"/>
    </row>
    <row r="1145" spans="3:9">
      <c r="C1145" s="16"/>
      <c r="D1145" s="16"/>
      <c r="E1145" s="16"/>
      <c r="F1145" s="16"/>
      <c r="G1145" s="16"/>
      <c r="H1145" s="16"/>
      <c r="I1145" s="16"/>
    </row>
    <row r="1146" spans="3:9">
      <c r="C1146" s="16"/>
      <c r="D1146" s="16"/>
      <c r="E1146" s="16"/>
      <c r="F1146" s="16"/>
      <c r="G1146" s="16"/>
      <c r="H1146" s="16"/>
      <c r="I1146" s="16"/>
    </row>
    <row r="1147" spans="3:9">
      <c r="C1147" s="16"/>
      <c r="D1147" s="16"/>
      <c r="E1147" s="16"/>
      <c r="F1147" s="16"/>
      <c r="G1147" s="16"/>
      <c r="H1147" s="16"/>
      <c r="I1147" s="16"/>
    </row>
    <row r="1148" spans="3:9">
      <c r="C1148" s="16"/>
      <c r="D1148" s="16"/>
      <c r="E1148" s="16"/>
      <c r="F1148" s="16"/>
      <c r="G1148" s="16"/>
      <c r="H1148" s="16"/>
      <c r="I1148" s="16"/>
    </row>
    <row r="1149" spans="3:9">
      <c r="C1149" s="16"/>
      <c r="D1149" s="16"/>
      <c r="E1149" s="16"/>
      <c r="F1149" s="16"/>
      <c r="G1149" s="16"/>
      <c r="H1149" s="16"/>
      <c r="I1149" s="16"/>
    </row>
    <row r="1150" spans="3:9">
      <c r="C1150" s="16"/>
      <c r="D1150" s="16"/>
      <c r="E1150" s="16"/>
      <c r="F1150" s="16"/>
      <c r="G1150" s="16"/>
      <c r="H1150" s="16"/>
      <c r="I1150" s="16"/>
    </row>
    <row r="1151" spans="3:9">
      <c r="C1151" s="16"/>
      <c r="D1151" s="16"/>
      <c r="E1151" s="16"/>
      <c r="F1151" s="16"/>
      <c r="G1151" s="16"/>
      <c r="H1151" s="16"/>
      <c r="I1151" s="16"/>
    </row>
    <row r="1152" spans="3:9">
      <c r="C1152" s="16"/>
      <c r="D1152" s="16"/>
      <c r="E1152" s="16"/>
      <c r="F1152" s="16"/>
      <c r="G1152" s="16"/>
      <c r="H1152" s="16"/>
      <c r="I1152" s="16"/>
    </row>
    <row r="1153" spans="3:9">
      <c r="C1153" s="16"/>
      <c r="D1153" s="16"/>
      <c r="E1153" s="16"/>
      <c r="F1153" s="16"/>
      <c r="G1153" s="16"/>
      <c r="H1153" s="16"/>
      <c r="I1153" s="16"/>
    </row>
    <row r="1154" spans="3:9">
      <c r="C1154" s="16"/>
      <c r="D1154" s="16"/>
      <c r="E1154" s="16"/>
      <c r="F1154" s="16"/>
      <c r="G1154" s="16"/>
      <c r="H1154" s="16"/>
      <c r="I1154" s="16"/>
    </row>
    <row r="1155" spans="3:9">
      <c r="C1155" s="16"/>
      <c r="D1155" s="16"/>
      <c r="E1155" s="16"/>
      <c r="F1155" s="16"/>
      <c r="G1155" s="16"/>
      <c r="H1155" s="16"/>
      <c r="I1155" s="16"/>
    </row>
    <row r="1156" spans="3:9">
      <c r="C1156" s="16"/>
      <c r="D1156" s="16"/>
      <c r="E1156" s="16"/>
      <c r="F1156" s="16"/>
      <c r="G1156" s="16"/>
      <c r="H1156" s="16"/>
      <c r="I1156" s="16"/>
    </row>
    <row r="1157" spans="3:9">
      <c r="C1157" s="16"/>
      <c r="D1157" s="16"/>
      <c r="E1157" s="16"/>
      <c r="F1157" s="16"/>
      <c r="G1157" s="16"/>
      <c r="H1157" s="16"/>
      <c r="I1157" s="16"/>
    </row>
    <row r="1158" spans="3:9">
      <c r="C1158" s="16"/>
      <c r="D1158" s="16"/>
      <c r="E1158" s="16"/>
      <c r="F1158" s="16"/>
      <c r="G1158" s="16"/>
      <c r="H1158" s="16"/>
      <c r="I1158" s="16"/>
    </row>
    <row r="1159" spans="3:9">
      <c r="C1159" s="16"/>
      <c r="D1159" s="16"/>
      <c r="E1159" s="16"/>
      <c r="F1159" s="16"/>
      <c r="G1159" s="16"/>
      <c r="H1159" s="16"/>
      <c r="I1159" s="16"/>
    </row>
    <row r="1160" spans="3:9">
      <c r="C1160" s="16"/>
      <c r="D1160" s="16"/>
      <c r="E1160" s="16"/>
      <c r="F1160" s="16"/>
      <c r="G1160" s="16"/>
      <c r="H1160" s="16"/>
      <c r="I1160" s="16"/>
    </row>
    <row r="1161" spans="3:9">
      <c r="C1161" s="16"/>
      <c r="D1161" s="16"/>
      <c r="E1161" s="16"/>
      <c r="F1161" s="16"/>
      <c r="G1161" s="16"/>
      <c r="H1161" s="16"/>
      <c r="I1161" s="16"/>
    </row>
    <row r="1162" spans="3:9">
      <c r="C1162" s="16"/>
      <c r="D1162" s="16"/>
      <c r="E1162" s="16"/>
      <c r="F1162" s="16"/>
      <c r="G1162" s="16"/>
      <c r="H1162" s="16"/>
      <c r="I1162" s="16"/>
    </row>
    <row r="1163" spans="3:9">
      <c r="C1163" s="16"/>
      <c r="D1163" s="16"/>
      <c r="E1163" s="16"/>
      <c r="F1163" s="16"/>
      <c r="G1163" s="16"/>
      <c r="H1163" s="16"/>
      <c r="I1163" s="16"/>
    </row>
    <row r="1164" spans="3:9">
      <c r="C1164" s="16"/>
      <c r="D1164" s="16"/>
      <c r="E1164" s="16"/>
      <c r="F1164" s="16"/>
      <c r="G1164" s="16"/>
      <c r="H1164" s="16"/>
      <c r="I1164" s="16"/>
    </row>
    <row r="1165" spans="3:9">
      <c r="C1165" s="16"/>
      <c r="D1165" s="16"/>
      <c r="E1165" s="16"/>
      <c r="F1165" s="16"/>
      <c r="G1165" s="16"/>
      <c r="H1165" s="16"/>
      <c r="I1165" s="16"/>
    </row>
    <row r="1166" spans="3:9">
      <c r="C1166" s="16"/>
      <c r="D1166" s="16"/>
      <c r="E1166" s="16"/>
      <c r="F1166" s="16"/>
      <c r="G1166" s="16"/>
      <c r="H1166" s="16"/>
      <c r="I1166" s="16"/>
    </row>
    <row r="1167" spans="3:9">
      <c r="C1167" s="16"/>
      <c r="D1167" s="16"/>
      <c r="E1167" s="16"/>
      <c r="F1167" s="16"/>
      <c r="G1167" s="16"/>
      <c r="H1167" s="16"/>
      <c r="I1167" s="16"/>
    </row>
    <row r="1168" spans="3:9">
      <c r="C1168" s="16"/>
      <c r="D1168" s="16"/>
      <c r="E1168" s="16"/>
      <c r="F1168" s="16"/>
      <c r="G1168" s="16"/>
      <c r="H1168" s="16"/>
      <c r="I1168" s="16"/>
    </row>
    <row r="1169" spans="3:9">
      <c r="C1169" s="16"/>
      <c r="D1169" s="16"/>
      <c r="E1169" s="16"/>
      <c r="F1169" s="16"/>
      <c r="G1169" s="16"/>
      <c r="H1169" s="16"/>
      <c r="I1169" s="16"/>
    </row>
    <row r="1170" spans="3:9">
      <c r="C1170" s="16"/>
      <c r="D1170" s="16"/>
      <c r="E1170" s="16"/>
      <c r="F1170" s="16"/>
      <c r="G1170" s="16"/>
      <c r="H1170" s="16"/>
      <c r="I1170" s="16"/>
    </row>
    <row r="1171" spans="3:9">
      <c r="C1171" s="16"/>
      <c r="D1171" s="16"/>
      <c r="E1171" s="16"/>
      <c r="F1171" s="16"/>
      <c r="G1171" s="16"/>
      <c r="H1171" s="16"/>
      <c r="I1171" s="16"/>
    </row>
    <row r="1172" spans="3:9">
      <c r="C1172" s="16"/>
      <c r="D1172" s="16"/>
      <c r="E1172" s="16"/>
      <c r="F1172" s="16"/>
      <c r="G1172" s="16"/>
      <c r="H1172" s="16"/>
      <c r="I1172" s="16"/>
    </row>
    <row r="1173" spans="3:9">
      <c r="C1173" s="16"/>
      <c r="D1173" s="16"/>
      <c r="E1173" s="16"/>
      <c r="F1173" s="16"/>
      <c r="G1173" s="16"/>
      <c r="H1173" s="16"/>
      <c r="I1173" s="16"/>
    </row>
    <row r="1174" spans="3:9">
      <c r="C1174" s="16"/>
      <c r="D1174" s="16"/>
      <c r="E1174" s="16"/>
      <c r="F1174" s="16"/>
      <c r="G1174" s="16"/>
      <c r="H1174" s="16"/>
      <c r="I1174" s="16"/>
    </row>
    <row r="1175" spans="3:9">
      <c r="C1175" s="16"/>
      <c r="D1175" s="16"/>
      <c r="E1175" s="16"/>
      <c r="F1175" s="16"/>
      <c r="G1175" s="16"/>
      <c r="H1175" s="16"/>
      <c r="I1175" s="16"/>
    </row>
    <row r="1176" spans="3:9">
      <c r="C1176" s="16"/>
      <c r="D1176" s="16"/>
      <c r="E1176" s="16"/>
      <c r="F1176" s="16"/>
      <c r="G1176" s="16"/>
      <c r="H1176" s="16"/>
      <c r="I1176" s="16"/>
    </row>
    <row r="1177" spans="3:9">
      <c r="C1177" s="16"/>
      <c r="D1177" s="16"/>
      <c r="E1177" s="16"/>
      <c r="F1177" s="16"/>
      <c r="G1177" s="16"/>
      <c r="H1177" s="16"/>
      <c r="I1177" s="16"/>
    </row>
    <row r="1178" spans="3:9">
      <c r="C1178" s="16"/>
      <c r="D1178" s="16"/>
      <c r="E1178" s="16"/>
      <c r="F1178" s="16"/>
      <c r="G1178" s="16"/>
      <c r="H1178" s="16"/>
      <c r="I1178" s="16"/>
    </row>
    <row r="1179" spans="3:9">
      <c r="C1179" s="16"/>
      <c r="D1179" s="16"/>
      <c r="E1179" s="16"/>
      <c r="F1179" s="16"/>
      <c r="G1179" s="16"/>
      <c r="H1179" s="16"/>
      <c r="I1179" s="16"/>
    </row>
    <row r="1180" spans="3:9">
      <c r="C1180" s="16"/>
      <c r="D1180" s="16"/>
      <c r="E1180" s="16"/>
      <c r="F1180" s="16"/>
      <c r="G1180" s="16"/>
      <c r="H1180" s="16"/>
      <c r="I1180" s="16"/>
    </row>
    <row r="1181" spans="3:9">
      <c r="C1181" s="16"/>
      <c r="D1181" s="16"/>
      <c r="E1181" s="16"/>
      <c r="F1181" s="16"/>
      <c r="G1181" s="16"/>
      <c r="H1181" s="16"/>
      <c r="I1181" s="16"/>
    </row>
    <row r="1182" spans="3:9">
      <c r="C1182" s="16"/>
      <c r="D1182" s="16"/>
      <c r="E1182" s="16"/>
      <c r="F1182" s="16"/>
      <c r="G1182" s="16"/>
      <c r="H1182" s="16"/>
      <c r="I1182" s="16"/>
    </row>
    <row r="1183" spans="3:9">
      <c r="C1183" s="16"/>
      <c r="D1183" s="16"/>
      <c r="E1183" s="16"/>
      <c r="F1183" s="16"/>
      <c r="G1183" s="16"/>
      <c r="H1183" s="16"/>
      <c r="I1183" s="16"/>
    </row>
    <row r="1184" spans="3:9">
      <c r="C1184" s="16"/>
      <c r="D1184" s="16"/>
      <c r="E1184" s="16"/>
      <c r="F1184" s="16"/>
      <c r="G1184" s="16"/>
      <c r="H1184" s="16"/>
      <c r="I1184" s="16"/>
    </row>
    <row r="1185" spans="3:9">
      <c r="C1185" s="16"/>
      <c r="D1185" s="16"/>
      <c r="E1185" s="16"/>
      <c r="F1185" s="16"/>
      <c r="G1185" s="16"/>
      <c r="H1185" s="16"/>
      <c r="I1185" s="16"/>
    </row>
    <row r="1186" spans="3:9">
      <c r="C1186" s="16"/>
      <c r="D1186" s="16"/>
      <c r="E1186" s="16"/>
      <c r="F1186" s="16"/>
      <c r="G1186" s="16"/>
      <c r="H1186" s="16"/>
      <c r="I1186" s="16"/>
    </row>
    <row r="1187" spans="3:9">
      <c r="C1187" s="16"/>
      <c r="D1187" s="16"/>
      <c r="E1187" s="16"/>
      <c r="F1187" s="16"/>
      <c r="G1187" s="16"/>
      <c r="H1187" s="16"/>
      <c r="I1187" s="16"/>
    </row>
    <row r="1188" spans="3:9">
      <c r="C1188" s="16"/>
      <c r="D1188" s="16"/>
      <c r="E1188" s="16"/>
      <c r="F1188" s="16"/>
      <c r="G1188" s="16"/>
      <c r="H1188" s="16"/>
      <c r="I1188" s="16"/>
    </row>
    <row r="1189" spans="3:9">
      <c r="C1189" s="16"/>
      <c r="D1189" s="16"/>
      <c r="E1189" s="16"/>
      <c r="F1189" s="16"/>
      <c r="G1189" s="16"/>
      <c r="H1189" s="16"/>
      <c r="I1189" s="16"/>
    </row>
    <row r="1190" spans="3:9">
      <c r="C1190" s="16"/>
      <c r="D1190" s="16"/>
      <c r="E1190" s="16"/>
      <c r="F1190" s="16"/>
      <c r="G1190" s="16"/>
      <c r="H1190" s="16"/>
      <c r="I1190" s="16"/>
    </row>
    <row r="1191" spans="3:9">
      <c r="C1191" s="16"/>
      <c r="D1191" s="16"/>
      <c r="E1191" s="16"/>
      <c r="F1191" s="16"/>
      <c r="G1191" s="16"/>
      <c r="H1191" s="16"/>
      <c r="I1191" s="16"/>
    </row>
    <row r="1192" spans="3:9">
      <c r="C1192" s="16"/>
      <c r="D1192" s="16"/>
      <c r="E1192" s="16"/>
      <c r="F1192" s="16"/>
      <c r="G1192" s="16"/>
      <c r="H1192" s="16"/>
      <c r="I1192" s="16"/>
    </row>
    <row r="1193" spans="3:9">
      <c r="C1193" s="16"/>
      <c r="D1193" s="16"/>
      <c r="E1193" s="16"/>
      <c r="F1193" s="16"/>
      <c r="G1193" s="16"/>
      <c r="H1193" s="16"/>
      <c r="I1193" s="16"/>
    </row>
    <row r="1194" spans="3:9">
      <c r="C1194" s="16"/>
      <c r="D1194" s="16"/>
      <c r="E1194" s="16"/>
      <c r="F1194" s="16"/>
      <c r="G1194" s="16"/>
      <c r="H1194" s="16"/>
      <c r="I1194" s="16"/>
    </row>
    <row r="1195" spans="3:9">
      <c r="C1195" s="16"/>
      <c r="D1195" s="16"/>
      <c r="E1195" s="16"/>
      <c r="F1195" s="16"/>
      <c r="G1195" s="16"/>
      <c r="H1195" s="16"/>
      <c r="I1195" s="16"/>
    </row>
    <row r="1196" spans="3:9">
      <c r="C1196" s="16"/>
      <c r="D1196" s="16"/>
      <c r="E1196" s="16"/>
      <c r="F1196" s="16"/>
      <c r="G1196" s="16"/>
      <c r="H1196" s="16"/>
      <c r="I1196" s="16"/>
    </row>
    <row r="1197" spans="3:9">
      <c r="C1197" s="16"/>
      <c r="D1197" s="16"/>
      <c r="E1197" s="16"/>
      <c r="F1197" s="16"/>
      <c r="G1197" s="16"/>
      <c r="H1197" s="16"/>
      <c r="I1197" s="16"/>
    </row>
    <row r="1198" spans="3:9">
      <c r="C1198" s="16"/>
      <c r="D1198" s="16"/>
      <c r="E1198" s="16"/>
      <c r="F1198" s="16"/>
      <c r="G1198" s="16"/>
      <c r="H1198" s="16"/>
      <c r="I1198" s="16"/>
    </row>
    <row r="1199" spans="3:9">
      <c r="C1199" s="16"/>
      <c r="D1199" s="16"/>
      <c r="E1199" s="16"/>
      <c r="F1199" s="16"/>
      <c r="G1199" s="16"/>
      <c r="H1199" s="16"/>
      <c r="I1199" s="16"/>
    </row>
    <row r="1200" spans="3:9">
      <c r="C1200" s="16"/>
      <c r="D1200" s="16"/>
      <c r="E1200" s="16"/>
      <c r="F1200" s="16"/>
      <c r="G1200" s="16"/>
      <c r="H1200" s="16"/>
      <c r="I1200" s="16"/>
    </row>
    <row r="1201" spans="3:9">
      <c r="C1201" s="16"/>
      <c r="D1201" s="16"/>
      <c r="E1201" s="16"/>
      <c r="F1201" s="16"/>
      <c r="G1201" s="16"/>
      <c r="H1201" s="16"/>
      <c r="I1201" s="16"/>
    </row>
    <row r="1202" spans="3:9">
      <c r="C1202" s="16"/>
      <c r="D1202" s="16"/>
      <c r="E1202" s="16"/>
      <c r="F1202" s="16"/>
      <c r="G1202" s="16"/>
      <c r="H1202" s="16"/>
      <c r="I1202" s="16"/>
    </row>
    <row r="1203" spans="3:9">
      <c r="C1203" s="16"/>
      <c r="D1203" s="16"/>
      <c r="E1203" s="16"/>
      <c r="F1203" s="16"/>
      <c r="G1203" s="16"/>
      <c r="H1203" s="16"/>
      <c r="I1203" s="16"/>
    </row>
    <row r="1204" spans="3:9">
      <c r="C1204" s="16"/>
      <c r="D1204" s="16"/>
      <c r="E1204" s="16"/>
      <c r="F1204" s="16"/>
      <c r="G1204" s="16"/>
      <c r="H1204" s="16"/>
      <c r="I1204" s="16"/>
    </row>
    <row r="1205" spans="3:9">
      <c r="C1205" s="16"/>
      <c r="D1205" s="16"/>
      <c r="E1205" s="16"/>
      <c r="F1205" s="16"/>
      <c r="G1205" s="16"/>
      <c r="H1205" s="16"/>
      <c r="I1205" s="16"/>
    </row>
    <row r="1206" spans="3:9">
      <c r="C1206" s="16"/>
      <c r="D1206" s="16"/>
      <c r="E1206" s="16"/>
      <c r="F1206" s="16"/>
      <c r="G1206" s="16"/>
      <c r="H1206" s="16"/>
      <c r="I1206" s="16"/>
    </row>
    <row r="1207" spans="3:9">
      <c r="C1207" s="16"/>
      <c r="D1207" s="16"/>
      <c r="E1207" s="16"/>
      <c r="F1207" s="16"/>
      <c r="G1207" s="16"/>
      <c r="H1207" s="16"/>
      <c r="I1207" s="16"/>
    </row>
    <row r="1208" spans="3:9">
      <c r="C1208" s="16"/>
      <c r="D1208" s="16"/>
      <c r="E1208" s="16"/>
      <c r="F1208" s="16"/>
      <c r="G1208" s="16"/>
      <c r="H1208" s="16"/>
      <c r="I1208" s="16"/>
    </row>
    <row r="1209" spans="3:9">
      <c r="C1209" s="16"/>
      <c r="D1209" s="16"/>
      <c r="E1209" s="16"/>
      <c r="F1209" s="16"/>
      <c r="G1209" s="16"/>
      <c r="H1209" s="16"/>
      <c r="I1209" s="16"/>
    </row>
    <row r="1210" spans="3:9">
      <c r="C1210" s="16"/>
      <c r="D1210" s="16"/>
      <c r="E1210" s="16"/>
      <c r="F1210" s="16"/>
      <c r="G1210" s="16"/>
      <c r="H1210" s="16"/>
      <c r="I1210" s="16"/>
    </row>
    <row r="1211" spans="3:9">
      <c r="C1211" s="16"/>
      <c r="D1211" s="16"/>
      <c r="E1211" s="16"/>
      <c r="F1211" s="16"/>
      <c r="G1211" s="16"/>
      <c r="H1211" s="16"/>
      <c r="I1211" s="16"/>
    </row>
    <row r="1212" spans="3:9">
      <c r="C1212" s="16"/>
      <c r="D1212" s="16"/>
      <c r="E1212" s="16"/>
      <c r="F1212" s="16"/>
      <c r="G1212" s="16"/>
      <c r="H1212" s="16"/>
      <c r="I1212" s="16"/>
    </row>
    <row r="1213" spans="3:9">
      <c r="C1213" s="16"/>
      <c r="D1213" s="16"/>
      <c r="E1213" s="16"/>
      <c r="F1213" s="16"/>
      <c r="G1213" s="16"/>
      <c r="H1213" s="16"/>
      <c r="I1213" s="16"/>
    </row>
    <row r="1214" spans="3:9">
      <c r="C1214" s="16"/>
      <c r="D1214" s="16"/>
      <c r="E1214" s="16"/>
      <c r="F1214" s="16"/>
      <c r="G1214" s="16"/>
      <c r="H1214" s="16"/>
      <c r="I1214" s="16"/>
    </row>
    <row r="1215" spans="3:9">
      <c r="C1215" s="16"/>
      <c r="D1215" s="16"/>
      <c r="E1215" s="16"/>
      <c r="F1215" s="16"/>
      <c r="G1215" s="16"/>
      <c r="H1215" s="16"/>
      <c r="I1215" s="16"/>
    </row>
    <row r="1216" spans="3:9">
      <c r="C1216" s="16"/>
      <c r="D1216" s="16"/>
      <c r="E1216" s="16"/>
      <c r="F1216" s="16"/>
      <c r="G1216" s="16"/>
      <c r="H1216" s="16"/>
      <c r="I1216" s="16"/>
    </row>
    <row r="1217" spans="3:9">
      <c r="C1217" s="16"/>
      <c r="D1217" s="16"/>
      <c r="E1217" s="16"/>
      <c r="F1217" s="16"/>
      <c r="G1217" s="16"/>
      <c r="H1217" s="16"/>
      <c r="I1217" s="16"/>
    </row>
    <row r="1218" spans="3:9">
      <c r="C1218" s="16"/>
      <c r="D1218" s="16"/>
      <c r="E1218" s="16"/>
      <c r="F1218" s="16"/>
      <c r="G1218" s="16"/>
      <c r="H1218" s="16"/>
      <c r="I1218" s="16"/>
    </row>
    <row r="1219" spans="3:9">
      <c r="C1219" s="16"/>
      <c r="D1219" s="16"/>
      <c r="E1219" s="16"/>
      <c r="F1219" s="16"/>
      <c r="G1219" s="16"/>
      <c r="H1219" s="16"/>
      <c r="I1219" s="16"/>
    </row>
    <row r="1220" spans="3:9">
      <c r="C1220" s="16"/>
      <c r="D1220" s="16"/>
      <c r="E1220" s="16"/>
      <c r="F1220" s="16"/>
      <c r="G1220" s="16"/>
      <c r="H1220" s="16"/>
      <c r="I1220" s="16"/>
    </row>
    <row r="1221" spans="3:9">
      <c r="C1221" s="16"/>
      <c r="D1221" s="16"/>
      <c r="E1221" s="16"/>
      <c r="F1221" s="16"/>
      <c r="G1221" s="16"/>
      <c r="H1221" s="16"/>
      <c r="I1221" s="16"/>
    </row>
    <row r="1222" spans="3:9">
      <c r="C1222" s="16"/>
      <c r="D1222" s="16"/>
      <c r="E1222" s="16"/>
      <c r="F1222" s="16"/>
      <c r="G1222" s="16"/>
      <c r="H1222" s="16"/>
      <c r="I1222" s="16"/>
    </row>
    <row r="1223" spans="3:9">
      <c r="C1223" s="16"/>
      <c r="D1223" s="16"/>
      <c r="E1223" s="16"/>
      <c r="F1223" s="16"/>
      <c r="G1223" s="16"/>
      <c r="H1223" s="16"/>
      <c r="I1223" s="16"/>
    </row>
    <row r="1224" spans="3:9">
      <c r="C1224" s="16"/>
      <c r="D1224" s="16"/>
      <c r="E1224" s="16"/>
      <c r="F1224" s="16"/>
      <c r="G1224" s="16"/>
      <c r="H1224" s="16"/>
      <c r="I1224" s="16"/>
    </row>
    <row r="1225" spans="3:9">
      <c r="C1225" s="16"/>
      <c r="D1225" s="16"/>
      <c r="E1225" s="16"/>
      <c r="F1225" s="16"/>
      <c r="G1225" s="16"/>
      <c r="H1225" s="16"/>
      <c r="I1225" s="16"/>
    </row>
    <row r="1226" spans="3:9">
      <c r="C1226" s="16"/>
      <c r="D1226" s="16"/>
      <c r="E1226" s="16"/>
      <c r="F1226" s="16"/>
      <c r="G1226" s="16"/>
      <c r="H1226" s="16"/>
      <c r="I1226" s="16"/>
    </row>
    <row r="1227" spans="3:9">
      <c r="C1227" s="16"/>
      <c r="D1227" s="16"/>
      <c r="E1227" s="16"/>
      <c r="F1227" s="16"/>
      <c r="G1227" s="16"/>
      <c r="H1227" s="16"/>
      <c r="I1227" s="16"/>
    </row>
    <row r="1228" spans="3:9">
      <c r="C1228" s="16"/>
      <c r="D1228" s="16"/>
      <c r="E1228" s="16"/>
      <c r="F1228" s="16"/>
      <c r="G1228" s="16"/>
      <c r="H1228" s="16"/>
      <c r="I1228" s="16"/>
    </row>
    <row r="1229" spans="3:9">
      <c r="C1229" s="16"/>
      <c r="D1229" s="16"/>
      <c r="E1229" s="16"/>
      <c r="F1229" s="16"/>
      <c r="G1229" s="16"/>
      <c r="H1229" s="16"/>
      <c r="I1229" s="16"/>
    </row>
    <row r="1230" spans="3:9">
      <c r="C1230" s="16"/>
      <c r="D1230" s="16"/>
      <c r="E1230" s="16"/>
      <c r="F1230" s="16"/>
      <c r="G1230" s="16"/>
      <c r="H1230" s="16"/>
      <c r="I1230" s="16"/>
    </row>
    <row r="1231" spans="3:9">
      <c r="C1231" s="16"/>
      <c r="D1231" s="16"/>
      <c r="E1231" s="16"/>
      <c r="F1231" s="16"/>
      <c r="G1231" s="16"/>
      <c r="H1231" s="16"/>
      <c r="I1231" s="16"/>
    </row>
    <row r="1232" spans="3:9">
      <c r="C1232" s="16"/>
      <c r="D1232" s="16"/>
      <c r="E1232" s="16"/>
      <c r="F1232" s="16"/>
      <c r="G1232" s="16"/>
      <c r="H1232" s="16"/>
      <c r="I1232" s="16"/>
    </row>
    <row r="1233" spans="3:9">
      <c r="C1233" s="16"/>
      <c r="D1233" s="16"/>
      <c r="E1233" s="16"/>
      <c r="F1233" s="16"/>
      <c r="G1233" s="16"/>
      <c r="H1233" s="16"/>
      <c r="I1233" s="16"/>
    </row>
    <row r="1234" spans="3:9">
      <c r="C1234" s="16"/>
      <c r="D1234" s="16"/>
      <c r="E1234" s="16"/>
      <c r="F1234" s="16"/>
      <c r="G1234" s="16"/>
      <c r="H1234" s="16"/>
      <c r="I1234" s="16"/>
    </row>
    <row r="1235" spans="3:9">
      <c r="C1235" s="16"/>
      <c r="D1235" s="16"/>
      <c r="E1235" s="16"/>
      <c r="F1235" s="16"/>
      <c r="G1235" s="16"/>
      <c r="H1235" s="16"/>
      <c r="I1235" s="16"/>
    </row>
    <row r="1236" spans="3:9">
      <c r="C1236" s="16"/>
      <c r="D1236" s="16"/>
      <c r="E1236" s="16"/>
      <c r="F1236" s="16"/>
      <c r="G1236" s="16"/>
      <c r="H1236" s="16"/>
      <c r="I1236" s="16"/>
    </row>
    <row r="1237" spans="3:9">
      <c r="C1237" s="16"/>
      <c r="D1237" s="16"/>
      <c r="E1237" s="16"/>
      <c r="F1237" s="16"/>
      <c r="G1237" s="16"/>
      <c r="H1237" s="16"/>
      <c r="I1237" s="16"/>
    </row>
    <row r="1238" spans="3:9">
      <c r="C1238" s="16"/>
      <c r="D1238" s="16"/>
      <c r="E1238" s="16"/>
      <c r="F1238" s="16"/>
      <c r="G1238" s="16"/>
      <c r="H1238" s="16"/>
      <c r="I1238" s="16"/>
    </row>
    <row r="1239" spans="3:9">
      <c r="C1239" s="16"/>
      <c r="D1239" s="16"/>
      <c r="E1239" s="16"/>
      <c r="F1239" s="16"/>
      <c r="G1239" s="16"/>
      <c r="H1239" s="16"/>
      <c r="I1239" s="16"/>
    </row>
    <row r="1240" spans="3:9">
      <c r="C1240" s="16"/>
      <c r="D1240" s="16"/>
      <c r="E1240" s="16"/>
      <c r="F1240" s="16"/>
      <c r="G1240" s="16"/>
      <c r="H1240" s="16"/>
      <c r="I1240" s="16"/>
    </row>
    <row r="1241" spans="3:9">
      <c r="C1241" s="16"/>
      <c r="D1241" s="16"/>
      <c r="E1241" s="16"/>
      <c r="F1241" s="16"/>
      <c r="G1241" s="16"/>
      <c r="H1241" s="16"/>
      <c r="I1241" s="16"/>
    </row>
    <row r="1242" spans="3:9">
      <c r="C1242" s="16"/>
      <c r="D1242" s="16"/>
      <c r="E1242" s="16"/>
      <c r="F1242" s="16"/>
      <c r="G1242" s="16"/>
      <c r="H1242" s="16"/>
      <c r="I1242" s="16"/>
    </row>
    <row r="1243" spans="3:9">
      <c r="C1243" s="16"/>
      <c r="D1243" s="16"/>
      <c r="E1243" s="16"/>
      <c r="F1243" s="16"/>
      <c r="G1243" s="16"/>
      <c r="H1243" s="16"/>
      <c r="I1243" s="16"/>
    </row>
    <row r="1244" spans="3:9">
      <c r="C1244" s="16"/>
      <c r="D1244" s="16"/>
      <c r="E1244" s="16"/>
      <c r="F1244" s="16"/>
      <c r="G1244" s="16"/>
      <c r="H1244" s="16"/>
      <c r="I1244" s="16"/>
    </row>
    <row r="1245" spans="3:9">
      <c r="C1245" s="16"/>
      <c r="D1245" s="16"/>
      <c r="E1245" s="16"/>
      <c r="F1245" s="16"/>
      <c r="G1245" s="16"/>
      <c r="H1245" s="16"/>
      <c r="I1245" s="16"/>
    </row>
    <row r="1246" spans="3:9">
      <c r="C1246" s="16"/>
      <c r="D1246" s="16"/>
      <c r="E1246" s="16"/>
      <c r="F1246" s="16"/>
      <c r="G1246" s="16"/>
      <c r="H1246" s="16"/>
      <c r="I1246" s="16"/>
    </row>
    <row r="1247" spans="3:9">
      <c r="C1247" s="16"/>
      <c r="D1247" s="16"/>
      <c r="E1247" s="16"/>
      <c r="F1247" s="16"/>
      <c r="G1247" s="16"/>
      <c r="H1247" s="16"/>
      <c r="I1247" s="16"/>
    </row>
    <row r="1248" spans="3:9">
      <c r="C1248" s="16"/>
      <c r="D1248" s="16"/>
      <c r="E1248" s="16"/>
      <c r="F1248" s="16"/>
      <c r="G1248" s="16"/>
      <c r="H1248" s="16"/>
      <c r="I1248" s="16"/>
    </row>
    <row r="1249" spans="3:9">
      <c r="C1249" s="16"/>
      <c r="D1249" s="16"/>
      <c r="E1249" s="16"/>
      <c r="F1249" s="16"/>
      <c r="G1249" s="16"/>
      <c r="H1249" s="16"/>
      <c r="I1249" s="16"/>
    </row>
    <row r="1250" spans="3:9">
      <c r="C1250" s="16"/>
      <c r="D1250" s="16"/>
      <c r="E1250" s="16"/>
      <c r="F1250" s="16"/>
      <c r="G1250" s="16"/>
      <c r="H1250" s="16"/>
      <c r="I1250" s="16"/>
    </row>
    <row r="1251" spans="3:9">
      <c r="C1251" s="16"/>
      <c r="D1251" s="16"/>
      <c r="E1251" s="16"/>
      <c r="F1251" s="16"/>
      <c r="G1251" s="16"/>
      <c r="H1251" s="16"/>
      <c r="I1251" s="16"/>
    </row>
    <row r="1252" spans="3:9">
      <c r="C1252" s="16"/>
      <c r="D1252" s="16"/>
      <c r="E1252" s="16"/>
      <c r="F1252" s="16"/>
      <c r="G1252" s="16"/>
      <c r="H1252" s="16"/>
      <c r="I1252" s="16"/>
    </row>
    <row r="1253" spans="3:9">
      <c r="C1253" s="16"/>
      <c r="D1253" s="16"/>
      <c r="E1253" s="16"/>
      <c r="F1253" s="16"/>
      <c r="G1253" s="16"/>
      <c r="H1253" s="16"/>
      <c r="I1253" s="16"/>
    </row>
    <row r="1254" spans="3:9">
      <c r="C1254" s="16"/>
      <c r="D1254" s="16"/>
      <c r="E1254" s="16"/>
      <c r="F1254" s="16"/>
      <c r="G1254" s="16"/>
      <c r="H1254" s="16"/>
      <c r="I1254" s="16"/>
    </row>
    <row r="1255" spans="3:9">
      <c r="C1255" s="16"/>
      <c r="D1255" s="16"/>
      <c r="E1255" s="16"/>
      <c r="F1255" s="16"/>
      <c r="G1255" s="16"/>
      <c r="H1255" s="16"/>
      <c r="I1255" s="16"/>
    </row>
    <row r="1256" spans="3:9">
      <c r="C1256" s="16"/>
      <c r="D1256" s="16"/>
      <c r="E1256" s="16"/>
      <c r="F1256" s="16"/>
      <c r="G1256" s="16"/>
      <c r="H1256" s="16"/>
      <c r="I1256" s="16"/>
    </row>
    <row r="1257" spans="3:9">
      <c r="C1257" s="16"/>
      <c r="D1257" s="16"/>
      <c r="E1257" s="16"/>
      <c r="F1257" s="16"/>
      <c r="G1257" s="16"/>
      <c r="H1257" s="16"/>
      <c r="I1257" s="16"/>
    </row>
    <row r="1258" spans="3:9">
      <c r="C1258" s="16"/>
      <c r="D1258" s="16"/>
      <c r="E1258" s="16"/>
      <c r="F1258" s="16"/>
      <c r="G1258" s="16"/>
      <c r="H1258" s="16"/>
      <c r="I1258" s="16"/>
    </row>
    <row r="1259" spans="3:9">
      <c r="C1259" s="16"/>
      <c r="D1259" s="16"/>
      <c r="E1259" s="16"/>
      <c r="F1259" s="16"/>
      <c r="G1259" s="16"/>
      <c r="H1259" s="16"/>
      <c r="I1259" s="16"/>
    </row>
    <row r="1260" spans="3:9">
      <c r="C1260" s="16"/>
      <c r="D1260" s="16"/>
      <c r="E1260" s="16"/>
      <c r="F1260" s="16"/>
      <c r="G1260" s="16"/>
      <c r="H1260" s="16"/>
      <c r="I1260" s="16"/>
    </row>
    <row r="1261" spans="3:9">
      <c r="C1261" s="16"/>
      <c r="D1261" s="16"/>
      <c r="E1261" s="16"/>
      <c r="F1261" s="16"/>
      <c r="G1261" s="16"/>
      <c r="H1261" s="16"/>
      <c r="I1261" s="16"/>
    </row>
    <row r="1262" spans="3:9">
      <c r="C1262" s="16"/>
      <c r="D1262" s="16"/>
      <c r="E1262" s="16"/>
      <c r="F1262" s="16"/>
      <c r="G1262" s="16"/>
      <c r="H1262" s="16"/>
      <c r="I1262" s="16"/>
    </row>
    <row r="1263" spans="3:9">
      <c r="C1263" s="16"/>
      <c r="D1263" s="16"/>
      <c r="E1263" s="16"/>
      <c r="F1263" s="16"/>
      <c r="G1263" s="16"/>
      <c r="H1263" s="16"/>
      <c r="I1263" s="16"/>
    </row>
    <row r="1264" spans="3:9">
      <c r="C1264" s="16"/>
      <c r="D1264" s="16"/>
      <c r="E1264" s="16"/>
      <c r="F1264" s="16"/>
      <c r="G1264" s="16"/>
      <c r="H1264" s="16"/>
      <c r="I1264" s="16"/>
    </row>
    <row r="1265" spans="3:9">
      <c r="C1265" s="16"/>
      <c r="D1265" s="16"/>
      <c r="E1265" s="16"/>
      <c r="F1265" s="16"/>
      <c r="G1265" s="16"/>
      <c r="H1265" s="16"/>
      <c r="I1265" s="16"/>
    </row>
    <row r="1266" spans="3:9">
      <c r="C1266" s="16"/>
      <c r="D1266" s="16"/>
      <c r="E1266" s="16"/>
      <c r="F1266" s="16"/>
      <c r="G1266" s="16"/>
      <c r="H1266" s="16"/>
      <c r="I1266" s="16"/>
    </row>
    <row r="1267" spans="3:9">
      <c r="C1267" s="16"/>
      <c r="D1267" s="16"/>
      <c r="E1267" s="16"/>
      <c r="F1267" s="16"/>
      <c r="G1267" s="16"/>
      <c r="H1267" s="16"/>
      <c r="I1267" s="16"/>
    </row>
    <row r="1268" spans="3:9">
      <c r="C1268" s="16"/>
      <c r="D1268" s="16"/>
      <c r="E1268" s="16"/>
      <c r="F1268" s="16"/>
      <c r="G1268" s="16"/>
      <c r="H1268" s="16"/>
      <c r="I1268" s="16"/>
    </row>
    <row r="1269" spans="3:9">
      <c r="C1269" s="16"/>
      <c r="D1269" s="16"/>
      <c r="E1269" s="16"/>
      <c r="F1269" s="16"/>
      <c r="G1269" s="16"/>
      <c r="H1269" s="16"/>
      <c r="I1269" s="16"/>
    </row>
    <row r="1270" spans="3:9">
      <c r="C1270" s="16"/>
      <c r="D1270" s="16"/>
      <c r="E1270" s="16"/>
      <c r="F1270" s="16"/>
      <c r="G1270" s="16"/>
      <c r="H1270" s="16"/>
      <c r="I1270" s="16"/>
    </row>
    <row r="1271" spans="3:9">
      <c r="C1271" s="16"/>
      <c r="D1271" s="16"/>
      <c r="E1271" s="16"/>
      <c r="F1271" s="16"/>
      <c r="G1271" s="16"/>
      <c r="H1271" s="16"/>
      <c r="I1271" s="16"/>
    </row>
    <row r="1272" spans="3:9">
      <c r="C1272" s="16"/>
      <c r="D1272" s="16"/>
      <c r="E1272" s="16"/>
      <c r="F1272" s="16"/>
      <c r="G1272" s="16"/>
      <c r="H1272" s="16"/>
      <c r="I1272" s="16"/>
    </row>
    <row r="1273" spans="3:9">
      <c r="C1273" s="16"/>
      <c r="D1273" s="16"/>
      <c r="E1273" s="16"/>
      <c r="F1273" s="16"/>
      <c r="G1273" s="16"/>
      <c r="H1273" s="16"/>
      <c r="I1273" s="16"/>
    </row>
    <row r="1274" spans="3:9">
      <c r="C1274" s="16"/>
      <c r="D1274" s="16"/>
      <c r="E1274" s="16"/>
      <c r="F1274" s="16"/>
      <c r="G1274" s="16"/>
      <c r="H1274" s="16"/>
      <c r="I1274" s="16"/>
    </row>
    <row r="1275" spans="3:9">
      <c r="C1275" s="16"/>
      <c r="D1275" s="16"/>
      <c r="E1275" s="16"/>
      <c r="F1275" s="16"/>
      <c r="G1275" s="16"/>
      <c r="H1275" s="16"/>
      <c r="I1275" s="16"/>
    </row>
    <row r="1276" spans="3:9">
      <c r="C1276" s="16"/>
      <c r="D1276" s="16"/>
      <c r="E1276" s="16"/>
      <c r="F1276" s="16"/>
      <c r="G1276" s="16"/>
      <c r="H1276" s="16"/>
      <c r="I1276" s="16"/>
    </row>
    <row r="1277" spans="3:9">
      <c r="C1277" s="16"/>
      <c r="D1277" s="16"/>
      <c r="E1277" s="16"/>
      <c r="F1277" s="16"/>
      <c r="G1277" s="16"/>
      <c r="H1277" s="16"/>
      <c r="I1277" s="16"/>
    </row>
    <row r="1278" spans="3:9">
      <c r="C1278" s="16"/>
      <c r="D1278" s="16"/>
      <c r="E1278" s="16"/>
      <c r="F1278" s="16"/>
      <c r="G1278" s="16"/>
      <c r="H1278" s="16"/>
      <c r="I1278" s="16"/>
    </row>
    <row r="1279" spans="3:9">
      <c r="C1279" s="16"/>
      <c r="D1279" s="16"/>
      <c r="E1279" s="16"/>
      <c r="F1279" s="16"/>
      <c r="G1279" s="16"/>
      <c r="H1279" s="16"/>
      <c r="I1279" s="16"/>
    </row>
    <row r="1280" spans="3:9">
      <c r="C1280" s="16"/>
      <c r="D1280" s="16"/>
      <c r="E1280" s="16"/>
      <c r="F1280" s="16"/>
      <c r="G1280" s="16"/>
      <c r="H1280" s="16"/>
      <c r="I1280" s="16"/>
    </row>
    <row r="1281" spans="3:9">
      <c r="C1281" s="16"/>
      <c r="D1281" s="16"/>
      <c r="E1281" s="16"/>
      <c r="F1281" s="16"/>
      <c r="G1281" s="16"/>
      <c r="H1281" s="16"/>
      <c r="I1281" s="16"/>
    </row>
    <row r="1282" spans="3:9">
      <c r="C1282" s="16"/>
      <c r="D1282" s="16"/>
      <c r="E1282" s="16"/>
      <c r="F1282" s="16"/>
      <c r="G1282" s="16"/>
      <c r="H1282" s="16"/>
      <c r="I1282" s="16"/>
    </row>
    <row r="1283" spans="3:9">
      <c r="C1283" s="16"/>
      <c r="D1283" s="16"/>
      <c r="E1283" s="16"/>
      <c r="F1283" s="16"/>
      <c r="G1283" s="16"/>
      <c r="H1283" s="16"/>
      <c r="I1283" s="16"/>
    </row>
    <row r="1284" spans="3:9">
      <c r="C1284" s="16"/>
      <c r="D1284" s="16"/>
      <c r="E1284" s="16"/>
      <c r="F1284" s="16"/>
      <c r="G1284" s="16"/>
      <c r="H1284" s="16"/>
      <c r="I1284" s="16"/>
    </row>
    <row r="1285" spans="3:9">
      <c r="C1285" s="16"/>
      <c r="D1285" s="16"/>
      <c r="E1285" s="16"/>
      <c r="F1285" s="16"/>
      <c r="G1285" s="16"/>
      <c r="H1285" s="16"/>
      <c r="I1285" s="16"/>
    </row>
    <row r="1286" spans="3:9">
      <c r="C1286" s="16"/>
      <c r="D1286" s="16"/>
      <c r="E1286" s="16"/>
      <c r="F1286" s="16"/>
      <c r="G1286" s="16"/>
      <c r="H1286" s="16"/>
      <c r="I1286" s="16"/>
    </row>
    <row r="1287" spans="3:9">
      <c r="C1287" s="16"/>
      <c r="D1287" s="16"/>
      <c r="E1287" s="16"/>
      <c r="F1287" s="16"/>
      <c r="G1287" s="16"/>
      <c r="H1287" s="16"/>
      <c r="I1287" s="16"/>
    </row>
    <row r="1288" spans="3:9">
      <c r="C1288" s="16"/>
      <c r="D1288" s="16"/>
      <c r="E1288" s="16"/>
      <c r="F1288" s="16"/>
      <c r="G1288" s="16"/>
      <c r="H1288" s="16"/>
      <c r="I1288" s="16"/>
    </row>
    <row r="1289" spans="3:9">
      <c r="C1289" s="16"/>
      <c r="D1289" s="16"/>
      <c r="E1289" s="16"/>
      <c r="F1289" s="16"/>
      <c r="G1289" s="16"/>
      <c r="H1289" s="16"/>
      <c r="I1289" s="16"/>
    </row>
    <row r="1290" spans="3:9">
      <c r="C1290" s="16"/>
      <c r="D1290" s="16"/>
      <c r="E1290" s="16"/>
      <c r="F1290" s="16"/>
      <c r="G1290" s="16"/>
      <c r="H1290" s="16"/>
      <c r="I1290" s="16"/>
    </row>
    <row r="1291" spans="3:9">
      <c r="C1291" s="16"/>
      <c r="D1291" s="16"/>
      <c r="E1291" s="16"/>
      <c r="F1291" s="16"/>
      <c r="G1291" s="16"/>
      <c r="H1291" s="16"/>
      <c r="I1291" s="16"/>
    </row>
    <row r="1292" spans="3:9">
      <c r="C1292" s="16"/>
      <c r="D1292" s="16"/>
      <c r="E1292" s="16"/>
      <c r="F1292" s="16"/>
      <c r="G1292" s="16"/>
      <c r="H1292" s="16"/>
      <c r="I1292" s="16"/>
    </row>
    <row r="1293" spans="3:9">
      <c r="C1293" s="16"/>
      <c r="D1293" s="16"/>
      <c r="E1293" s="16"/>
      <c r="F1293" s="16"/>
      <c r="G1293" s="16"/>
      <c r="H1293" s="16"/>
      <c r="I1293" s="16"/>
    </row>
    <row r="1294" spans="3:9">
      <c r="C1294" s="16"/>
      <c r="D1294" s="16"/>
      <c r="E1294" s="16"/>
      <c r="F1294" s="16"/>
      <c r="G1294" s="16"/>
      <c r="H1294" s="16"/>
      <c r="I1294" s="16"/>
    </row>
    <row r="1295" spans="3:9">
      <c r="C1295" s="16"/>
      <c r="D1295" s="16"/>
      <c r="E1295" s="16"/>
      <c r="F1295" s="16"/>
      <c r="G1295" s="16"/>
      <c r="H1295" s="16"/>
      <c r="I1295" s="16"/>
    </row>
    <row r="1296" spans="3:9">
      <c r="C1296" s="16"/>
      <c r="D1296" s="16"/>
      <c r="E1296" s="16"/>
      <c r="F1296" s="16"/>
      <c r="G1296" s="16"/>
      <c r="H1296" s="16"/>
      <c r="I1296" s="16"/>
    </row>
    <row r="1297" spans="3:9">
      <c r="C1297" s="16"/>
      <c r="D1297" s="16"/>
      <c r="E1297" s="16"/>
      <c r="F1297" s="16"/>
      <c r="G1297" s="16"/>
      <c r="H1297" s="16"/>
      <c r="I1297" s="16"/>
    </row>
    <row r="1298" spans="3:9">
      <c r="C1298" s="16"/>
      <c r="D1298" s="16"/>
      <c r="E1298" s="16"/>
      <c r="F1298" s="16"/>
      <c r="G1298" s="16"/>
      <c r="H1298" s="16"/>
      <c r="I1298" s="16"/>
    </row>
    <row r="1299" spans="3:9">
      <c r="C1299" s="16"/>
      <c r="D1299" s="16"/>
      <c r="E1299" s="16"/>
      <c r="F1299" s="16"/>
      <c r="G1299" s="16"/>
      <c r="H1299" s="16"/>
      <c r="I1299" s="16"/>
    </row>
    <row r="1300" spans="3:9">
      <c r="C1300" s="16"/>
      <c r="D1300" s="16"/>
      <c r="E1300" s="16"/>
      <c r="F1300" s="16"/>
      <c r="G1300" s="16"/>
      <c r="H1300" s="16"/>
      <c r="I1300" s="16"/>
    </row>
    <row r="1301" spans="3:9">
      <c r="C1301" s="16"/>
      <c r="D1301" s="16"/>
      <c r="E1301" s="16"/>
      <c r="F1301" s="16"/>
      <c r="G1301" s="16"/>
      <c r="H1301" s="16"/>
      <c r="I1301" s="16"/>
    </row>
    <row r="1302" spans="3:9">
      <c r="C1302" s="16"/>
      <c r="D1302" s="16"/>
      <c r="E1302" s="16"/>
      <c r="F1302" s="16"/>
      <c r="G1302" s="16"/>
      <c r="H1302" s="16"/>
      <c r="I1302" s="16"/>
    </row>
    <row r="1303" spans="3:9">
      <c r="C1303" s="16"/>
      <c r="D1303" s="16"/>
      <c r="E1303" s="16"/>
      <c r="F1303" s="16"/>
      <c r="G1303" s="16"/>
      <c r="H1303" s="16"/>
      <c r="I1303" s="16"/>
    </row>
    <row r="1304" spans="3:9">
      <c r="C1304" s="16"/>
      <c r="D1304" s="16"/>
      <c r="E1304" s="16"/>
      <c r="F1304" s="16"/>
      <c r="G1304" s="16"/>
      <c r="H1304" s="16"/>
      <c r="I1304" s="16"/>
    </row>
    <row r="1305" spans="3:9">
      <c r="C1305" s="16"/>
      <c r="D1305" s="16"/>
      <c r="E1305" s="16"/>
      <c r="F1305" s="16"/>
      <c r="G1305" s="16"/>
      <c r="H1305" s="16"/>
      <c r="I1305" s="16"/>
    </row>
    <row r="1306" spans="3:9">
      <c r="C1306" s="16"/>
      <c r="D1306" s="16"/>
      <c r="E1306" s="16"/>
      <c r="F1306" s="16"/>
      <c r="G1306" s="16"/>
      <c r="H1306" s="16"/>
      <c r="I1306" s="16"/>
    </row>
    <row r="1307" spans="3:9">
      <c r="C1307" s="16"/>
      <c r="D1307" s="16"/>
      <c r="E1307" s="16"/>
      <c r="F1307" s="16"/>
      <c r="G1307" s="16"/>
      <c r="H1307" s="16"/>
      <c r="I1307" s="16"/>
    </row>
    <row r="1308" spans="3:9">
      <c r="C1308" s="16"/>
      <c r="D1308" s="16"/>
      <c r="E1308" s="16"/>
      <c r="F1308" s="16"/>
      <c r="G1308" s="16"/>
      <c r="H1308" s="16"/>
      <c r="I1308" s="16"/>
    </row>
    <row r="1309" spans="3:9">
      <c r="C1309" s="16"/>
      <c r="D1309" s="16"/>
      <c r="E1309" s="16"/>
      <c r="F1309" s="16"/>
      <c r="G1309" s="16"/>
      <c r="H1309" s="16"/>
      <c r="I1309" s="16"/>
    </row>
    <row r="1310" spans="3:9">
      <c r="C1310" s="16"/>
      <c r="D1310" s="16"/>
      <c r="E1310" s="16"/>
      <c r="F1310" s="16"/>
      <c r="G1310" s="16"/>
      <c r="H1310" s="16"/>
      <c r="I1310" s="16"/>
    </row>
    <row r="1311" spans="3:9">
      <c r="C1311" s="16"/>
      <c r="D1311" s="16"/>
      <c r="E1311" s="16"/>
      <c r="F1311" s="16"/>
      <c r="G1311" s="16"/>
      <c r="H1311" s="16"/>
      <c r="I1311" s="16"/>
    </row>
    <row r="1312" spans="3:9">
      <c r="C1312" s="16"/>
      <c r="D1312" s="16"/>
      <c r="E1312" s="16"/>
      <c r="F1312" s="16"/>
      <c r="G1312" s="16"/>
      <c r="H1312" s="16"/>
      <c r="I1312" s="16"/>
    </row>
    <row r="1313" spans="3:9">
      <c r="C1313" s="16"/>
      <c r="D1313" s="16"/>
      <c r="E1313" s="16"/>
      <c r="F1313" s="16"/>
      <c r="G1313" s="16"/>
      <c r="H1313" s="16"/>
      <c r="I1313" s="16"/>
    </row>
    <row r="1314" spans="3:9">
      <c r="C1314" s="16"/>
      <c r="D1314" s="16"/>
      <c r="E1314" s="16"/>
      <c r="F1314" s="16"/>
      <c r="G1314" s="16"/>
      <c r="H1314" s="16"/>
      <c r="I1314" s="16"/>
    </row>
    <row r="1315" spans="3:9">
      <c r="C1315" s="16"/>
      <c r="D1315" s="16"/>
      <c r="E1315" s="16"/>
      <c r="F1315" s="16"/>
      <c r="G1315" s="16"/>
      <c r="H1315" s="16"/>
      <c r="I1315" s="16"/>
    </row>
    <row r="1316" spans="3:9">
      <c r="C1316" s="16"/>
      <c r="D1316" s="16"/>
      <c r="E1316" s="16"/>
      <c r="F1316" s="16"/>
      <c r="G1316" s="16"/>
      <c r="H1316" s="16"/>
      <c r="I1316" s="16"/>
    </row>
    <row r="1317" spans="3:9">
      <c r="C1317" s="16"/>
      <c r="D1317" s="16"/>
      <c r="E1317" s="16"/>
      <c r="F1317" s="16"/>
      <c r="G1317" s="16"/>
      <c r="H1317" s="16"/>
      <c r="I1317" s="16"/>
    </row>
    <row r="1318" spans="3:9">
      <c r="C1318" s="16"/>
      <c r="D1318" s="16"/>
      <c r="E1318" s="16"/>
      <c r="F1318" s="16"/>
      <c r="G1318" s="16"/>
      <c r="H1318" s="16"/>
      <c r="I1318" s="16"/>
    </row>
    <row r="1319" spans="3:9">
      <c r="C1319" s="16"/>
      <c r="D1319" s="16"/>
      <c r="E1319" s="16"/>
      <c r="F1319" s="16"/>
      <c r="G1319" s="16"/>
      <c r="H1319" s="16"/>
      <c r="I1319" s="16"/>
    </row>
    <row r="1320" spans="3:9">
      <c r="C1320" s="16"/>
      <c r="D1320" s="16"/>
      <c r="E1320" s="16"/>
      <c r="F1320" s="16"/>
      <c r="G1320" s="16"/>
      <c r="H1320" s="16"/>
      <c r="I1320" s="16"/>
    </row>
    <row r="1321" spans="3:9">
      <c r="C1321" s="16"/>
      <c r="D1321" s="16"/>
      <c r="E1321" s="16"/>
      <c r="F1321" s="16"/>
      <c r="G1321" s="16"/>
      <c r="H1321" s="16"/>
      <c r="I1321" s="16"/>
    </row>
    <row r="1322" spans="3:9">
      <c r="C1322" s="16"/>
      <c r="D1322" s="16"/>
      <c r="E1322" s="16"/>
      <c r="F1322" s="16"/>
      <c r="G1322" s="16"/>
      <c r="H1322" s="16"/>
      <c r="I1322" s="16"/>
    </row>
    <row r="1323" spans="3:9">
      <c r="C1323" s="16"/>
      <c r="D1323" s="16"/>
      <c r="E1323" s="16"/>
      <c r="F1323" s="16"/>
      <c r="G1323" s="16"/>
      <c r="H1323" s="16"/>
      <c r="I1323" s="16"/>
    </row>
    <row r="1324" spans="3:9">
      <c r="C1324" s="16"/>
      <c r="D1324" s="16"/>
      <c r="E1324" s="16"/>
      <c r="F1324" s="16"/>
      <c r="G1324" s="16"/>
      <c r="H1324" s="16"/>
      <c r="I1324" s="16"/>
    </row>
    <row r="1325" spans="3:9">
      <c r="C1325" s="16"/>
      <c r="D1325" s="16"/>
      <c r="E1325" s="16"/>
      <c r="F1325" s="16"/>
      <c r="G1325" s="16"/>
      <c r="H1325" s="16"/>
      <c r="I1325" s="16"/>
    </row>
    <row r="1326" spans="3:9">
      <c r="C1326" s="16"/>
      <c r="D1326" s="16"/>
      <c r="E1326" s="16"/>
      <c r="F1326" s="16"/>
      <c r="G1326" s="16"/>
      <c r="H1326" s="16"/>
      <c r="I1326" s="16"/>
    </row>
    <row r="1327" spans="3:9">
      <c r="C1327" s="16"/>
      <c r="D1327" s="16"/>
      <c r="E1327" s="16"/>
      <c r="F1327" s="16"/>
      <c r="G1327" s="16"/>
      <c r="H1327" s="16"/>
      <c r="I1327" s="16"/>
    </row>
    <row r="1328" spans="3:9">
      <c r="C1328" s="16"/>
      <c r="D1328" s="16"/>
      <c r="E1328" s="16"/>
      <c r="F1328" s="16"/>
      <c r="G1328" s="16"/>
      <c r="H1328" s="16"/>
      <c r="I1328" s="16"/>
    </row>
    <row r="1329" spans="3:9">
      <c r="C1329" s="16"/>
      <c r="D1329" s="16"/>
      <c r="E1329" s="16"/>
      <c r="F1329" s="16"/>
      <c r="G1329" s="16"/>
      <c r="H1329" s="16"/>
      <c r="I1329" s="16"/>
    </row>
    <row r="1330" spans="3:9">
      <c r="C1330" s="16"/>
      <c r="D1330" s="16"/>
      <c r="E1330" s="16"/>
      <c r="F1330" s="16"/>
      <c r="G1330" s="16"/>
      <c r="H1330" s="16"/>
      <c r="I1330" s="16"/>
    </row>
    <row r="1331" spans="3:9">
      <c r="C1331" s="16"/>
      <c r="D1331" s="16"/>
      <c r="E1331" s="16"/>
      <c r="F1331" s="16"/>
      <c r="G1331" s="16"/>
      <c r="H1331" s="16"/>
      <c r="I1331" s="16"/>
    </row>
    <row r="1332" spans="3:9">
      <c r="C1332" s="16"/>
      <c r="D1332" s="16"/>
      <c r="E1332" s="16"/>
      <c r="F1332" s="16"/>
      <c r="G1332" s="16"/>
      <c r="H1332" s="16"/>
      <c r="I1332" s="16"/>
    </row>
    <row r="1333" spans="3:9">
      <c r="C1333" s="16"/>
      <c r="D1333" s="16"/>
      <c r="E1333" s="16"/>
      <c r="F1333" s="16"/>
      <c r="G1333" s="16"/>
      <c r="H1333" s="16"/>
      <c r="I1333" s="16"/>
    </row>
    <row r="1334" spans="3:9">
      <c r="C1334" s="16"/>
      <c r="D1334" s="16"/>
      <c r="E1334" s="16"/>
      <c r="F1334" s="16"/>
      <c r="G1334" s="16"/>
      <c r="H1334" s="16"/>
      <c r="I1334" s="16"/>
    </row>
    <row r="1335" spans="3:9">
      <c r="C1335" s="16"/>
      <c r="D1335" s="16"/>
      <c r="E1335" s="16"/>
      <c r="F1335" s="16"/>
      <c r="G1335" s="16"/>
      <c r="H1335" s="16"/>
      <c r="I1335" s="16"/>
    </row>
    <row r="1336" spans="3:9">
      <c r="C1336" s="16"/>
      <c r="D1336" s="16"/>
      <c r="E1336" s="16"/>
      <c r="F1336" s="16"/>
      <c r="G1336" s="16"/>
      <c r="H1336" s="16"/>
      <c r="I1336" s="16"/>
    </row>
    <row r="1337" spans="3:9">
      <c r="C1337" s="16"/>
      <c r="D1337" s="16"/>
      <c r="E1337" s="16"/>
      <c r="F1337" s="16"/>
      <c r="G1337" s="16"/>
      <c r="H1337" s="16"/>
      <c r="I1337" s="16"/>
    </row>
    <row r="1338" spans="3:9">
      <c r="C1338" s="16"/>
      <c r="D1338" s="16"/>
      <c r="E1338" s="16"/>
      <c r="F1338" s="16"/>
      <c r="G1338" s="16"/>
      <c r="H1338" s="16"/>
      <c r="I1338" s="16"/>
    </row>
    <row r="1339" spans="3:9">
      <c r="C1339" s="16"/>
      <c r="D1339" s="16"/>
      <c r="E1339" s="16"/>
      <c r="F1339" s="16"/>
      <c r="G1339" s="16"/>
      <c r="H1339" s="16"/>
      <c r="I1339" s="16"/>
    </row>
    <row r="1340" spans="3:9">
      <c r="C1340" s="16"/>
      <c r="D1340" s="16"/>
      <c r="E1340" s="16"/>
      <c r="F1340" s="16"/>
      <c r="G1340" s="16"/>
      <c r="H1340" s="16"/>
      <c r="I1340" s="16"/>
    </row>
    <row r="1341" spans="3:9">
      <c r="C1341" s="16"/>
      <c r="D1341" s="16"/>
      <c r="E1341" s="16"/>
      <c r="F1341" s="16"/>
      <c r="G1341" s="16"/>
      <c r="H1341" s="16"/>
      <c r="I1341" s="16"/>
    </row>
    <row r="1342" spans="3:9">
      <c r="C1342" s="16"/>
      <c r="D1342" s="16"/>
      <c r="E1342" s="16"/>
      <c r="F1342" s="16"/>
      <c r="G1342" s="16"/>
      <c r="H1342" s="16"/>
      <c r="I1342" s="16"/>
    </row>
    <row r="1343" spans="3:9">
      <c r="C1343" s="16"/>
      <c r="D1343" s="16"/>
      <c r="E1343" s="16"/>
      <c r="F1343" s="16"/>
      <c r="G1343" s="16"/>
      <c r="H1343" s="16"/>
      <c r="I1343" s="16"/>
    </row>
    <row r="1344" spans="3:9">
      <c r="C1344" s="16"/>
      <c r="D1344" s="16"/>
      <c r="E1344" s="16"/>
      <c r="F1344" s="16"/>
      <c r="G1344" s="16"/>
      <c r="H1344" s="16"/>
      <c r="I1344" s="16"/>
    </row>
    <row r="1345" spans="3:9">
      <c r="C1345" s="16"/>
      <c r="D1345" s="16"/>
      <c r="E1345" s="16"/>
      <c r="F1345" s="16"/>
      <c r="G1345" s="16"/>
      <c r="H1345" s="16"/>
      <c r="I1345" s="16"/>
    </row>
    <row r="1346" spans="3:9">
      <c r="C1346" s="16"/>
      <c r="D1346" s="16"/>
      <c r="E1346" s="16"/>
      <c r="F1346" s="16"/>
      <c r="G1346" s="16"/>
      <c r="H1346" s="16"/>
      <c r="I1346" s="16"/>
    </row>
    <row r="1347" spans="3:9">
      <c r="C1347" s="16"/>
      <c r="D1347" s="16"/>
      <c r="E1347" s="16"/>
      <c r="F1347" s="16"/>
      <c r="G1347" s="16"/>
      <c r="H1347" s="16"/>
      <c r="I1347" s="16"/>
    </row>
    <row r="1348" spans="3:9">
      <c r="C1348" s="16"/>
      <c r="D1348" s="16"/>
      <c r="E1348" s="16"/>
      <c r="F1348" s="16"/>
      <c r="G1348" s="16"/>
      <c r="H1348" s="16"/>
      <c r="I1348" s="16"/>
    </row>
    <row r="1349" spans="3:9">
      <c r="C1349" s="16"/>
      <c r="D1349" s="16"/>
      <c r="E1349" s="16"/>
      <c r="F1349" s="16"/>
      <c r="G1349" s="16"/>
      <c r="H1349" s="16"/>
      <c r="I1349" s="16"/>
    </row>
    <row r="1350" spans="3:9">
      <c r="C1350" s="16"/>
      <c r="D1350" s="16"/>
      <c r="E1350" s="16"/>
      <c r="F1350" s="16"/>
      <c r="G1350" s="16"/>
      <c r="H1350" s="16"/>
      <c r="I1350" s="16"/>
    </row>
    <row r="1351" spans="3:9">
      <c r="C1351" s="16"/>
      <c r="D1351" s="16"/>
      <c r="E1351" s="16"/>
      <c r="F1351" s="16"/>
      <c r="G1351" s="16"/>
      <c r="H1351" s="16"/>
      <c r="I1351" s="16"/>
    </row>
    <row r="1352" spans="3:9">
      <c r="C1352" s="16"/>
      <c r="D1352" s="16"/>
      <c r="E1352" s="16"/>
      <c r="F1352" s="16"/>
      <c r="G1352" s="16"/>
      <c r="H1352" s="16"/>
      <c r="I1352" s="16"/>
    </row>
    <row r="1353" spans="3:9">
      <c r="C1353" s="16"/>
      <c r="D1353" s="16"/>
      <c r="E1353" s="16"/>
      <c r="F1353" s="16"/>
      <c r="G1353" s="16"/>
      <c r="H1353" s="16"/>
      <c r="I1353" s="16"/>
    </row>
    <row r="1354" spans="3:9">
      <c r="C1354" s="16"/>
      <c r="D1354" s="16"/>
      <c r="E1354" s="16"/>
      <c r="F1354" s="16"/>
      <c r="G1354" s="16"/>
      <c r="H1354" s="16"/>
      <c r="I1354" s="16"/>
    </row>
    <row r="1355" spans="3:9">
      <c r="C1355" s="16"/>
      <c r="D1355" s="16"/>
      <c r="E1355" s="16"/>
      <c r="F1355" s="16"/>
      <c r="G1355" s="16"/>
      <c r="H1355" s="16"/>
      <c r="I1355" s="16"/>
    </row>
    <row r="1356" spans="3:9">
      <c r="C1356" s="16"/>
      <c r="D1356" s="16"/>
      <c r="E1356" s="16"/>
      <c r="F1356" s="16"/>
      <c r="G1356" s="16"/>
      <c r="H1356" s="16"/>
      <c r="I1356" s="16"/>
    </row>
    <row r="1357" spans="3:9">
      <c r="C1357" s="16"/>
      <c r="D1357" s="16"/>
      <c r="E1357" s="16"/>
      <c r="F1357" s="16"/>
      <c r="G1357" s="16"/>
      <c r="H1357" s="16"/>
      <c r="I1357" s="16"/>
    </row>
    <row r="1358" spans="3:9">
      <c r="C1358" s="16"/>
      <c r="D1358" s="16"/>
      <c r="E1358" s="16"/>
      <c r="F1358" s="16"/>
      <c r="G1358" s="16"/>
      <c r="H1358" s="16"/>
      <c r="I1358" s="16"/>
    </row>
    <row r="1359" spans="3:9">
      <c r="C1359" s="16"/>
      <c r="D1359" s="16"/>
      <c r="E1359" s="16"/>
      <c r="F1359" s="16"/>
      <c r="G1359" s="16"/>
      <c r="H1359" s="16"/>
      <c r="I1359" s="16"/>
    </row>
    <row r="1360" spans="3:9">
      <c r="C1360" s="16"/>
      <c r="D1360" s="16"/>
      <c r="E1360" s="16"/>
      <c r="F1360" s="16"/>
      <c r="G1360" s="16"/>
      <c r="H1360" s="16"/>
      <c r="I1360" s="16"/>
    </row>
    <row r="1361" spans="3:9">
      <c r="C1361" s="16"/>
      <c r="D1361" s="16"/>
      <c r="E1361" s="16"/>
      <c r="F1361" s="16"/>
      <c r="G1361" s="16"/>
      <c r="H1361" s="16"/>
      <c r="I1361" s="16"/>
    </row>
    <row r="1362" spans="3:9">
      <c r="C1362" s="16"/>
      <c r="D1362" s="16"/>
      <c r="E1362" s="16"/>
      <c r="F1362" s="16"/>
      <c r="G1362" s="16"/>
      <c r="H1362" s="16"/>
      <c r="I1362" s="16"/>
    </row>
    <row r="1363" spans="3:9">
      <c r="C1363" s="16"/>
      <c r="D1363" s="16"/>
      <c r="E1363" s="16"/>
      <c r="F1363" s="16"/>
      <c r="G1363" s="16"/>
      <c r="H1363" s="16"/>
      <c r="I1363" s="16"/>
    </row>
    <row r="1364" spans="3:9">
      <c r="C1364" s="16"/>
      <c r="D1364" s="16"/>
      <c r="E1364" s="16"/>
      <c r="F1364" s="16"/>
      <c r="G1364" s="16"/>
      <c r="H1364" s="16"/>
      <c r="I1364" s="16"/>
    </row>
    <row r="1365" spans="3:9">
      <c r="C1365" s="16"/>
      <c r="D1365" s="16"/>
      <c r="E1365" s="16"/>
      <c r="F1365" s="16"/>
      <c r="G1365" s="16"/>
      <c r="H1365" s="16"/>
      <c r="I1365" s="16"/>
    </row>
    <row r="1366" spans="3:9">
      <c r="C1366" s="16"/>
      <c r="D1366" s="16"/>
      <c r="E1366" s="16"/>
      <c r="F1366" s="16"/>
      <c r="G1366" s="16"/>
      <c r="H1366" s="16"/>
      <c r="I1366" s="16"/>
    </row>
    <row r="1367" spans="3:9">
      <c r="C1367" s="16"/>
      <c r="D1367" s="16"/>
      <c r="E1367" s="16"/>
      <c r="F1367" s="16"/>
      <c r="G1367" s="16"/>
      <c r="H1367" s="16"/>
      <c r="I1367" s="16"/>
    </row>
    <row r="1368" spans="3:9">
      <c r="C1368" s="16"/>
      <c r="D1368" s="16"/>
      <c r="E1368" s="16"/>
      <c r="F1368" s="16"/>
      <c r="G1368" s="16"/>
      <c r="H1368" s="16"/>
      <c r="I1368" s="16"/>
    </row>
    <row r="1369" spans="3:9">
      <c r="C1369" s="16"/>
      <c r="D1369" s="16"/>
      <c r="E1369" s="16"/>
      <c r="F1369" s="16"/>
      <c r="G1369" s="16"/>
      <c r="H1369" s="16"/>
      <c r="I1369" s="16"/>
    </row>
    <row r="1370" spans="3:9">
      <c r="C1370" s="16"/>
      <c r="D1370" s="16"/>
      <c r="E1370" s="16"/>
      <c r="F1370" s="16"/>
      <c r="G1370" s="16"/>
      <c r="H1370" s="16"/>
      <c r="I1370" s="16"/>
    </row>
    <row r="1371" spans="3:9">
      <c r="C1371" s="16"/>
      <c r="D1371" s="16"/>
      <c r="E1371" s="16"/>
      <c r="F1371" s="16"/>
      <c r="G1371" s="16"/>
      <c r="H1371" s="16"/>
      <c r="I1371" s="16"/>
    </row>
    <row r="1372" spans="3:9">
      <c r="C1372" s="16"/>
      <c r="D1372" s="16"/>
      <c r="E1372" s="16"/>
      <c r="F1372" s="16"/>
      <c r="G1372" s="16"/>
      <c r="H1372" s="16"/>
      <c r="I1372" s="16"/>
    </row>
    <row r="1373" spans="3:9">
      <c r="C1373" s="16"/>
      <c r="D1373" s="16"/>
      <c r="E1373" s="16"/>
      <c r="F1373" s="16"/>
      <c r="G1373" s="16"/>
      <c r="H1373" s="16"/>
      <c r="I1373" s="16"/>
    </row>
    <row r="1374" spans="3:9">
      <c r="C1374" s="16"/>
      <c r="D1374" s="16"/>
      <c r="E1374" s="16"/>
      <c r="F1374" s="16"/>
      <c r="G1374" s="16"/>
      <c r="H1374" s="16"/>
      <c r="I1374" s="16"/>
    </row>
    <row r="1375" spans="3:9">
      <c r="C1375" s="16"/>
      <c r="D1375" s="16"/>
      <c r="E1375" s="16"/>
      <c r="F1375" s="16"/>
      <c r="G1375" s="16"/>
      <c r="H1375" s="16"/>
      <c r="I1375" s="16"/>
    </row>
    <row r="1376" spans="3:9">
      <c r="C1376" s="16"/>
      <c r="D1376" s="16"/>
      <c r="E1376" s="16"/>
      <c r="F1376" s="16"/>
      <c r="G1376" s="16"/>
      <c r="H1376" s="16"/>
      <c r="I1376" s="16"/>
    </row>
    <row r="1377" spans="3:9">
      <c r="C1377" s="16"/>
      <c r="D1377" s="16"/>
      <c r="E1377" s="16"/>
      <c r="F1377" s="16"/>
      <c r="G1377" s="16"/>
      <c r="H1377" s="16"/>
      <c r="I1377" s="16"/>
    </row>
    <row r="1378" spans="3:9">
      <c r="C1378" s="16"/>
      <c r="D1378" s="16"/>
      <c r="E1378" s="16"/>
      <c r="F1378" s="16"/>
      <c r="G1378" s="16"/>
      <c r="H1378" s="16"/>
      <c r="I1378" s="16"/>
    </row>
    <row r="1379" spans="3:9">
      <c r="C1379" s="16"/>
      <c r="D1379" s="16"/>
      <c r="E1379" s="16"/>
      <c r="F1379" s="16"/>
      <c r="G1379" s="16"/>
      <c r="H1379" s="16"/>
      <c r="I1379" s="16"/>
    </row>
    <row r="1380" spans="3:9">
      <c r="C1380" s="16"/>
      <c r="D1380" s="16"/>
      <c r="E1380" s="16"/>
      <c r="F1380" s="16"/>
      <c r="G1380" s="16"/>
      <c r="H1380" s="16"/>
      <c r="I1380" s="16"/>
    </row>
    <row r="1381" spans="3:9">
      <c r="C1381" s="16"/>
      <c r="D1381" s="16"/>
      <c r="E1381" s="16"/>
      <c r="F1381" s="16"/>
      <c r="G1381" s="16"/>
      <c r="H1381" s="16"/>
      <c r="I1381" s="16"/>
    </row>
    <row r="1382" spans="3:9">
      <c r="C1382" s="16"/>
      <c r="D1382" s="16"/>
      <c r="E1382" s="16"/>
      <c r="F1382" s="16"/>
      <c r="G1382" s="16"/>
      <c r="H1382" s="16"/>
      <c r="I1382" s="16"/>
    </row>
    <row r="1383" spans="3:9">
      <c r="C1383" s="16"/>
      <c r="D1383" s="16"/>
      <c r="E1383" s="16"/>
      <c r="F1383" s="16"/>
      <c r="G1383" s="16"/>
      <c r="H1383" s="16"/>
      <c r="I1383" s="16"/>
    </row>
    <row r="1384" spans="3:9">
      <c r="C1384" s="16"/>
      <c r="D1384" s="16"/>
      <c r="E1384" s="16"/>
      <c r="F1384" s="16"/>
      <c r="G1384" s="16"/>
      <c r="H1384" s="16"/>
      <c r="I1384" s="16"/>
    </row>
    <row r="1385" spans="3:9">
      <c r="C1385" s="16"/>
      <c r="D1385" s="16"/>
      <c r="E1385" s="16"/>
      <c r="F1385" s="16"/>
      <c r="G1385" s="16"/>
      <c r="H1385" s="16"/>
      <c r="I1385" s="16"/>
    </row>
    <row r="1386" spans="3:9">
      <c r="C1386" s="16"/>
      <c r="D1386" s="16"/>
      <c r="E1386" s="16"/>
      <c r="F1386" s="16"/>
      <c r="G1386" s="16"/>
      <c r="H1386" s="16"/>
      <c r="I1386" s="16"/>
    </row>
    <row r="1387" spans="3:9">
      <c r="C1387" s="16"/>
      <c r="D1387" s="16"/>
      <c r="E1387" s="16"/>
      <c r="F1387" s="16"/>
      <c r="G1387" s="16"/>
      <c r="H1387" s="16"/>
      <c r="I1387" s="16"/>
    </row>
    <row r="1388" spans="3:9">
      <c r="C1388" s="16"/>
      <c r="D1388" s="16"/>
      <c r="E1388" s="16"/>
      <c r="F1388" s="16"/>
      <c r="G1388" s="16"/>
      <c r="H1388" s="16"/>
      <c r="I1388" s="16"/>
    </row>
    <row r="1389" spans="3:9">
      <c r="C1389" s="16"/>
      <c r="D1389" s="16"/>
      <c r="E1389" s="16"/>
      <c r="F1389" s="16"/>
      <c r="G1389" s="16"/>
      <c r="H1389" s="16"/>
      <c r="I1389" s="16"/>
    </row>
    <row r="1390" spans="3:9">
      <c r="C1390" s="16"/>
      <c r="D1390" s="16"/>
      <c r="E1390" s="16"/>
      <c r="F1390" s="16"/>
      <c r="G1390" s="16"/>
      <c r="H1390" s="16"/>
      <c r="I1390" s="16"/>
    </row>
    <row r="1391" spans="3:9">
      <c r="C1391" s="16"/>
      <c r="D1391" s="16"/>
      <c r="E1391" s="16"/>
      <c r="F1391" s="16"/>
      <c r="G1391" s="16"/>
      <c r="H1391" s="16"/>
      <c r="I1391" s="16"/>
    </row>
    <row r="1392" spans="3:9">
      <c r="C1392" s="16"/>
      <c r="D1392" s="16"/>
      <c r="E1392" s="16"/>
      <c r="F1392" s="16"/>
      <c r="G1392" s="16"/>
      <c r="H1392" s="16"/>
      <c r="I1392" s="16"/>
    </row>
    <row r="1393" spans="3:9">
      <c r="C1393" s="16"/>
      <c r="D1393" s="16"/>
      <c r="E1393" s="16"/>
      <c r="F1393" s="16"/>
      <c r="G1393" s="16"/>
      <c r="H1393" s="16"/>
      <c r="I1393" s="16"/>
    </row>
    <row r="1394" spans="3:9">
      <c r="C1394" s="16"/>
      <c r="D1394" s="16"/>
      <c r="E1394" s="16"/>
      <c r="F1394" s="16"/>
      <c r="G1394" s="16"/>
      <c r="H1394" s="16"/>
      <c r="I1394" s="16"/>
    </row>
    <row r="1395" spans="3:9">
      <c r="C1395" s="16"/>
      <c r="D1395" s="16"/>
      <c r="E1395" s="16"/>
      <c r="F1395" s="16"/>
      <c r="G1395" s="16"/>
      <c r="H1395" s="16"/>
      <c r="I1395" s="16"/>
    </row>
    <row r="1396" spans="3:9">
      <c r="C1396" s="16"/>
      <c r="D1396" s="16"/>
      <c r="E1396" s="16"/>
      <c r="F1396" s="16"/>
      <c r="G1396" s="16"/>
      <c r="H1396" s="16"/>
      <c r="I1396" s="16"/>
    </row>
    <row r="1397" spans="3:9">
      <c r="C1397" s="16"/>
      <c r="D1397" s="16"/>
      <c r="E1397" s="16"/>
      <c r="F1397" s="16"/>
      <c r="G1397" s="16"/>
      <c r="H1397" s="16"/>
      <c r="I1397" s="16"/>
    </row>
    <row r="1398" spans="3:9">
      <c r="C1398" s="16"/>
      <c r="D1398" s="16"/>
      <c r="E1398" s="16"/>
      <c r="F1398" s="16"/>
      <c r="G1398" s="16"/>
      <c r="H1398" s="16"/>
      <c r="I1398" s="16"/>
    </row>
    <row r="1399" spans="3:9">
      <c r="C1399" s="16"/>
      <c r="D1399" s="16"/>
      <c r="E1399" s="16"/>
      <c r="F1399" s="16"/>
      <c r="G1399" s="16"/>
      <c r="H1399" s="16"/>
      <c r="I1399" s="16"/>
    </row>
    <row r="1400" spans="3:9">
      <c r="C1400" s="16"/>
      <c r="D1400" s="16"/>
      <c r="E1400" s="16"/>
      <c r="F1400" s="16"/>
      <c r="G1400" s="16"/>
      <c r="H1400" s="16"/>
      <c r="I1400" s="16"/>
    </row>
    <row r="1401" spans="3:9">
      <c r="C1401" s="16"/>
      <c r="D1401" s="16"/>
      <c r="E1401" s="16"/>
      <c r="F1401" s="16"/>
      <c r="G1401" s="16"/>
      <c r="H1401" s="16"/>
      <c r="I1401" s="16"/>
    </row>
    <row r="1402" spans="3:9">
      <c r="C1402" s="16"/>
      <c r="D1402" s="16"/>
      <c r="E1402" s="16"/>
      <c r="F1402" s="16"/>
      <c r="G1402" s="16"/>
      <c r="H1402" s="16"/>
      <c r="I1402" s="16"/>
    </row>
    <row r="1403" spans="3:9">
      <c r="C1403" s="16"/>
      <c r="D1403" s="16"/>
      <c r="E1403" s="16"/>
      <c r="F1403" s="16"/>
      <c r="G1403" s="16"/>
      <c r="H1403" s="16"/>
      <c r="I1403" s="16"/>
    </row>
    <row r="1404" spans="3:9">
      <c r="C1404" s="16"/>
      <c r="D1404" s="16"/>
      <c r="E1404" s="16"/>
      <c r="F1404" s="16"/>
      <c r="G1404" s="16"/>
      <c r="H1404" s="16"/>
      <c r="I1404" s="16"/>
    </row>
    <row r="1405" spans="3:9">
      <c r="C1405" s="16"/>
      <c r="D1405" s="16"/>
      <c r="E1405" s="16"/>
      <c r="F1405" s="16"/>
      <c r="G1405" s="16"/>
      <c r="H1405" s="16"/>
      <c r="I1405" s="16"/>
    </row>
    <row r="1406" spans="3:9">
      <c r="C1406" s="16"/>
      <c r="D1406" s="16"/>
      <c r="E1406" s="16"/>
      <c r="F1406" s="16"/>
      <c r="G1406" s="16"/>
      <c r="H1406" s="16"/>
      <c r="I1406" s="16"/>
    </row>
    <row r="1407" spans="3:9">
      <c r="C1407" s="16"/>
      <c r="D1407" s="16"/>
      <c r="E1407" s="16"/>
      <c r="F1407" s="16"/>
      <c r="G1407" s="16"/>
      <c r="H1407" s="16"/>
      <c r="I1407" s="16"/>
    </row>
    <row r="1408" spans="3:9">
      <c r="C1408" s="16"/>
      <c r="D1408" s="16"/>
      <c r="E1408" s="16"/>
      <c r="F1408" s="16"/>
      <c r="G1408" s="16"/>
      <c r="H1408" s="16"/>
      <c r="I1408" s="16"/>
    </row>
    <row r="1409" spans="3:9">
      <c r="C1409" s="16"/>
      <c r="D1409" s="16"/>
      <c r="E1409" s="16"/>
      <c r="F1409" s="16"/>
      <c r="G1409" s="16"/>
      <c r="H1409" s="16"/>
      <c r="I1409" s="16"/>
    </row>
    <row r="1410" spans="3:9">
      <c r="C1410" s="16"/>
      <c r="D1410" s="16"/>
      <c r="E1410" s="16"/>
      <c r="F1410" s="16"/>
      <c r="G1410" s="16"/>
      <c r="H1410" s="16"/>
      <c r="I1410" s="16"/>
    </row>
    <row r="1411" spans="3:9">
      <c r="C1411" s="16"/>
      <c r="D1411" s="16"/>
      <c r="E1411" s="16"/>
      <c r="F1411" s="16"/>
      <c r="G1411" s="16"/>
      <c r="H1411" s="16"/>
      <c r="I1411" s="16"/>
    </row>
    <row r="1412" spans="3:9">
      <c r="C1412" s="16"/>
      <c r="D1412" s="16"/>
      <c r="E1412" s="16"/>
      <c r="F1412" s="16"/>
      <c r="G1412" s="16"/>
      <c r="H1412" s="16"/>
      <c r="I1412" s="16"/>
    </row>
    <row r="1413" spans="3:9">
      <c r="C1413" s="16"/>
      <c r="D1413" s="16"/>
      <c r="E1413" s="16"/>
      <c r="F1413" s="16"/>
      <c r="G1413" s="16"/>
      <c r="H1413" s="16"/>
      <c r="I1413" s="16"/>
    </row>
    <row r="1414" spans="3:9">
      <c r="C1414" s="16"/>
      <c r="D1414" s="16"/>
      <c r="E1414" s="16"/>
      <c r="F1414" s="16"/>
      <c r="G1414" s="16"/>
      <c r="H1414" s="16"/>
      <c r="I1414" s="16"/>
    </row>
    <row r="1415" spans="3:9">
      <c r="C1415" s="16"/>
      <c r="D1415" s="16"/>
      <c r="E1415" s="16"/>
      <c r="F1415" s="16"/>
      <c r="G1415" s="16"/>
      <c r="H1415" s="16"/>
      <c r="I1415" s="16"/>
    </row>
    <row r="1416" spans="3:9">
      <c r="C1416" s="16"/>
      <c r="D1416" s="16"/>
      <c r="E1416" s="16"/>
      <c r="F1416" s="16"/>
      <c r="G1416" s="16"/>
      <c r="H1416" s="16"/>
      <c r="I1416" s="16"/>
    </row>
    <row r="1417" spans="3:9">
      <c r="C1417" s="16"/>
      <c r="D1417" s="16"/>
      <c r="E1417" s="16"/>
      <c r="F1417" s="16"/>
      <c r="G1417" s="16"/>
      <c r="H1417" s="16"/>
      <c r="I1417" s="16"/>
    </row>
    <row r="1418" spans="3:9">
      <c r="C1418" s="16"/>
      <c r="D1418" s="16"/>
      <c r="E1418" s="16"/>
      <c r="F1418" s="16"/>
      <c r="G1418" s="16"/>
      <c r="H1418" s="16"/>
      <c r="I1418" s="16"/>
    </row>
    <row r="1419" spans="3:9">
      <c r="C1419" s="16"/>
      <c r="D1419" s="16"/>
      <c r="E1419" s="16"/>
      <c r="F1419" s="16"/>
      <c r="G1419" s="16"/>
      <c r="H1419" s="16"/>
      <c r="I1419" s="16"/>
    </row>
    <row r="1420" spans="3:9">
      <c r="C1420" s="16"/>
      <c r="D1420" s="16"/>
      <c r="E1420" s="16"/>
      <c r="F1420" s="16"/>
      <c r="G1420" s="16"/>
      <c r="H1420" s="16"/>
      <c r="I1420" s="16"/>
    </row>
    <row r="1421" spans="3:9">
      <c r="C1421" s="16"/>
      <c r="D1421" s="16"/>
      <c r="E1421" s="16"/>
      <c r="F1421" s="16"/>
      <c r="G1421" s="16"/>
      <c r="H1421" s="16"/>
      <c r="I1421" s="16"/>
    </row>
    <row r="1422" spans="3:9">
      <c r="C1422" s="16"/>
      <c r="D1422" s="16"/>
      <c r="E1422" s="16"/>
      <c r="F1422" s="16"/>
      <c r="G1422" s="16"/>
      <c r="H1422" s="16"/>
      <c r="I1422" s="16"/>
    </row>
    <row r="1423" spans="3:9">
      <c r="C1423" s="16"/>
      <c r="D1423" s="16"/>
      <c r="E1423" s="16"/>
      <c r="F1423" s="16"/>
      <c r="G1423" s="16"/>
      <c r="H1423" s="16"/>
      <c r="I1423" s="16"/>
    </row>
    <row r="1424" spans="3:9">
      <c r="C1424" s="16"/>
      <c r="D1424" s="16"/>
      <c r="E1424" s="16"/>
      <c r="F1424" s="16"/>
      <c r="G1424" s="16"/>
      <c r="H1424" s="16"/>
      <c r="I1424" s="16"/>
    </row>
    <row r="1425" spans="3:9">
      <c r="C1425" s="16"/>
      <c r="D1425" s="16"/>
      <c r="E1425" s="16"/>
      <c r="F1425" s="16"/>
      <c r="G1425" s="16"/>
      <c r="H1425" s="16"/>
      <c r="I1425" s="16"/>
    </row>
    <row r="1426" spans="3:9">
      <c r="C1426" s="16"/>
      <c r="D1426" s="16"/>
      <c r="E1426" s="16"/>
      <c r="F1426" s="16"/>
      <c r="G1426" s="16"/>
      <c r="H1426" s="16"/>
      <c r="I1426" s="16"/>
    </row>
    <row r="1427" spans="3:9">
      <c r="C1427" s="16"/>
      <c r="D1427" s="16"/>
      <c r="E1427" s="16"/>
      <c r="F1427" s="16"/>
      <c r="G1427" s="16"/>
      <c r="H1427" s="16"/>
      <c r="I1427" s="16"/>
    </row>
    <row r="1428" spans="3:9">
      <c r="C1428" s="16"/>
      <c r="D1428" s="16"/>
      <c r="E1428" s="16"/>
      <c r="F1428" s="16"/>
      <c r="G1428" s="16"/>
      <c r="H1428" s="16"/>
      <c r="I1428" s="16"/>
    </row>
    <row r="1429" spans="3:9">
      <c r="C1429" s="16"/>
      <c r="D1429" s="16"/>
      <c r="E1429" s="16"/>
      <c r="F1429" s="16"/>
      <c r="G1429" s="16"/>
      <c r="H1429" s="16"/>
      <c r="I1429" s="16"/>
    </row>
    <row r="1430" spans="3:9">
      <c r="C1430" s="16"/>
      <c r="D1430" s="16"/>
      <c r="E1430" s="16"/>
      <c r="F1430" s="16"/>
      <c r="G1430" s="16"/>
      <c r="H1430" s="16"/>
      <c r="I1430" s="16"/>
    </row>
    <row r="1431" spans="3:9">
      <c r="C1431" s="16"/>
      <c r="D1431" s="16"/>
      <c r="E1431" s="16"/>
      <c r="F1431" s="16"/>
      <c r="G1431" s="16"/>
      <c r="H1431" s="16"/>
      <c r="I1431" s="16"/>
    </row>
    <row r="1432" spans="3:9">
      <c r="C1432" s="16"/>
      <c r="D1432" s="16"/>
      <c r="E1432" s="16"/>
      <c r="F1432" s="16"/>
      <c r="G1432" s="16"/>
      <c r="H1432" s="16"/>
      <c r="I1432" s="16"/>
    </row>
    <row r="1433" spans="3:9">
      <c r="C1433" s="16"/>
      <c r="D1433" s="16"/>
      <c r="E1433" s="16"/>
      <c r="F1433" s="16"/>
      <c r="G1433" s="16"/>
      <c r="H1433" s="16"/>
      <c r="I1433" s="16"/>
    </row>
    <row r="1434" spans="3:9">
      <c r="C1434" s="16"/>
      <c r="D1434" s="16"/>
      <c r="E1434" s="16"/>
      <c r="F1434" s="16"/>
      <c r="G1434" s="16"/>
      <c r="H1434" s="16"/>
      <c r="I1434" s="16"/>
    </row>
    <row r="1435" spans="3:9">
      <c r="C1435" s="16"/>
      <c r="D1435" s="16"/>
      <c r="E1435" s="16"/>
      <c r="F1435" s="16"/>
      <c r="G1435" s="16"/>
      <c r="H1435" s="16"/>
      <c r="I1435" s="16"/>
    </row>
    <row r="1436" spans="3:9">
      <c r="C1436" s="16"/>
      <c r="D1436" s="16"/>
      <c r="E1436" s="16"/>
      <c r="F1436" s="16"/>
      <c r="G1436" s="16"/>
      <c r="H1436" s="16"/>
      <c r="I1436" s="16"/>
    </row>
    <row r="1437" spans="3:9">
      <c r="C1437" s="16"/>
      <c r="D1437" s="16"/>
      <c r="E1437" s="16"/>
      <c r="F1437" s="16"/>
      <c r="G1437" s="16"/>
      <c r="H1437" s="16"/>
      <c r="I1437" s="16"/>
    </row>
    <row r="1438" spans="3:9">
      <c r="C1438" s="16"/>
      <c r="D1438" s="16"/>
      <c r="E1438" s="16"/>
      <c r="F1438" s="16"/>
      <c r="G1438" s="16"/>
      <c r="H1438" s="16"/>
      <c r="I1438" s="16"/>
    </row>
    <row r="1439" spans="3:9">
      <c r="C1439" s="16"/>
      <c r="D1439" s="16"/>
      <c r="E1439" s="16"/>
      <c r="F1439" s="16"/>
      <c r="G1439" s="16"/>
      <c r="H1439" s="16"/>
      <c r="I1439" s="16"/>
    </row>
    <row r="1440" spans="3:9">
      <c r="C1440" s="16"/>
      <c r="D1440" s="16"/>
      <c r="E1440" s="16"/>
      <c r="F1440" s="16"/>
      <c r="G1440" s="16"/>
      <c r="H1440" s="16"/>
      <c r="I1440" s="16"/>
    </row>
    <row r="1441" spans="3:9">
      <c r="C1441" s="16"/>
      <c r="D1441" s="16"/>
      <c r="E1441" s="16"/>
      <c r="F1441" s="16"/>
      <c r="G1441" s="16"/>
      <c r="H1441" s="16"/>
      <c r="I1441" s="16"/>
    </row>
    <row r="1442" spans="3:9">
      <c r="C1442" s="16"/>
      <c r="D1442" s="16"/>
      <c r="E1442" s="16"/>
      <c r="F1442" s="16"/>
      <c r="G1442" s="16"/>
      <c r="H1442" s="16"/>
      <c r="I1442" s="16"/>
    </row>
    <row r="1443" spans="3:9">
      <c r="C1443" s="16"/>
      <c r="D1443" s="16"/>
      <c r="E1443" s="16"/>
      <c r="F1443" s="16"/>
      <c r="G1443" s="16"/>
      <c r="H1443" s="16"/>
      <c r="I1443" s="16"/>
    </row>
    <row r="1444" spans="3:9">
      <c r="C1444" s="16"/>
      <c r="D1444" s="16"/>
      <c r="E1444" s="16"/>
      <c r="F1444" s="16"/>
      <c r="G1444" s="16"/>
      <c r="H1444" s="16"/>
      <c r="I1444" s="16"/>
    </row>
    <row r="1445" spans="3:9">
      <c r="C1445" s="16"/>
      <c r="D1445" s="16"/>
      <c r="E1445" s="16"/>
      <c r="F1445" s="16"/>
      <c r="G1445" s="16"/>
      <c r="H1445" s="16"/>
      <c r="I1445" s="16"/>
    </row>
    <row r="1446" spans="3:9">
      <c r="C1446" s="16"/>
      <c r="D1446" s="16"/>
      <c r="E1446" s="16"/>
      <c r="F1446" s="16"/>
      <c r="G1446" s="16"/>
      <c r="H1446" s="16"/>
      <c r="I1446" s="16"/>
    </row>
    <row r="1447" spans="3:9">
      <c r="C1447" s="16"/>
      <c r="D1447" s="16"/>
      <c r="E1447" s="16"/>
      <c r="F1447" s="16"/>
      <c r="G1447" s="16"/>
      <c r="H1447" s="16"/>
      <c r="I1447" s="16"/>
    </row>
    <row r="1448" spans="3:9">
      <c r="C1448" s="16"/>
      <c r="D1448" s="16"/>
      <c r="E1448" s="16"/>
      <c r="F1448" s="16"/>
      <c r="G1448" s="16"/>
      <c r="H1448" s="16"/>
      <c r="I1448" s="16"/>
    </row>
    <row r="1449" spans="3:9">
      <c r="C1449" s="16"/>
      <c r="D1449" s="16"/>
      <c r="E1449" s="16"/>
      <c r="F1449" s="16"/>
      <c r="G1449" s="16"/>
      <c r="H1449" s="16"/>
      <c r="I1449" s="16"/>
    </row>
    <row r="1450" spans="3:9">
      <c r="C1450" s="16"/>
      <c r="D1450" s="16"/>
      <c r="E1450" s="16"/>
      <c r="F1450" s="16"/>
      <c r="G1450" s="16"/>
      <c r="H1450" s="16"/>
      <c r="I1450" s="16"/>
    </row>
    <row r="1451" spans="3:9">
      <c r="C1451" s="16"/>
      <c r="D1451" s="16"/>
      <c r="E1451" s="16"/>
      <c r="F1451" s="16"/>
      <c r="G1451" s="16"/>
      <c r="H1451" s="16"/>
      <c r="I1451" s="16"/>
    </row>
    <row r="1452" spans="3:9">
      <c r="C1452" s="16"/>
      <c r="D1452" s="16"/>
      <c r="E1452" s="16"/>
      <c r="F1452" s="16"/>
      <c r="G1452" s="16"/>
      <c r="H1452" s="16"/>
      <c r="I1452" s="16"/>
    </row>
    <row r="1453" spans="3:9">
      <c r="C1453" s="16"/>
      <c r="D1453" s="16"/>
      <c r="E1453" s="16"/>
      <c r="F1453" s="16"/>
      <c r="G1453" s="16"/>
      <c r="H1453" s="16"/>
      <c r="I1453" s="16"/>
    </row>
    <row r="1454" spans="3:9">
      <c r="C1454" s="16"/>
      <c r="D1454" s="16"/>
      <c r="E1454" s="16"/>
      <c r="F1454" s="16"/>
      <c r="G1454" s="16"/>
      <c r="H1454" s="16"/>
      <c r="I1454" s="16"/>
    </row>
    <row r="1455" spans="3:9">
      <c r="C1455" s="16"/>
      <c r="D1455" s="16"/>
      <c r="E1455" s="16"/>
      <c r="F1455" s="16"/>
      <c r="G1455" s="16"/>
      <c r="H1455" s="16"/>
      <c r="I1455" s="16"/>
    </row>
    <row r="1456" spans="3:9">
      <c r="C1456" s="16"/>
      <c r="D1456" s="16"/>
      <c r="E1456" s="16"/>
      <c r="F1456" s="16"/>
      <c r="G1456" s="16"/>
      <c r="H1456" s="16"/>
      <c r="I1456" s="16"/>
    </row>
    <row r="1457" spans="3:9">
      <c r="C1457" s="16"/>
      <c r="D1457" s="16"/>
      <c r="E1457" s="16"/>
      <c r="F1457" s="16"/>
      <c r="G1457" s="16"/>
      <c r="H1457" s="16"/>
      <c r="I1457" s="16"/>
    </row>
    <row r="1458" spans="3:9">
      <c r="C1458" s="16"/>
      <c r="D1458" s="16"/>
      <c r="E1458" s="16"/>
      <c r="F1458" s="16"/>
      <c r="G1458" s="16"/>
      <c r="H1458" s="16"/>
      <c r="I1458" s="16"/>
    </row>
    <row r="1459" spans="3:9">
      <c r="C1459" s="16"/>
      <c r="D1459" s="16"/>
      <c r="E1459" s="16"/>
      <c r="F1459" s="16"/>
      <c r="G1459" s="16"/>
      <c r="H1459" s="16"/>
      <c r="I1459" s="16"/>
    </row>
    <row r="1460" spans="3:9">
      <c r="C1460" s="16"/>
      <c r="D1460" s="16"/>
      <c r="E1460" s="16"/>
      <c r="F1460" s="16"/>
      <c r="G1460" s="16"/>
      <c r="H1460" s="16"/>
      <c r="I1460" s="16"/>
    </row>
    <row r="1461" spans="3:9">
      <c r="C1461" s="16"/>
      <c r="D1461" s="16"/>
      <c r="E1461" s="16"/>
      <c r="F1461" s="16"/>
      <c r="G1461" s="16"/>
      <c r="H1461" s="16"/>
      <c r="I1461" s="16"/>
    </row>
    <row r="1462" spans="3:9">
      <c r="C1462" s="16"/>
      <c r="D1462" s="16"/>
      <c r="E1462" s="16"/>
      <c r="F1462" s="16"/>
      <c r="G1462" s="16"/>
      <c r="H1462" s="16"/>
      <c r="I1462" s="16"/>
    </row>
    <row r="1463" spans="3:9">
      <c r="C1463" s="16"/>
      <c r="D1463" s="16"/>
      <c r="E1463" s="16"/>
      <c r="F1463" s="16"/>
      <c r="G1463" s="16"/>
      <c r="H1463" s="16"/>
      <c r="I1463" s="16"/>
    </row>
    <row r="1464" spans="3:9">
      <c r="C1464" s="16"/>
      <c r="D1464" s="16"/>
      <c r="E1464" s="16"/>
      <c r="F1464" s="16"/>
      <c r="G1464" s="16"/>
      <c r="H1464" s="16"/>
      <c r="I1464" s="16"/>
    </row>
    <row r="1465" spans="3:9">
      <c r="C1465" s="16"/>
      <c r="D1465" s="16"/>
      <c r="E1465" s="16"/>
      <c r="F1465" s="16"/>
      <c r="G1465" s="16"/>
      <c r="H1465" s="16"/>
      <c r="I1465" s="16"/>
    </row>
    <row r="1466" spans="3:9">
      <c r="C1466" s="16"/>
      <c r="D1466" s="16"/>
      <c r="E1466" s="16"/>
      <c r="F1466" s="16"/>
      <c r="G1466" s="16"/>
      <c r="H1466" s="16"/>
      <c r="I1466" s="16"/>
    </row>
    <row r="1467" spans="3:9">
      <c r="C1467" s="16"/>
      <c r="D1467" s="16"/>
      <c r="E1467" s="16"/>
      <c r="F1467" s="16"/>
      <c r="G1467" s="16"/>
      <c r="H1467" s="16"/>
      <c r="I1467" s="16"/>
    </row>
    <row r="1468" spans="3:9">
      <c r="C1468" s="16"/>
      <c r="D1468" s="16"/>
      <c r="E1468" s="16"/>
      <c r="F1468" s="16"/>
      <c r="G1468" s="16"/>
      <c r="H1468" s="16"/>
      <c r="I1468" s="16"/>
    </row>
    <row r="1469" spans="3:9">
      <c r="C1469" s="16"/>
      <c r="D1469" s="16"/>
      <c r="E1469" s="16"/>
      <c r="F1469" s="16"/>
      <c r="G1469" s="16"/>
      <c r="H1469" s="16"/>
      <c r="I1469" s="16"/>
    </row>
    <row r="1470" spans="3:9">
      <c r="C1470" s="16"/>
      <c r="D1470" s="16"/>
      <c r="E1470" s="16"/>
      <c r="F1470" s="16"/>
      <c r="G1470" s="16"/>
      <c r="H1470" s="16"/>
      <c r="I1470" s="16"/>
    </row>
    <row r="1471" spans="3:9">
      <c r="C1471" s="16"/>
      <c r="D1471" s="16"/>
      <c r="E1471" s="16"/>
      <c r="F1471" s="16"/>
      <c r="G1471" s="16"/>
      <c r="H1471" s="16"/>
      <c r="I1471" s="16"/>
    </row>
    <row r="1472" spans="3:9">
      <c r="C1472" s="16"/>
      <c r="D1472" s="16"/>
      <c r="E1472" s="16"/>
      <c r="F1472" s="16"/>
      <c r="G1472" s="16"/>
      <c r="H1472" s="16"/>
      <c r="I1472" s="16"/>
    </row>
    <row r="1473" spans="3:9">
      <c r="C1473" s="16"/>
      <c r="D1473" s="16"/>
      <c r="E1473" s="16"/>
      <c r="F1473" s="16"/>
      <c r="G1473" s="16"/>
      <c r="H1473" s="16"/>
      <c r="I1473" s="16"/>
    </row>
    <row r="1474" spans="3:9">
      <c r="C1474" s="16"/>
      <c r="D1474" s="16"/>
      <c r="E1474" s="16"/>
      <c r="F1474" s="16"/>
      <c r="G1474" s="16"/>
      <c r="H1474" s="16"/>
      <c r="I1474" s="16"/>
    </row>
    <row r="1475" spans="3:9">
      <c r="C1475" s="16"/>
      <c r="D1475" s="16"/>
      <c r="E1475" s="16"/>
      <c r="F1475" s="16"/>
      <c r="G1475" s="16"/>
      <c r="H1475" s="16"/>
      <c r="I1475" s="16"/>
    </row>
    <row r="1476" spans="3:9">
      <c r="C1476" s="16"/>
      <c r="D1476" s="16"/>
      <c r="E1476" s="16"/>
      <c r="F1476" s="16"/>
      <c r="G1476" s="16"/>
      <c r="H1476" s="16"/>
      <c r="I1476" s="16"/>
    </row>
    <row r="1477" spans="3:9">
      <c r="C1477" s="16"/>
      <c r="D1477" s="16"/>
      <c r="E1477" s="16"/>
      <c r="F1477" s="16"/>
      <c r="G1477" s="16"/>
      <c r="H1477" s="16"/>
      <c r="I1477" s="16"/>
    </row>
    <row r="1478" spans="3:9">
      <c r="C1478" s="16"/>
      <c r="D1478" s="16"/>
      <c r="E1478" s="16"/>
      <c r="F1478" s="16"/>
      <c r="G1478" s="16"/>
      <c r="H1478" s="16"/>
      <c r="I1478" s="16"/>
    </row>
    <row r="1479" spans="3:9">
      <c r="C1479" s="16"/>
      <c r="D1479" s="16"/>
      <c r="E1479" s="16"/>
      <c r="F1479" s="16"/>
      <c r="G1479" s="16"/>
      <c r="H1479" s="16"/>
      <c r="I1479" s="16"/>
    </row>
    <row r="1480" spans="3:9">
      <c r="C1480" s="16"/>
      <c r="D1480" s="16"/>
      <c r="E1480" s="16"/>
      <c r="F1480" s="16"/>
      <c r="G1480" s="16"/>
      <c r="H1480" s="16"/>
      <c r="I1480" s="16"/>
    </row>
    <row r="1481" spans="3:9">
      <c r="C1481" s="16"/>
      <c r="D1481" s="16"/>
      <c r="E1481" s="16"/>
      <c r="F1481" s="16"/>
      <c r="G1481" s="16"/>
      <c r="H1481" s="16"/>
      <c r="I1481" s="16"/>
    </row>
    <row r="1482" spans="3:9">
      <c r="C1482" s="16"/>
      <c r="D1482" s="16"/>
      <c r="E1482" s="16"/>
      <c r="F1482" s="16"/>
      <c r="G1482" s="16"/>
      <c r="H1482" s="16"/>
      <c r="I1482" s="16"/>
    </row>
    <row r="1483" spans="3:9">
      <c r="C1483" s="16"/>
      <c r="D1483" s="16"/>
      <c r="E1483" s="16"/>
      <c r="F1483" s="16"/>
      <c r="G1483" s="16"/>
      <c r="H1483" s="16"/>
      <c r="I1483" s="16"/>
    </row>
    <row r="1484" spans="3:9">
      <c r="C1484" s="16"/>
      <c r="D1484" s="16"/>
      <c r="E1484" s="16"/>
      <c r="F1484" s="16"/>
      <c r="G1484" s="16"/>
      <c r="H1484" s="16"/>
      <c r="I1484" s="16"/>
    </row>
    <row r="1485" spans="3:9">
      <c r="C1485" s="16"/>
      <c r="D1485" s="16"/>
      <c r="E1485" s="16"/>
      <c r="F1485" s="16"/>
      <c r="G1485" s="16"/>
      <c r="H1485" s="16"/>
      <c r="I1485" s="16"/>
    </row>
    <row r="1486" spans="3:9">
      <c r="C1486" s="16"/>
      <c r="D1486" s="16"/>
      <c r="E1486" s="16"/>
      <c r="F1486" s="16"/>
      <c r="G1486" s="16"/>
      <c r="H1486" s="16"/>
      <c r="I1486" s="16"/>
    </row>
    <row r="1487" spans="3:9">
      <c r="C1487" s="16"/>
      <c r="D1487" s="16"/>
      <c r="E1487" s="16"/>
      <c r="F1487" s="16"/>
      <c r="G1487" s="16"/>
      <c r="H1487" s="16"/>
      <c r="I1487" s="16"/>
    </row>
    <row r="1488" spans="3:9">
      <c r="C1488" s="16"/>
      <c r="D1488" s="16"/>
      <c r="E1488" s="16"/>
      <c r="F1488" s="16"/>
      <c r="G1488" s="16"/>
      <c r="H1488" s="16"/>
      <c r="I1488" s="16"/>
    </row>
    <row r="1489" spans="3:9">
      <c r="C1489" s="16"/>
      <c r="D1489" s="16"/>
      <c r="E1489" s="16"/>
      <c r="F1489" s="16"/>
      <c r="G1489" s="16"/>
      <c r="H1489" s="16"/>
      <c r="I1489" s="16"/>
    </row>
    <row r="1490" spans="3:9">
      <c r="C1490" s="16"/>
      <c r="D1490" s="16"/>
      <c r="E1490" s="16"/>
      <c r="F1490" s="16"/>
      <c r="G1490" s="16"/>
      <c r="H1490" s="16"/>
      <c r="I1490" s="16"/>
    </row>
    <row r="1491" spans="3:9">
      <c r="C1491" s="16"/>
      <c r="D1491" s="16"/>
      <c r="E1491" s="16"/>
      <c r="F1491" s="16"/>
      <c r="G1491" s="16"/>
      <c r="H1491" s="16"/>
      <c r="I1491" s="16"/>
    </row>
    <row r="1492" spans="3:9">
      <c r="C1492" s="16"/>
      <c r="D1492" s="16"/>
      <c r="E1492" s="16"/>
      <c r="F1492" s="16"/>
      <c r="G1492" s="16"/>
      <c r="H1492" s="16"/>
      <c r="I1492" s="16"/>
    </row>
    <row r="1493" spans="3:9">
      <c r="C1493" s="16"/>
      <c r="D1493" s="16"/>
      <c r="E1493" s="16"/>
      <c r="F1493" s="16"/>
      <c r="G1493" s="16"/>
      <c r="H1493" s="16"/>
      <c r="I1493" s="16"/>
    </row>
    <row r="1494" spans="3:9">
      <c r="C1494" s="16"/>
      <c r="D1494" s="16"/>
      <c r="E1494" s="16"/>
      <c r="F1494" s="16"/>
      <c r="G1494" s="16"/>
      <c r="H1494" s="16"/>
      <c r="I1494" s="16"/>
    </row>
    <row r="1495" spans="3:9">
      <c r="C1495" s="16"/>
      <c r="D1495" s="16"/>
      <c r="E1495" s="16"/>
      <c r="F1495" s="16"/>
      <c r="G1495" s="16"/>
      <c r="H1495" s="16"/>
      <c r="I1495" s="16"/>
    </row>
    <row r="1496" spans="3:9">
      <c r="C1496" s="16"/>
      <c r="D1496" s="16"/>
      <c r="E1496" s="16"/>
      <c r="F1496" s="16"/>
      <c r="G1496" s="16"/>
      <c r="H1496" s="16"/>
      <c r="I1496" s="16"/>
    </row>
    <row r="1497" spans="3:9">
      <c r="C1497" s="16"/>
      <c r="D1497" s="16"/>
      <c r="E1497" s="16"/>
      <c r="F1497" s="16"/>
      <c r="G1497" s="16"/>
      <c r="H1497" s="16"/>
      <c r="I1497" s="16"/>
    </row>
    <row r="1498" spans="3:9">
      <c r="C1498" s="16"/>
      <c r="D1498" s="16"/>
      <c r="E1498" s="16"/>
      <c r="F1498" s="16"/>
      <c r="G1498" s="16"/>
      <c r="H1498" s="16"/>
      <c r="I1498" s="16"/>
    </row>
    <row r="1499" spans="3:9">
      <c r="C1499" s="16"/>
      <c r="D1499" s="16"/>
      <c r="E1499" s="16"/>
      <c r="F1499" s="16"/>
      <c r="G1499" s="16"/>
      <c r="H1499" s="16"/>
      <c r="I1499" s="16"/>
    </row>
    <row r="1500" spans="3:9">
      <c r="C1500" s="16"/>
      <c r="D1500" s="16"/>
      <c r="E1500" s="16"/>
      <c r="F1500" s="16"/>
      <c r="G1500" s="16"/>
      <c r="H1500" s="16"/>
      <c r="I1500" s="16"/>
    </row>
    <row r="1501" spans="3:9">
      <c r="C1501" s="16"/>
      <c r="D1501" s="16"/>
      <c r="E1501" s="16"/>
      <c r="F1501" s="16"/>
      <c r="G1501" s="16"/>
      <c r="H1501" s="16"/>
      <c r="I1501" s="16"/>
    </row>
    <row r="1502" spans="3:9">
      <c r="C1502" s="16"/>
      <c r="D1502" s="16"/>
      <c r="E1502" s="16"/>
      <c r="F1502" s="16"/>
      <c r="G1502" s="16"/>
      <c r="H1502" s="16"/>
      <c r="I1502" s="16"/>
    </row>
    <row r="1503" spans="3:9">
      <c r="C1503" s="16"/>
      <c r="D1503" s="16"/>
      <c r="E1503" s="16"/>
      <c r="F1503" s="16"/>
      <c r="G1503" s="16"/>
      <c r="H1503" s="16"/>
      <c r="I1503" s="16"/>
    </row>
    <row r="1504" spans="3:9">
      <c r="C1504" s="16"/>
      <c r="D1504" s="16"/>
      <c r="E1504" s="16"/>
      <c r="F1504" s="16"/>
      <c r="G1504" s="16"/>
      <c r="H1504" s="16"/>
      <c r="I1504" s="16"/>
    </row>
    <row r="1505" spans="3:9">
      <c r="C1505" s="16"/>
      <c r="D1505" s="16"/>
      <c r="E1505" s="16"/>
      <c r="F1505" s="16"/>
      <c r="G1505" s="16"/>
      <c r="H1505" s="16"/>
      <c r="I1505" s="16"/>
    </row>
    <row r="1506" spans="3:9">
      <c r="C1506" s="16"/>
      <c r="D1506" s="16"/>
      <c r="E1506" s="16"/>
      <c r="F1506" s="16"/>
      <c r="G1506" s="16"/>
      <c r="H1506" s="16"/>
      <c r="I1506" s="16"/>
    </row>
    <row r="1507" spans="3:9">
      <c r="C1507" s="16"/>
      <c r="D1507" s="16"/>
      <c r="E1507" s="16"/>
      <c r="F1507" s="16"/>
      <c r="G1507" s="16"/>
      <c r="H1507" s="16"/>
      <c r="I1507" s="16"/>
    </row>
    <row r="1508" spans="3:9">
      <c r="C1508" s="16"/>
      <c r="D1508" s="16"/>
      <c r="E1508" s="16"/>
      <c r="F1508" s="16"/>
      <c r="G1508" s="16"/>
      <c r="H1508" s="16"/>
      <c r="I1508" s="16"/>
    </row>
    <row r="1509" spans="3:9">
      <c r="C1509" s="16"/>
      <c r="D1509" s="16"/>
      <c r="E1509" s="16"/>
      <c r="F1509" s="16"/>
      <c r="G1509" s="16"/>
      <c r="H1509" s="16"/>
      <c r="I1509" s="16"/>
    </row>
    <row r="1510" spans="3:9">
      <c r="C1510" s="16"/>
      <c r="D1510" s="16"/>
      <c r="E1510" s="16"/>
      <c r="F1510" s="16"/>
      <c r="G1510" s="16"/>
      <c r="H1510" s="16"/>
      <c r="I1510" s="16"/>
    </row>
    <row r="1511" spans="3:9">
      <c r="C1511" s="16"/>
      <c r="D1511" s="16"/>
      <c r="E1511" s="16"/>
      <c r="F1511" s="16"/>
      <c r="G1511" s="16"/>
      <c r="H1511" s="16"/>
      <c r="I1511" s="16"/>
    </row>
    <row r="1512" spans="3:9">
      <c r="C1512" s="16"/>
      <c r="D1512" s="16"/>
      <c r="E1512" s="16"/>
      <c r="F1512" s="16"/>
      <c r="G1512" s="16"/>
      <c r="H1512" s="16"/>
      <c r="I1512" s="16"/>
    </row>
    <row r="1513" spans="3:9">
      <c r="C1513" s="16"/>
      <c r="D1513" s="16"/>
      <c r="E1513" s="16"/>
      <c r="F1513" s="16"/>
      <c r="G1513" s="16"/>
      <c r="H1513" s="16"/>
      <c r="I1513" s="16"/>
    </row>
    <row r="1514" spans="3:9">
      <c r="C1514" s="16"/>
      <c r="D1514" s="16"/>
      <c r="E1514" s="16"/>
      <c r="F1514" s="16"/>
      <c r="G1514" s="16"/>
      <c r="H1514" s="16"/>
      <c r="I1514" s="16"/>
    </row>
    <row r="1515" spans="3:9">
      <c r="C1515" s="16"/>
      <c r="D1515" s="16"/>
      <c r="E1515" s="16"/>
      <c r="F1515" s="16"/>
      <c r="G1515" s="16"/>
      <c r="H1515" s="16"/>
      <c r="I1515" s="16"/>
    </row>
    <row r="1516" spans="3:9">
      <c r="C1516" s="16"/>
      <c r="D1516" s="16"/>
      <c r="E1516" s="16"/>
      <c r="F1516" s="16"/>
      <c r="G1516" s="16"/>
      <c r="H1516" s="16"/>
      <c r="I1516" s="16"/>
    </row>
    <row r="1517" spans="3:9">
      <c r="C1517" s="16"/>
      <c r="D1517" s="16"/>
      <c r="E1517" s="16"/>
      <c r="F1517" s="16"/>
      <c r="G1517" s="16"/>
      <c r="H1517" s="16"/>
      <c r="I1517" s="16"/>
    </row>
    <row r="1518" spans="3:9">
      <c r="C1518" s="16"/>
      <c r="D1518" s="16"/>
      <c r="E1518" s="16"/>
      <c r="F1518" s="16"/>
      <c r="G1518" s="16"/>
      <c r="H1518" s="16"/>
      <c r="I1518" s="16"/>
    </row>
    <row r="1519" spans="3:9">
      <c r="C1519" s="16"/>
      <c r="D1519" s="16"/>
      <c r="E1519" s="16"/>
      <c r="F1519" s="16"/>
      <c r="G1519" s="16"/>
      <c r="H1519" s="16"/>
      <c r="I1519" s="16"/>
    </row>
    <row r="1520" spans="3:9">
      <c r="C1520" s="16"/>
      <c r="D1520" s="16"/>
      <c r="E1520" s="16"/>
      <c r="F1520" s="16"/>
      <c r="G1520" s="16"/>
      <c r="H1520" s="16"/>
      <c r="I1520" s="16"/>
    </row>
    <row r="1521" spans="3:9">
      <c r="C1521" s="16"/>
      <c r="D1521" s="16"/>
      <c r="E1521" s="16"/>
      <c r="F1521" s="16"/>
      <c r="G1521" s="16"/>
      <c r="H1521" s="16"/>
      <c r="I1521" s="16"/>
    </row>
    <row r="1522" spans="3:9">
      <c r="C1522" s="16"/>
      <c r="D1522" s="16"/>
      <c r="E1522" s="16"/>
      <c r="F1522" s="16"/>
      <c r="G1522" s="16"/>
      <c r="H1522" s="16"/>
      <c r="I1522" s="16"/>
    </row>
    <row r="1523" spans="3:9">
      <c r="C1523" s="16"/>
      <c r="D1523" s="16"/>
      <c r="E1523" s="16"/>
      <c r="F1523" s="16"/>
      <c r="G1523" s="16"/>
      <c r="H1523" s="16"/>
      <c r="I1523" s="16"/>
    </row>
    <row r="1524" spans="3:9">
      <c r="C1524" s="16"/>
      <c r="D1524" s="16"/>
      <c r="E1524" s="16"/>
      <c r="F1524" s="16"/>
      <c r="G1524" s="16"/>
      <c r="H1524" s="16"/>
      <c r="I1524" s="16"/>
    </row>
    <row r="1525" spans="3:9">
      <c r="C1525" s="16"/>
      <c r="D1525" s="16"/>
      <c r="E1525" s="16"/>
      <c r="F1525" s="16"/>
      <c r="G1525" s="16"/>
      <c r="H1525" s="16"/>
      <c r="I1525" s="16"/>
    </row>
    <row r="1526" spans="3:9">
      <c r="C1526" s="16"/>
      <c r="D1526" s="16"/>
      <c r="E1526" s="16"/>
      <c r="F1526" s="16"/>
      <c r="G1526" s="16"/>
      <c r="H1526" s="16"/>
      <c r="I1526" s="16"/>
    </row>
    <row r="1527" spans="3:9">
      <c r="C1527" s="16"/>
      <c r="D1527" s="16"/>
      <c r="E1527" s="16"/>
      <c r="F1527" s="16"/>
      <c r="G1527" s="16"/>
      <c r="H1527" s="16"/>
      <c r="I1527" s="16"/>
    </row>
    <row r="1528" spans="3:9">
      <c r="C1528" s="16"/>
      <c r="D1528" s="16"/>
      <c r="E1528" s="16"/>
      <c r="F1528" s="16"/>
      <c r="G1528" s="16"/>
      <c r="H1528" s="16"/>
      <c r="I1528" s="16"/>
    </row>
    <row r="1529" spans="3:9">
      <c r="C1529" s="16"/>
      <c r="D1529" s="16"/>
      <c r="E1529" s="16"/>
      <c r="F1529" s="16"/>
      <c r="G1529" s="16"/>
      <c r="H1529" s="16"/>
      <c r="I1529" s="16"/>
    </row>
    <row r="1530" spans="3:9">
      <c r="C1530" s="16"/>
      <c r="D1530" s="16"/>
      <c r="E1530" s="16"/>
      <c r="F1530" s="16"/>
      <c r="G1530" s="16"/>
      <c r="H1530" s="16"/>
      <c r="I1530" s="16"/>
    </row>
    <row r="1531" spans="3:9">
      <c r="C1531" s="16"/>
      <c r="D1531" s="16"/>
      <c r="E1531" s="16"/>
      <c r="F1531" s="16"/>
      <c r="G1531" s="16"/>
      <c r="H1531" s="16"/>
      <c r="I1531" s="16"/>
    </row>
    <row r="1532" spans="3:9">
      <c r="C1532" s="16"/>
      <c r="D1532" s="16"/>
      <c r="E1532" s="16"/>
      <c r="F1532" s="16"/>
      <c r="G1532" s="16"/>
      <c r="H1532" s="16"/>
      <c r="I1532" s="16"/>
    </row>
    <row r="1533" spans="3:9">
      <c r="C1533" s="16"/>
      <c r="D1533" s="16"/>
      <c r="E1533" s="16"/>
      <c r="F1533" s="16"/>
      <c r="G1533" s="16"/>
      <c r="H1533" s="16"/>
      <c r="I1533" s="16"/>
    </row>
    <row r="1534" spans="3:9">
      <c r="C1534" s="16"/>
      <c r="D1534" s="16"/>
      <c r="E1534" s="16"/>
      <c r="F1534" s="16"/>
      <c r="G1534" s="16"/>
      <c r="H1534" s="16"/>
      <c r="I1534" s="16"/>
    </row>
    <row r="1535" spans="3:9">
      <c r="C1535" s="16"/>
      <c r="D1535" s="16"/>
      <c r="E1535" s="16"/>
      <c r="F1535" s="16"/>
      <c r="G1535" s="16"/>
      <c r="H1535" s="16"/>
      <c r="I1535" s="16"/>
    </row>
    <row r="1536" spans="3:9">
      <c r="C1536" s="16"/>
      <c r="D1536" s="16"/>
      <c r="E1536" s="16"/>
      <c r="F1536" s="16"/>
      <c r="G1536" s="16"/>
      <c r="H1536" s="16"/>
      <c r="I1536" s="16"/>
    </row>
    <row r="1537" spans="3:9">
      <c r="C1537" s="16"/>
      <c r="D1537" s="16"/>
      <c r="E1537" s="16"/>
      <c r="F1537" s="16"/>
      <c r="G1537" s="16"/>
      <c r="H1537" s="16"/>
      <c r="I1537" s="16"/>
    </row>
    <row r="1538" spans="3:9">
      <c r="C1538" s="16"/>
      <c r="D1538" s="16"/>
      <c r="E1538" s="16"/>
      <c r="F1538" s="16"/>
      <c r="G1538" s="16"/>
      <c r="H1538" s="16"/>
      <c r="I1538" s="16"/>
    </row>
    <row r="1539" spans="3:9">
      <c r="C1539" s="16"/>
      <c r="D1539" s="16"/>
      <c r="E1539" s="16"/>
      <c r="F1539" s="16"/>
      <c r="G1539" s="16"/>
      <c r="H1539" s="16"/>
      <c r="I1539" s="16"/>
    </row>
    <row r="1540" spans="3:9">
      <c r="C1540" s="16"/>
      <c r="D1540" s="16"/>
      <c r="E1540" s="16"/>
      <c r="F1540" s="16"/>
      <c r="G1540" s="16"/>
      <c r="H1540" s="16"/>
      <c r="I1540" s="16"/>
    </row>
    <row r="1541" spans="3:9">
      <c r="C1541" s="16"/>
      <c r="D1541" s="16"/>
      <c r="E1541" s="16"/>
      <c r="F1541" s="16"/>
      <c r="G1541" s="16"/>
      <c r="H1541" s="16"/>
      <c r="I1541" s="16"/>
    </row>
    <row r="1542" spans="3:9">
      <c r="C1542" s="16"/>
      <c r="D1542" s="16"/>
      <c r="E1542" s="16"/>
      <c r="F1542" s="16"/>
      <c r="G1542" s="16"/>
      <c r="H1542" s="16"/>
      <c r="I1542" s="16"/>
    </row>
    <row r="1543" spans="3:9">
      <c r="C1543" s="16"/>
      <c r="D1543" s="16"/>
      <c r="E1543" s="16"/>
      <c r="F1543" s="16"/>
      <c r="G1543" s="16"/>
      <c r="H1543" s="16"/>
      <c r="I1543" s="16"/>
    </row>
    <row r="1544" spans="3:9">
      <c r="C1544" s="16"/>
      <c r="D1544" s="16"/>
      <c r="E1544" s="16"/>
      <c r="F1544" s="16"/>
      <c r="G1544" s="16"/>
      <c r="H1544" s="16"/>
      <c r="I1544" s="16"/>
    </row>
    <row r="1545" spans="3:9">
      <c r="C1545" s="16"/>
      <c r="D1545" s="16"/>
      <c r="E1545" s="16"/>
      <c r="F1545" s="16"/>
      <c r="G1545" s="16"/>
      <c r="H1545" s="16"/>
      <c r="I1545" s="16"/>
    </row>
    <row r="1546" spans="3:9">
      <c r="C1546" s="16"/>
      <c r="D1546" s="16"/>
      <c r="E1546" s="16"/>
      <c r="F1546" s="16"/>
      <c r="G1546" s="16"/>
      <c r="H1546" s="16"/>
      <c r="I1546" s="16"/>
    </row>
    <row r="1547" spans="3:9">
      <c r="C1547" s="16"/>
      <c r="D1547" s="16"/>
      <c r="E1547" s="16"/>
      <c r="F1547" s="16"/>
      <c r="G1547" s="16"/>
      <c r="H1547" s="16"/>
      <c r="I1547" s="16"/>
    </row>
    <row r="1548" spans="3:9">
      <c r="C1548" s="16"/>
      <c r="D1548" s="16"/>
      <c r="E1548" s="16"/>
      <c r="F1548" s="16"/>
      <c r="G1548" s="16"/>
      <c r="H1548" s="16"/>
      <c r="I1548" s="16"/>
    </row>
    <row r="1549" spans="3:9">
      <c r="C1549" s="16"/>
      <c r="D1549" s="16"/>
      <c r="E1549" s="16"/>
      <c r="F1549" s="16"/>
      <c r="G1549" s="16"/>
      <c r="H1549" s="16"/>
      <c r="I1549" s="16"/>
    </row>
    <row r="1550" spans="3:9">
      <c r="C1550" s="16"/>
      <c r="D1550" s="16"/>
      <c r="E1550" s="16"/>
      <c r="F1550" s="16"/>
      <c r="G1550" s="16"/>
      <c r="H1550" s="16"/>
      <c r="I1550" s="16"/>
    </row>
    <row r="1551" spans="3:9">
      <c r="C1551" s="16"/>
      <c r="D1551" s="16"/>
      <c r="E1551" s="16"/>
      <c r="F1551" s="16"/>
      <c r="G1551" s="16"/>
      <c r="H1551" s="16"/>
      <c r="I1551" s="16"/>
    </row>
    <row r="1552" spans="3:9">
      <c r="C1552" s="16"/>
      <c r="D1552" s="16"/>
      <c r="E1552" s="16"/>
      <c r="F1552" s="16"/>
      <c r="G1552" s="16"/>
      <c r="H1552" s="16"/>
      <c r="I1552" s="16"/>
    </row>
    <row r="1553" spans="3:9">
      <c r="C1553" s="16"/>
      <c r="D1553" s="16"/>
      <c r="E1553" s="16"/>
      <c r="F1553" s="16"/>
      <c r="G1553" s="16"/>
      <c r="H1553" s="16"/>
      <c r="I1553" s="16"/>
    </row>
    <row r="1554" spans="3:9">
      <c r="C1554" s="16"/>
      <c r="D1554" s="16"/>
      <c r="E1554" s="16"/>
      <c r="F1554" s="16"/>
      <c r="G1554" s="16"/>
      <c r="H1554" s="16"/>
      <c r="I1554" s="16"/>
    </row>
    <row r="1555" spans="3:9">
      <c r="C1555" s="16"/>
      <c r="D1555" s="16"/>
      <c r="E1555" s="16"/>
      <c r="F1555" s="16"/>
      <c r="G1555" s="16"/>
      <c r="H1555" s="16"/>
      <c r="I1555" s="16"/>
    </row>
    <row r="1556" spans="3:9">
      <c r="C1556" s="16"/>
      <c r="D1556" s="16"/>
      <c r="E1556" s="16"/>
      <c r="F1556" s="16"/>
      <c r="G1556" s="16"/>
      <c r="H1556" s="16"/>
      <c r="I1556" s="16"/>
    </row>
    <row r="1557" spans="3:9">
      <c r="C1557" s="16"/>
      <c r="D1557" s="16"/>
      <c r="E1557" s="16"/>
      <c r="F1557" s="16"/>
      <c r="G1557" s="16"/>
      <c r="H1557" s="16"/>
      <c r="I1557" s="16"/>
    </row>
    <row r="1558" spans="3:9">
      <c r="C1558" s="16"/>
      <c r="D1558" s="16"/>
      <c r="E1558" s="16"/>
      <c r="F1558" s="16"/>
      <c r="G1558" s="16"/>
      <c r="H1558" s="16"/>
      <c r="I1558" s="16"/>
    </row>
    <row r="1559" spans="3:9">
      <c r="C1559" s="16"/>
      <c r="D1559" s="16"/>
      <c r="E1559" s="16"/>
      <c r="F1559" s="16"/>
      <c r="G1559" s="16"/>
      <c r="H1559" s="16"/>
      <c r="I1559" s="16"/>
    </row>
    <row r="1560" spans="3:9">
      <c r="C1560" s="16"/>
      <c r="D1560" s="16"/>
      <c r="E1560" s="16"/>
      <c r="F1560" s="16"/>
      <c r="G1560" s="16"/>
      <c r="H1560" s="16"/>
      <c r="I1560" s="16"/>
    </row>
    <row r="1561" spans="3:9">
      <c r="C1561" s="16"/>
      <c r="D1561" s="16"/>
      <c r="E1561" s="16"/>
      <c r="F1561" s="16"/>
      <c r="G1561" s="16"/>
      <c r="H1561" s="16"/>
      <c r="I1561" s="16"/>
    </row>
    <row r="1562" spans="3:9">
      <c r="C1562" s="16"/>
      <c r="D1562" s="16"/>
      <c r="E1562" s="16"/>
      <c r="F1562" s="16"/>
      <c r="G1562" s="16"/>
      <c r="H1562" s="16"/>
      <c r="I1562" s="16"/>
    </row>
    <row r="1563" spans="3:9">
      <c r="C1563" s="16"/>
      <c r="D1563" s="16"/>
      <c r="E1563" s="16"/>
      <c r="F1563" s="16"/>
      <c r="G1563" s="16"/>
      <c r="H1563" s="16"/>
      <c r="I1563" s="16"/>
    </row>
    <row r="1564" spans="3:9">
      <c r="C1564" s="16"/>
      <c r="D1564" s="16"/>
      <c r="E1564" s="16"/>
      <c r="F1564" s="16"/>
      <c r="G1564" s="16"/>
      <c r="H1564" s="16"/>
      <c r="I1564" s="16"/>
    </row>
    <row r="1565" spans="3:9">
      <c r="C1565" s="16"/>
      <c r="D1565" s="16"/>
      <c r="E1565" s="16"/>
      <c r="F1565" s="16"/>
      <c r="G1565" s="16"/>
      <c r="H1565" s="16"/>
      <c r="I1565" s="16"/>
    </row>
    <row r="1566" spans="3:9">
      <c r="C1566" s="16"/>
      <c r="D1566" s="16"/>
      <c r="E1566" s="16"/>
      <c r="F1566" s="16"/>
      <c r="G1566" s="16"/>
      <c r="H1566" s="16"/>
      <c r="I1566" s="16"/>
    </row>
    <row r="1567" spans="3:9">
      <c r="C1567" s="16"/>
      <c r="D1567" s="16"/>
      <c r="E1567" s="16"/>
      <c r="F1567" s="16"/>
      <c r="G1567" s="16"/>
      <c r="H1567" s="16"/>
      <c r="I1567" s="16"/>
    </row>
    <row r="1568" spans="3:9">
      <c r="C1568" s="16"/>
      <c r="D1568" s="16"/>
      <c r="E1568" s="16"/>
      <c r="F1568" s="16"/>
      <c r="G1568" s="16"/>
      <c r="H1568" s="16"/>
      <c r="I1568" s="16"/>
    </row>
    <row r="1569" spans="3:9">
      <c r="C1569" s="16"/>
      <c r="D1569" s="16"/>
      <c r="E1569" s="16"/>
      <c r="F1569" s="16"/>
      <c r="G1569" s="16"/>
      <c r="H1569" s="16"/>
      <c r="I1569" s="16"/>
    </row>
    <row r="1570" spans="3:9">
      <c r="C1570" s="16"/>
      <c r="D1570" s="16"/>
      <c r="E1570" s="16"/>
      <c r="F1570" s="16"/>
      <c r="G1570" s="16"/>
      <c r="H1570" s="16"/>
      <c r="I1570" s="16"/>
    </row>
    <row r="1571" spans="3:9">
      <c r="C1571" s="16"/>
      <c r="D1571" s="16"/>
      <c r="E1571" s="16"/>
      <c r="F1571" s="16"/>
      <c r="G1571" s="16"/>
      <c r="H1571" s="16"/>
      <c r="I1571" s="16"/>
    </row>
    <row r="1572" spans="3:9">
      <c r="C1572" s="16"/>
      <c r="D1572" s="16"/>
      <c r="E1572" s="16"/>
      <c r="F1572" s="16"/>
      <c r="G1572" s="16"/>
      <c r="H1572" s="16"/>
      <c r="I1572" s="16"/>
    </row>
    <row r="1573" spans="3:9">
      <c r="C1573" s="16"/>
      <c r="D1573" s="16"/>
      <c r="E1573" s="16"/>
      <c r="F1573" s="16"/>
      <c r="G1573" s="16"/>
      <c r="H1573" s="16"/>
      <c r="I1573" s="16"/>
    </row>
    <row r="1574" spans="3:9">
      <c r="C1574" s="16"/>
      <c r="D1574" s="16"/>
      <c r="E1574" s="16"/>
      <c r="F1574" s="16"/>
      <c r="G1574" s="16"/>
      <c r="H1574" s="16"/>
      <c r="I1574" s="16"/>
    </row>
    <row r="1575" spans="3:9">
      <c r="C1575" s="16"/>
      <c r="D1575" s="16"/>
      <c r="E1575" s="16"/>
      <c r="F1575" s="16"/>
      <c r="G1575" s="16"/>
      <c r="H1575" s="16"/>
      <c r="I1575" s="16"/>
    </row>
    <row r="1576" spans="3:9">
      <c r="C1576" s="16"/>
      <c r="D1576" s="16"/>
      <c r="E1576" s="16"/>
      <c r="F1576" s="16"/>
      <c r="G1576" s="16"/>
      <c r="H1576" s="16"/>
      <c r="I1576" s="16"/>
    </row>
    <row r="1577" spans="3:9">
      <c r="C1577" s="16"/>
      <c r="D1577" s="16"/>
      <c r="E1577" s="16"/>
      <c r="F1577" s="16"/>
      <c r="G1577" s="16"/>
      <c r="H1577" s="16"/>
      <c r="I1577" s="16"/>
    </row>
    <row r="1578" spans="3:9">
      <c r="C1578" s="16"/>
      <c r="D1578" s="16"/>
      <c r="E1578" s="16"/>
      <c r="F1578" s="16"/>
      <c r="G1578" s="16"/>
      <c r="H1578" s="16"/>
      <c r="I1578" s="16"/>
    </row>
    <row r="1579" spans="3:9">
      <c r="C1579" s="16"/>
      <c r="D1579" s="16"/>
      <c r="E1579" s="16"/>
      <c r="F1579" s="16"/>
      <c r="G1579" s="16"/>
      <c r="H1579" s="16"/>
      <c r="I1579" s="16"/>
    </row>
    <row r="1580" spans="3:9">
      <c r="C1580" s="16"/>
      <c r="D1580" s="16"/>
      <c r="E1580" s="16"/>
      <c r="F1580" s="16"/>
      <c r="G1580" s="16"/>
      <c r="H1580" s="16"/>
      <c r="I1580" s="16"/>
    </row>
    <row r="1581" spans="3:9">
      <c r="C1581" s="16"/>
      <c r="D1581" s="16"/>
      <c r="E1581" s="16"/>
      <c r="F1581" s="16"/>
      <c r="G1581" s="16"/>
      <c r="H1581" s="16"/>
      <c r="I1581" s="16"/>
    </row>
    <row r="1582" spans="3:9">
      <c r="C1582" s="16"/>
      <c r="D1582" s="16"/>
      <c r="E1582" s="16"/>
      <c r="F1582" s="16"/>
      <c r="G1582" s="16"/>
      <c r="H1582" s="16"/>
      <c r="I1582" s="16"/>
    </row>
    <row r="1583" spans="3:9">
      <c r="C1583" s="16"/>
      <c r="D1583" s="16"/>
      <c r="E1583" s="16"/>
      <c r="F1583" s="16"/>
      <c r="G1583" s="16"/>
      <c r="H1583" s="16"/>
      <c r="I1583" s="16"/>
    </row>
    <row r="1584" spans="3:9">
      <c r="C1584" s="16"/>
      <c r="D1584" s="16"/>
      <c r="E1584" s="16"/>
      <c r="F1584" s="16"/>
      <c r="G1584" s="16"/>
      <c r="H1584" s="16"/>
      <c r="I1584" s="16"/>
    </row>
    <row r="1585" spans="3:9">
      <c r="C1585" s="16"/>
      <c r="D1585" s="16"/>
      <c r="E1585" s="16"/>
      <c r="F1585" s="16"/>
      <c r="G1585" s="16"/>
      <c r="H1585" s="16"/>
      <c r="I1585" s="16"/>
    </row>
    <row r="1586" spans="3:9">
      <c r="C1586" s="16"/>
      <c r="D1586" s="16"/>
      <c r="E1586" s="16"/>
      <c r="F1586" s="16"/>
      <c r="G1586" s="16"/>
      <c r="H1586" s="16"/>
      <c r="I1586" s="16"/>
    </row>
    <row r="1587" spans="3:9">
      <c r="C1587" s="16"/>
      <c r="D1587" s="16"/>
      <c r="E1587" s="16"/>
      <c r="F1587" s="16"/>
      <c r="G1587" s="16"/>
      <c r="H1587" s="16"/>
      <c r="I1587" s="16"/>
    </row>
    <row r="1588" spans="3:9">
      <c r="C1588" s="16"/>
      <c r="D1588" s="16"/>
      <c r="E1588" s="16"/>
      <c r="F1588" s="16"/>
      <c r="G1588" s="16"/>
      <c r="H1588" s="16"/>
      <c r="I1588" s="16"/>
    </row>
    <row r="1589" spans="3:9">
      <c r="C1589" s="16"/>
      <c r="D1589" s="16"/>
      <c r="E1589" s="16"/>
      <c r="F1589" s="16"/>
      <c r="G1589" s="16"/>
      <c r="H1589" s="16"/>
      <c r="I1589" s="16"/>
    </row>
    <row r="1590" spans="3:9">
      <c r="C1590" s="16"/>
      <c r="D1590" s="16"/>
      <c r="E1590" s="16"/>
      <c r="F1590" s="16"/>
      <c r="G1590" s="16"/>
      <c r="H1590" s="16"/>
      <c r="I1590" s="16"/>
    </row>
    <row r="1591" spans="3:9">
      <c r="C1591" s="16"/>
      <c r="D1591" s="16"/>
      <c r="E1591" s="16"/>
      <c r="F1591" s="16"/>
      <c r="G1591" s="16"/>
      <c r="H1591" s="16"/>
      <c r="I1591" s="16"/>
    </row>
    <row r="1592" spans="3:9">
      <c r="C1592" s="16"/>
      <c r="D1592" s="16"/>
      <c r="E1592" s="16"/>
      <c r="F1592" s="16"/>
      <c r="G1592" s="16"/>
      <c r="H1592" s="16"/>
      <c r="I1592" s="16"/>
    </row>
    <row r="1593" spans="3:9">
      <c r="C1593" s="16"/>
      <c r="D1593" s="16"/>
      <c r="E1593" s="16"/>
      <c r="F1593" s="16"/>
      <c r="G1593" s="16"/>
      <c r="H1593" s="16"/>
      <c r="I1593" s="16"/>
    </row>
    <row r="1594" spans="3:9">
      <c r="C1594" s="16"/>
      <c r="D1594" s="16"/>
      <c r="E1594" s="16"/>
      <c r="F1594" s="16"/>
      <c r="G1594" s="16"/>
      <c r="H1594" s="16"/>
      <c r="I1594" s="16"/>
    </row>
    <row r="1595" spans="3:9">
      <c r="C1595" s="16"/>
      <c r="D1595" s="16"/>
      <c r="E1595" s="16"/>
      <c r="F1595" s="16"/>
      <c r="G1595" s="16"/>
      <c r="H1595" s="16"/>
      <c r="I1595" s="16"/>
    </row>
    <row r="1596" spans="3:9">
      <c r="C1596" s="16"/>
      <c r="D1596" s="16"/>
      <c r="E1596" s="16"/>
      <c r="F1596" s="16"/>
      <c r="G1596" s="16"/>
      <c r="H1596" s="16"/>
      <c r="I1596" s="16"/>
    </row>
    <row r="1597" spans="3:9">
      <c r="C1597" s="16"/>
      <c r="D1597" s="16"/>
      <c r="E1597" s="16"/>
      <c r="F1597" s="16"/>
      <c r="G1597" s="16"/>
      <c r="H1597" s="16"/>
      <c r="I1597" s="16"/>
    </row>
    <row r="1598" spans="3:9">
      <c r="C1598" s="16"/>
      <c r="D1598" s="16"/>
      <c r="E1598" s="16"/>
      <c r="F1598" s="16"/>
      <c r="G1598" s="16"/>
      <c r="H1598" s="16"/>
      <c r="I1598" s="16"/>
    </row>
    <row r="1599" spans="3:9">
      <c r="C1599" s="16"/>
      <c r="D1599" s="16"/>
      <c r="E1599" s="16"/>
      <c r="F1599" s="16"/>
      <c r="G1599" s="16"/>
      <c r="H1599" s="16"/>
      <c r="I1599" s="16"/>
    </row>
    <row r="1600" spans="3:9">
      <c r="C1600" s="16"/>
      <c r="D1600" s="16"/>
      <c r="E1600" s="16"/>
      <c r="F1600" s="16"/>
      <c r="G1600" s="16"/>
      <c r="H1600" s="16"/>
      <c r="I1600" s="16"/>
    </row>
    <row r="1601" spans="3:9">
      <c r="C1601" s="16"/>
      <c r="D1601" s="16"/>
      <c r="E1601" s="16"/>
      <c r="F1601" s="16"/>
      <c r="G1601" s="16"/>
      <c r="H1601" s="16"/>
      <c r="I1601" s="16"/>
    </row>
    <row r="1602" spans="3:9">
      <c r="C1602" s="16"/>
      <c r="D1602" s="16"/>
      <c r="E1602" s="16"/>
      <c r="F1602" s="16"/>
      <c r="G1602" s="16"/>
      <c r="H1602" s="16"/>
      <c r="I1602" s="16"/>
    </row>
    <row r="1603" spans="3:9">
      <c r="C1603" s="16"/>
      <c r="D1603" s="16"/>
      <c r="E1603" s="16"/>
      <c r="F1603" s="16"/>
      <c r="G1603" s="16"/>
      <c r="H1603" s="16"/>
      <c r="I1603" s="16"/>
    </row>
    <row r="1604" spans="3:9">
      <c r="C1604" s="16"/>
      <c r="D1604" s="16"/>
      <c r="E1604" s="16"/>
      <c r="F1604" s="16"/>
      <c r="G1604" s="16"/>
      <c r="H1604" s="16"/>
      <c r="I1604" s="16"/>
    </row>
    <row r="1605" spans="3:9">
      <c r="C1605" s="16"/>
      <c r="D1605" s="16"/>
      <c r="E1605" s="16"/>
      <c r="F1605" s="16"/>
      <c r="G1605" s="16"/>
      <c r="H1605" s="16"/>
      <c r="I1605" s="16"/>
    </row>
    <row r="1606" spans="3:9">
      <c r="C1606" s="16"/>
      <c r="D1606" s="16"/>
      <c r="E1606" s="16"/>
      <c r="F1606" s="16"/>
      <c r="G1606" s="16"/>
      <c r="H1606" s="16"/>
      <c r="I1606" s="16"/>
    </row>
    <row r="1607" spans="3:9">
      <c r="C1607" s="16"/>
      <c r="D1607" s="16"/>
      <c r="E1607" s="16"/>
      <c r="F1607" s="16"/>
      <c r="G1607" s="16"/>
      <c r="H1607" s="16"/>
      <c r="I1607" s="16"/>
    </row>
    <row r="1608" spans="3:9">
      <c r="C1608" s="16"/>
      <c r="D1608" s="16"/>
      <c r="E1608" s="16"/>
      <c r="F1608" s="16"/>
      <c r="G1608" s="16"/>
      <c r="H1608" s="16"/>
      <c r="I1608" s="16"/>
    </row>
    <row r="1609" spans="3:9">
      <c r="C1609" s="16"/>
      <c r="D1609" s="16"/>
      <c r="E1609" s="16"/>
      <c r="F1609" s="16"/>
      <c r="G1609" s="16"/>
      <c r="H1609" s="16"/>
      <c r="I1609" s="16"/>
    </row>
    <row r="1610" spans="3:9">
      <c r="C1610" s="16"/>
      <c r="D1610" s="16"/>
      <c r="E1610" s="16"/>
      <c r="F1610" s="16"/>
      <c r="G1610" s="16"/>
      <c r="H1610" s="16"/>
      <c r="I1610" s="16"/>
    </row>
    <row r="1611" spans="3:9">
      <c r="C1611" s="16"/>
      <c r="D1611" s="16"/>
      <c r="E1611" s="16"/>
      <c r="F1611" s="16"/>
      <c r="G1611" s="16"/>
      <c r="H1611" s="16"/>
      <c r="I1611" s="16"/>
    </row>
    <row r="1612" spans="3:9">
      <c r="C1612" s="16"/>
      <c r="D1612" s="16"/>
      <c r="E1612" s="16"/>
      <c r="F1612" s="16"/>
      <c r="G1612" s="16"/>
      <c r="H1612" s="16"/>
      <c r="I1612" s="16"/>
    </row>
    <row r="1613" spans="3:9">
      <c r="C1613" s="16"/>
      <c r="D1613" s="16"/>
      <c r="E1613" s="16"/>
      <c r="F1613" s="16"/>
      <c r="G1613" s="16"/>
      <c r="H1613" s="16"/>
      <c r="I1613" s="16"/>
    </row>
    <row r="1614" spans="3:9">
      <c r="C1614" s="16"/>
      <c r="D1614" s="16"/>
      <c r="E1614" s="16"/>
      <c r="F1614" s="16"/>
      <c r="G1614" s="16"/>
      <c r="H1614" s="16"/>
      <c r="I1614" s="16"/>
    </row>
    <row r="1615" spans="3:9">
      <c r="C1615" s="16"/>
      <c r="D1615" s="16"/>
      <c r="E1615" s="16"/>
      <c r="F1615" s="16"/>
      <c r="G1615" s="16"/>
      <c r="H1615" s="16"/>
      <c r="I1615" s="16"/>
    </row>
    <row r="1616" spans="3:9">
      <c r="C1616" s="16"/>
      <c r="D1616" s="16"/>
      <c r="E1616" s="16"/>
      <c r="F1616" s="16"/>
      <c r="G1616" s="16"/>
      <c r="H1616" s="16"/>
      <c r="I1616" s="16"/>
    </row>
    <row r="1617" spans="3:9">
      <c r="C1617" s="16"/>
      <c r="D1617" s="16"/>
      <c r="E1617" s="16"/>
      <c r="F1617" s="16"/>
      <c r="G1617" s="16"/>
      <c r="H1617" s="16"/>
      <c r="I1617" s="16"/>
    </row>
    <row r="1618" spans="3:9">
      <c r="C1618" s="16"/>
      <c r="D1618" s="16"/>
      <c r="E1618" s="16"/>
      <c r="F1618" s="16"/>
      <c r="G1618" s="16"/>
      <c r="H1618" s="16"/>
      <c r="I1618" s="16"/>
    </row>
    <row r="1619" spans="3:9">
      <c r="C1619" s="16"/>
      <c r="D1619" s="16"/>
      <c r="E1619" s="16"/>
      <c r="F1619" s="16"/>
      <c r="G1619" s="16"/>
      <c r="H1619" s="16"/>
      <c r="I1619" s="16"/>
    </row>
    <row r="1620" spans="3:9">
      <c r="C1620" s="16"/>
      <c r="D1620" s="16"/>
      <c r="E1620" s="16"/>
      <c r="F1620" s="16"/>
      <c r="G1620" s="16"/>
      <c r="H1620" s="16"/>
      <c r="I1620" s="16"/>
    </row>
    <row r="1621" spans="3:9">
      <c r="C1621" s="16"/>
      <c r="D1621" s="16"/>
      <c r="E1621" s="16"/>
      <c r="F1621" s="16"/>
      <c r="G1621" s="16"/>
      <c r="H1621" s="16"/>
      <c r="I1621" s="16"/>
    </row>
    <row r="1622" spans="3:9">
      <c r="C1622" s="16"/>
      <c r="D1622" s="16"/>
      <c r="E1622" s="16"/>
      <c r="F1622" s="16"/>
      <c r="G1622" s="16"/>
      <c r="H1622" s="16"/>
      <c r="I1622" s="16"/>
    </row>
    <row r="1623" spans="3:9">
      <c r="C1623" s="16"/>
      <c r="D1623" s="16"/>
      <c r="E1623" s="16"/>
      <c r="F1623" s="16"/>
      <c r="G1623" s="16"/>
      <c r="H1623" s="16"/>
      <c r="I1623" s="16"/>
    </row>
    <row r="1624" spans="3:9">
      <c r="C1624" s="16"/>
      <c r="D1624" s="16"/>
      <c r="E1624" s="16"/>
      <c r="F1624" s="16"/>
      <c r="G1624" s="16"/>
      <c r="H1624" s="16"/>
      <c r="I1624" s="16"/>
    </row>
    <row r="1625" spans="3:9">
      <c r="C1625" s="16"/>
      <c r="D1625" s="16"/>
      <c r="E1625" s="16"/>
      <c r="F1625" s="16"/>
      <c r="G1625" s="16"/>
      <c r="H1625" s="16"/>
      <c r="I1625" s="16"/>
    </row>
    <row r="1626" spans="3:9">
      <c r="C1626" s="16"/>
      <c r="D1626" s="16"/>
      <c r="E1626" s="16"/>
      <c r="F1626" s="16"/>
      <c r="G1626" s="16"/>
      <c r="H1626" s="16"/>
      <c r="I1626" s="16"/>
    </row>
    <row r="1627" spans="3:9">
      <c r="C1627" s="16"/>
      <c r="D1627" s="16"/>
      <c r="E1627" s="16"/>
      <c r="F1627" s="16"/>
      <c r="G1627" s="16"/>
      <c r="H1627" s="16"/>
      <c r="I1627" s="16"/>
    </row>
    <row r="1628" spans="3:9">
      <c r="C1628" s="16"/>
      <c r="D1628" s="16"/>
      <c r="E1628" s="16"/>
      <c r="F1628" s="16"/>
      <c r="G1628" s="16"/>
      <c r="H1628" s="16"/>
      <c r="I1628" s="16"/>
    </row>
    <row r="1629" spans="3:9">
      <c r="C1629" s="16"/>
      <c r="D1629" s="16"/>
      <c r="E1629" s="16"/>
      <c r="F1629" s="16"/>
      <c r="G1629" s="16"/>
      <c r="H1629" s="16"/>
      <c r="I1629" s="16"/>
    </row>
    <row r="1630" spans="3:9">
      <c r="C1630" s="16"/>
      <c r="D1630" s="16"/>
      <c r="E1630" s="16"/>
      <c r="F1630" s="16"/>
      <c r="G1630" s="16"/>
      <c r="H1630" s="16"/>
      <c r="I1630" s="16"/>
    </row>
    <row r="1631" spans="3:9">
      <c r="C1631" s="16"/>
      <c r="D1631" s="16"/>
      <c r="E1631" s="16"/>
      <c r="F1631" s="16"/>
      <c r="G1631" s="16"/>
      <c r="H1631" s="16"/>
      <c r="I1631" s="16"/>
    </row>
    <row r="1632" spans="3:9">
      <c r="C1632" s="16"/>
      <c r="D1632" s="16"/>
      <c r="E1632" s="16"/>
      <c r="F1632" s="16"/>
      <c r="G1632" s="16"/>
      <c r="H1632" s="16"/>
      <c r="I1632" s="16"/>
    </row>
    <row r="1633" spans="3:9">
      <c r="C1633" s="16"/>
      <c r="D1633" s="16"/>
      <c r="E1633" s="16"/>
      <c r="F1633" s="16"/>
      <c r="G1633" s="16"/>
      <c r="H1633" s="16"/>
      <c r="I1633" s="16"/>
    </row>
    <row r="1634" spans="3:9">
      <c r="C1634" s="16"/>
      <c r="D1634" s="16"/>
      <c r="E1634" s="16"/>
      <c r="F1634" s="16"/>
      <c r="G1634" s="16"/>
      <c r="H1634" s="16"/>
      <c r="I1634" s="16"/>
    </row>
    <row r="1635" spans="3:9">
      <c r="C1635" s="16"/>
      <c r="D1635" s="16"/>
      <c r="E1635" s="16"/>
      <c r="F1635" s="16"/>
      <c r="G1635" s="16"/>
      <c r="H1635" s="16"/>
      <c r="I1635" s="16"/>
    </row>
    <row r="1636" spans="3:9">
      <c r="C1636" s="16"/>
      <c r="D1636" s="16"/>
      <c r="E1636" s="16"/>
      <c r="F1636" s="16"/>
      <c r="G1636" s="16"/>
      <c r="H1636" s="16"/>
      <c r="I1636" s="16"/>
    </row>
    <row r="1637" spans="3:9">
      <c r="C1637" s="16"/>
      <c r="D1637" s="16"/>
      <c r="E1637" s="16"/>
      <c r="F1637" s="16"/>
      <c r="G1637" s="16"/>
      <c r="H1637" s="16"/>
      <c r="I1637" s="16"/>
    </row>
    <row r="1638" spans="3:9">
      <c r="C1638" s="16"/>
      <c r="D1638" s="16"/>
      <c r="E1638" s="16"/>
      <c r="F1638" s="16"/>
      <c r="G1638" s="16"/>
      <c r="H1638" s="16"/>
      <c r="I1638" s="16"/>
    </row>
    <row r="1639" spans="3:9">
      <c r="C1639" s="16"/>
      <c r="D1639" s="16"/>
      <c r="E1639" s="16"/>
      <c r="F1639" s="16"/>
      <c r="G1639" s="16"/>
      <c r="H1639" s="16"/>
      <c r="I1639" s="16"/>
    </row>
    <row r="1640" spans="3:9">
      <c r="C1640" s="16"/>
      <c r="D1640" s="16"/>
      <c r="E1640" s="16"/>
      <c r="F1640" s="16"/>
      <c r="G1640" s="16"/>
      <c r="H1640" s="16"/>
      <c r="I1640" s="16"/>
    </row>
    <row r="1641" spans="3:9">
      <c r="C1641" s="16"/>
      <c r="D1641" s="16"/>
      <c r="E1641" s="16"/>
      <c r="F1641" s="16"/>
      <c r="G1641" s="16"/>
      <c r="H1641" s="16"/>
      <c r="I1641" s="16"/>
    </row>
    <row r="1642" spans="3:9">
      <c r="C1642" s="16"/>
      <c r="D1642" s="16"/>
      <c r="E1642" s="16"/>
      <c r="F1642" s="16"/>
      <c r="G1642" s="16"/>
      <c r="H1642" s="16"/>
      <c r="I1642" s="16"/>
    </row>
    <row r="1643" spans="3:9">
      <c r="C1643" s="16"/>
      <c r="D1643" s="16"/>
      <c r="E1643" s="16"/>
      <c r="F1643" s="16"/>
      <c r="G1643" s="16"/>
      <c r="H1643" s="16"/>
      <c r="I1643" s="16"/>
    </row>
    <row r="1644" spans="3:9">
      <c r="C1644" s="16"/>
      <c r="D1644" s="16"/>
      <c r="E1644" s="16"/>
      <c r="F1644" s="16"/>
      <c r="G1644" s="16"/>
      <c r="H1644" s="16"/>
      <c r="I1644" s="16"/>
    </row>
    <row r="1645" spans="3:9">
      <c r="C1645" s="16"/>
      <c r="D1645" s="16"/>
      <c r="E1645" s="16"/>
      <c r="F1645" s="16"/>
      <c r="G1645" s="16"/>
      <c r="H1645" s="16"/>
      <c r="I1645" s="16"/>
    </row>
    <row r="1646" spans="3:9">
      <c r="C1646" s="16"/>
      <c r="D1646" s="16"/>
      <c r="E1646" s="16"/>
      <c r="F1646" s="16"/>
      <c r="G1646" s="16"/>
      <c r="H1646" s="16"/>
      <c r="I1646" s="16"/>
    </row>
    <row r="1647" spans="3:9">
      <c r="C1647" s="16"/>
      <c r="D1647" s="16"/>
      <c r="E1647" s="16"/>
      <c r="F1647" s="16"/>
      <c r="G1647" s="16"/>
      <c r="H1647" s="16"/>
      <c r="I1647" s="16"/>
    </row>
    <row r="1648" spans="3:9">
      <c r="C1648" s="16"/>
      <c r="D1648" s="16"/>
      <c r="E1648" s="16"/>
      <c r="F1648" s="16"/>
      <c r="G1648" s="16"/>
      <c r="H1648" s="16"/>
      <c r="I1648" s="16"/>
    </row>
    <row r="1649" spans="3:9">
      <c r="C1649" s="16"/>
      <c r="D1649" s="16"/>
      <c r="E1649" s="16"/>
      <c r="F1649" s="16"/>
      <c r="G1649" s="16"/>
      <c r="H1649" s="16"/>
      <c r="I1649" s="16"/>
    </row>
    <row r="1650" spans="3:9">
      <c r="C1650" s="16"/>
      <c r="D1650" s="16"/>
      <c r="E1650" s="16"/>
      <c r="F1650" s="16"/>
      <c r="G1650" s="16"/>
      <c r="H1650" s="16"/>
      <c r="I1650" s="16"/>
    </row>
    <row r="1651" spans="3:9">
      <c r="C1651" s="16"/>
      <c r="D1651" s="16"/>
      <c r="E1651" s="16"/>
      <c r="F1651" s="16"/>
      <c r="G1651" s="16"/>
      <c r="H1651" s="16"/>
      <c r="I1651" s="16"/>
    </row>
    <row r="1652" spans="3:9">
      <c r="C1652" s="16"/>
      <c r="D1652" s="16"/>
      <c r="E1652" s="16"/>
      <c r="F1652" s="16"/>
      <c r="G1652" s="16"/>
      <c r="H1652" s="16"/>
      <c r="I1652" s="16"/>
    </row>
    <row r="1653" spans="3:9">
      <c r="C1653" s="16"/>
      <c r="D1653" s="16"/>
      <c r="E1653" s="16"/>
      <c r="F1653" s="16"/>
      <c r="G1653" s="16"/>
      <c r="H1653" s="16"/>
      <c r="I1653" s="16"/>
    </row>
    <row r="1654" spans="3:9">
      <c r="C1654" s="16"/>
      <c r="D1654" s="16"/>
      <c r="E1654" s="16"/>
      <c r="F1654" s="16"/>
      <c r="G1654" s="16"/>
      <c r="H1654" s="16"/>
      <c r="I1654" s="16"/>
    </row>
    <row r="1655" spans="3:9">
      <c r="C1655" s="16"/>
      <c r="D1655" s="16"/>
      <c r="E1655" s="16"/>
      <c r="F1655" s="16"/>
      <c r="G1655" s="16"/>
      <c r="H1655" s="16"/>
      <c r="I1655" s="16"/>
    </row>
    <row r="1656" spans="3:9">
      <c r="C1656" s="16"/>
      <c r="D1656" s="16"/>
      <c r="E1656" s="16"/>
      <c r="F1656" s="16"/>
      <c r="G1656" s="16"/>
      <c r="H1656" s="16"/>
      <c r="I1656" s="16"/>
    </row>
    <row r="1657" spans="3:9">
      <c r="C1657" s="16"/>
      <c r="D1657" s="16"/>
      <c r="E1657" s="16"/>
      <c r="F1657" s="16"/>
      <c r="G1657" s="16"/>
      <c r="H1657" s="16"/>
      <c r="I1657" s="16"/>
    </row>
    <row r="1658" spans="3:9">
      <c r="C1658" s="16"/>
      <c r="D1658" s="16"/>
      <c r="E1658" s="16"/>
      <c r="F1658" s="16"/>
      <c r="G1658" s="16"/>
      <c r="H1658" s="16"/>
      <c r="I1658" s="16"/>
    </row>
    <row r="1659" spans="3:9">
      <c r="C1659" s="16"/>
      <c r="D1659" s="16"/>
      <c r="E1659" s="16"/>
      <c r="F1659" s="16"/>
      <c r="G1659" s="16"/>
      <c r="H1659" s="16"/>
      <c r="I1659" s="16"/>
    </row>
    <row r="1660" spans="3:9">
      <c r="C1660" s="16"/>
      <c r="D1660" s="16"/>
      <c r="E1660" s="16"/>
      <c r="F1660" s="16"/>
      <c r="G1660" s="16"/>
      <c r="H1660" s="16"/>
      <c r="I1660" s="16"/>
    </row>
    <row r="1661" spans="3:9">
      <c r="C1661" s="16"/>
      <c r="D1661" s="16"/>
      <c r="E1661" s="16"/>
      <c r="F1661" s="16"/>
      <c r="G1661" s="16"/>
      <c r="H1661" s="16"/>
      <c r="I1661" s="16"/>
    </row>
    <row r="1662" spans="3:9">
      <c r="C1662" s="16"/>
      <c r="D1662" s="16"/>
      <c r="E1662" s="16"/>
      <c r="F1662" s="16"/>
      <c r="G1662" s="16"/>
      <c r="H1662" s="16"/>
      <c r="I1662" s="16"/>
    </row>
    <row r="1663" spans="3:9">
      <c r="C1663" s="16"/>
      <c r="D1663" s="16"/>
      <c r="E1663" s="16"/>
      <c r="F1663" s="16"/>
      <c r="G1663" s="16"/>
      <c r="H1663" s="16"/>
      <c r="I1663" s="16"/>
    </row>
    <row r="1664" spans="3:9">
      <c r="C1664" s="16"/>
      <c r="D1664" s="16"/>
      <c r="E1664" s="16"/>
      <c r="F1664" s="16"/>
      <c r="G1664" s="16"/>
      <c r="H1664" s="16"/>
      <c r="I1664" s="16"/>
    </row>
    <row r="1665" spans="3:9">
      <c r="C1665" s="16"/>
      <c r="D1665" s="16"/>
      <c r="E1665" s="16"/>
      <c r="F1665" s="16"/>
      <c r="G1665" s="16"/>
      <c r="H1665" s="16"/>
      <c r="I1665" s="16"/>
    </row>
    <row r="1666" spans="3:9">
      <c r="C1666" s="16"/>
      <c r="D1666" s="16"/>
      <c r="E1666" s="16"/>
      <c r="F1666" s="16"/>
      <c r="G1666" s="16"/>
      <c r="H1666" s="16"/>
      <c r="I1666" s="16"/>
    </row>
    <row r="1667" spans="3:9">
      <c r="C1667" s="16"/>
      <c r="D1667" s="16"/>
      <c r="E1667" s="16"/>
      <c r="F1667" s="16"/>
      <c r="G1667" s="16"/>
      <c r="H1667" s="16"/>
      <c r="I1667" s="16"/>
    </row>
    <row r="1668" spans="3:9">
      <c r="C1668" s="16"/>
      <c r="D1668" s="16"/>
      <c r="E1668" s="16"/>
      <c r="F1668" s="16"/>
      <c r="G1668" s="16"/>
      <c r="H1668" s="16"/>
      <c r="I1668" s="16"/>
    </row>
    <row r="1669" spans="3:9">
      <c r="C1669" s="16"/>
      <c r="D1669" s="16"/>
      <c r="E1669" s="16"/>
      <c r="F1669" s="16"/>
      <c r="G1669" s="16"/>
      <c r="H1669" s="16"/>
      <c r="I1669" s="16"/>
    </row>
    <row r="1670" spans="3:9">
      <c r="C1670" s="16"/>
      <c r="D1670" s="16"/>
      <c r="E1670" s="16"/>
      <c r="F1670" s="16"/>
      <c r="G1670" s="16"/>
      <c r="H1670" s="16"/>
      <c r="I1670" s="16"/>
    </row>
    <row r="1671" spans="3:9">
      <c r="C1671" s="16"/>
      <c r="D1671" s="16"/>
      <c r="E1671" s="16"/>
      <c r="F1671" s="16"/>
      <c r="G1671" s="16"/>
      <c r="H1671" s="16"/>
      <c r="I1671" s="16"/>
    </row>
    <row r="1672" spans="3:9">
      <c r="C1672" s="16"/>
      <c r="D1672" s="16"/>
      <c r="E1672" s="16"/>
      <c r="F1672" s="16"/>
      <c r="G1672" s="16"/>
      <c r="H1672" s="16"/>
      <c r="I1672" s="16"/>
    </row>
    <row r="1673" spans="3:9">
      <c r="C1673" s="16"/>
      <c r="D1673" s="16"/>
      <c r="E1673" s="16"/>
      <c r="F1673" s="16"/>
      <c r="G1673" s="16"/>
      <c r="H1673" s="16"/>
      <c r="I1673" s="16"/>
    </row>
    <row r="1674" spans="3:9">
      <c r="C1674" s="16"/>
      <c r="D1674" s="16"/>
      <c r="E1674" s="16"/>
      <c r="F1674" s="16"/>
      <c r="G1674" s="16"/>
      <c r="H1674" s="16"/>
      <c r="I1674" s="16"/>
    </row>
    <row r="1675" spans="3:9">
      <c r="C1675" s="16"/>
      <c r="D1675" s="16"/>
      <c r="E1675" s="16"/>
      <c r="F1675" s="16"/>
      <c r="G1675" s="16"/>
      <c r="H1675" s="16"/>
      <c r="I1675" s="16"/>
    </row>
    <row r="1676" spans="3:9">
      <c r="C1676" s="16"/>
      <c r="D1676" s="16"/>
      <c r="E1676" s="16"/>
      <c r="F1676" s="16"/>
      <c r="G1676" s="16"/>
      <c r="H1676" s="16"/>
      <c r="I1676" s="16"/>
    </row>
    <row r="1677" spans="3:9">
      <c r="C1677" s="16"/>
      <c r="D1677" s="16"/>
      <c r="E1677" s="16"/>
      <c r="F1677" s="16"/>
      <c r="G1677" s="16"/>
      <c r="H1677" s="16"/>
      <c r="I1677" s="16"/>
    </row>
    <row r="1678" spans="3:9">
      <c r="C1678" s="16"/>
      <c r="D1678" s="16"/>
      <c r="E1678" s="16"/>
      <c r="F1678" s="16"/>
      <c r="G1678" s="16"/>
      <c r="H1678" s="16"/>
      <c r="I1678" s="16"/>
    </row>
    <row r="1679" spans="3:9">
      <c r="C1679" s="16"/>
      <c r="D1679" s="16"/>
      <c r="E1679" s="16"/>
      <c r="F1679" s="16"/>
      <c r="G1679" s="16"/>
      <c r="H1679" s="16"/>
      <c r="I1679" s="16"/>
    </row>
    <row r="1680" spans="3:9">
      <c r="C1680" s="16"/>
      <c r="D1680" s="16"/>
      <c r="E1680" s="16"/>
      <c r="F1680" s="16"/>
      <c r="G1680" s="16"/>
      <c r="H1680" s="16"/>
      <c r="I1680" s="16"/>
    </row>
    <row r="1681" spans="3:9">
      <c r="C1681" s="16"/>
      <c r="D1681" s="16"/>
      <c r="E1681" s="16"/>
      <c r="F1681" s="16"/>
      <c r="G1681" s="16"/>
      <c r="H1681" s="16"/>
      <c r="I1681" s="16"/>
    </row>
    <row r="1682" spans="3:9">
      <c r="C1682" s="16"/>
      <c r="D1682" s="16"/>
      <c r="E1682" s="16"/>
      <c r="F1682" s="16"/>
      <c r="G1682" s="16"/>
      <c r="H1682" s="16"/>
      <c r="I1682" s="16"/>
    </row>
    <row r="1683" spans="3:9">
      <c r="C1683" s="16"/>
      <c r="D1683" s="16"/>
      <c r="E1683" s="16"/>
      <c r="F1683" s="16"/>
      <c r="G1683" s="16"/>
      <c r="H1683" s="16"/>
      <c r="I1683" s="16"/>
    </row>
    <row r="1684" spans="3:9">
      <c r="C1684" s="16"/>
      <c r="D1684" s="16"/>
      <c r="E1684" s="16"/>
      <c r="F1684" s="16"/>
      <c r="G1684" s="16"/>
      <c r="H1684" s="16"/>
      <c r="I1684" s="16"/>
    </row>
    <row r="1685" spans="3:9">
      <c r="C1685" s="16"/>
      <c r="D1685" s="16"/>
      <c r="E1685" s="16"/>
      <c r="F1685" s="16"/>
      <c r="G1685" s="16"/>
      <c r="H1685" s="16"/>
      <c r="I1685" s="16"/>
    </row>
    <row r="1686" spans="3:9">
      <c r="C1686" s="16"/>
      <c r="D1686" s="16"/>
      <c r="E1686" s="16"/>
      <c r="F1686" s="16"/>
      <c r="G1686" s="16"/>
      <c r="H1686" s="16"/>
      <c r="I1686" s="16"/>
    </row>
    <row r="1687" spans="3:9">
      <c r="C1687" s="16"/>
      <c r="D1687" s="16"/>
      <c r="E1687" s="16"/>
      <c r="F1687" s="16"/>
      <c r="G1687" s="16"/>
      <c r="H1687" s="16"/>
      <c r="I1687" s="16"/>
    </row>
    <row r="1688" spans="3:9">
      <c r="C1688" s="16"/>
      <c r="D1688" s="16"/>
      <c r="E1688" s="16"/>
      <c r="F1688" s="16"/>
      <c r="G1688" s="16"/>
      <c r="H1688" s="16"/>
      <c r="I1688" s="16"/>
    </row>
    <row r="1689" spans="3:9">
      <c r="C1689" s="16"/>
      <c r="D1689" s="16"/>
      <c r="E1689" s="16"/>
      <c r="F1689" s="16"/>
      <c r="G1689" s="16"/>
      <c r="H1689" s="16"/>
      <c r="I1689" s="16"/>
    </row>
    <row r="1690" spans="3:9">
      <c r="C1690" s="16"/>
      <c r="D1690" s="16"/>
      <c r="E1690" s="16"/>
      <c r="F1690" s="16"/>
      <c r="G1690" s="16"/>
      <c r="H1690" s="16"/>
      <c r="I1690" s="16"/>
    </row>
    <row r="1691" spans="3:9">
      <c r="C1691" s="16"/>
      <c r="D1691" s="16"/>
      <c r="E1691" s="16"/>
      <c r="F1691" s="16"/>
      <c r="G1691" s="16"/>
      <c r="H1691" s="16"/>
      <c r="I1691" s="16"/>
    </row>
    <row r="1692" spans="3:9">
      <c r="C1692" s="16"/>
      <c r="D1692" s="16"/>
      <c r="E1692" s="16"/>
      <c r="F1692" s="16"/>
      <c r="G1692" s="16"/>
      <c r="H1692" s="16"/>
      <c r="I1692" s="16"/>
    </row>
    <row r="1693" spans="3:9">
      <c r="C1693" s="16"/>
      <c r="D1693" s="16"/>
      <c r="E1693" s="16"/>
      <c r="F1693" s="16"/>
      <c r="G1693" s="16"/>
      <c r="H1693" s="16"/>
      <c r="I1693" s="16"/>
    </row>
    <row r="1694" spans="3:9">
      <c r="C1694" s="16"/>
      <c r="D1694" s="16"/>
      <c r="E1694" s="16"/>
      <c r="F1694" s="16"/>
      <c r="G1694" s="16"/>
      <c r="H1694" s="16"/>
      <c r="I1694" s="16"/>
    </row>
    <row r="1695" spans="3:9">
      <c r="C1695" s="16"/>
      <c r="D1695" s="16"/>
      <c r="E1695" s="16"/>
      <c r="F1695" s="16"/>
      <c r="G1695" s="16"/>
      <c r="H1695" s="16"/>
      <c r="I1695" s="16"/>
    </row>
    <row r="1696" spans="3:9">
      <c r="C1696" s="16"/>
      <c r="D1696" s="16"/>
      <c r="E1696" s="16"/>
      <c r="F1696" s="16"/>
      <c r="G1696" s="16"/>
      <c r="H1696" s="16"/>
      <c r="I1696" s="16"/>
    </row>
    <row r="1697" spans="3:9">
      <c r="C1697" s="16"/>
      <c r="D1697" s="16"/>
      <c r="E1697" s="16"/>
      <c r="F1697" s="16"/>
      <c r="G1697" s="16"/>
      <c r="H1697" s="16"/>
      <c r="I1697" s="16"/>
    </row>
    <row r="1698" spans="3:9">
      <c r="C1698" s="16"/>
      <c r="D1698" s="16"/>
      <c r="E1698" s="16"/>
      <c r="F1698" s="16"/>
      <c r="G1698" s="16"/>
      <c r="H1698" s="16"/>
      <c r="I1698" s="16"/>
    </row>
    <row r="1699" spans="3:9">
      <c r="C1699" s="16"/>
      <c r="D1699" s="16"/>
      <c r="E1699" s="16"/>
      <c r="F1699" s="16"/>
      <c r="G1699" s="16"/>
      <c r="H1699" s="16"/>
      <c r="I1699" s="16"/>
    </row>
    <row r="1700" spans="3:9">
      <c r="C1700" s="16"/>
      <c r="D1700" s="16"/>
      <c r="E1700" s="16"/>
      <c r="F1700" s="16"/>
      <c r="G1700" s="16"/>
      <c r="H1700" s="16"/>
      <c r="I1700" s="16"/>
    </row>
    <row r="1701" spans="3:9">
      <c r="C1701" s="16"/>
      <c r="D1701" s="16"/>
      <c r="E1701" s="16"/>
      <c r="F1701" s="16"/>
      <c r="G1701" s="16"/>
      <c r="H1701" s="16"/>
      <c r="I1701" s="16"/>
    </row>
    <row r="1702" spans="3:9">
      <c r="C1702" s="16"/>
      <c r="D1702" s="16"/>
      <c r="E1702" s="16"/>
      <c r="F1702" s="16"/>
      <c r="G1702" s="16"/>
      <c r="H1702" s="16"/>
      <c r="I1702" s="16"/>
    </row>
    <row r="1703" spans="3:9">
      <c r="C1703" s="16"/>
      <c r="D1703" s="16"/>
      <c r="E1703" s="16"/>
      <c r="F1703" s="16"/>
      <c r="G1703" s="16"/>
      <c r="H1703" s="16"/>
      <c r="I1703" s="16"/>
    </row>
    <row r="1704" spans="3:9">
      <c r="C1704" s="16"/>
      <c r="D1704" s="16"/>
      <c r="E1704" s="16"/>
      <c r="F1704" s="16"/>
      <c r="G1704" s="16"/>
      <c r="H1704" s="16"/>
      <c r="I1704" s="16"/>
    </row>
    <row r="1705" spans="3:9">
      <c r="C1705" s="16"/>
      <c r="D1705" s="16"/>
      <c r="E1705" s="16"/>
      <c r="F1705" s="16"/>
      <c r="G1705" s="16"/>
      <c r="H1705" s="16"/>
      <c r="I1705" s="16"/>
    </row>
    <row r="1706" spans="3:9">
      <c r="C1706" s="16"/>
      <c r="D1706" s="16"/>
      <c r="E1706" s="16"/>
      <c r="F1706" s="16"/>
      <c r="G1706" s="16"/>
      <c r="H1706" s="16"/>
      <c r="I1706" s="16"/>
    </row>
    <row r="1707" spans="3:9">
      <c r="C1707" s="16"/>
      <c r="D1707" s="16"/>
      <c r="E1707" s="16"/>
      <c r="F1707" s="16"/>
      <c r="G1707" s="16"/>
      <c r="H1707" s="16"/>
      <c r="I1707" s="16"/>
    </row>
    <row r="1708" spans="3:9">
      <c r="C1708" s="16"/>
      <c r="D1708" s="16"/>
      <c r="E1708" s="16"/>
      <c r="F1708" s="16"/>
      <c r="G1708" s="16"/>
      <c r="H1708" s="16"/>
      <c r="I1708" s="16"/>
    </row>
    <row r="1709" spans="3:9">
      <c r="C1709" s="16"/>
      <c r="D1709" s="16"/>
      <c r="E1709" s="16"/>
      <c r="F1709" s="16"/>
      <c r="G1709" s="16"/>
      <c r="H1709" s="16"/>
      <c r="I1709" s="16"/>
    </row>
    <row r="1710" spans="3:9">
      <c r="C1710" s="16"/>
      <c r="D1710" s="16"/>
      <c r="E1710" s="16"/>
      <c r="F1710" s="16"/>
      <c r="G1710" s="16"/>
      <c r="H1710" s="16"/>
      <c r="I1710" s="16"/>
    </row>
    <row r="1711" spans="3:9">
      <c r="C1711" s="16"/>
      <c r="D1711" s="16"/>
      <c r="E1711" s="16"/>
      <c r="F1711" s="16"/>
      <c r="G1711" s="16"/>
      <c r="H1711" s="16"/>
      <c r="I1711" s="16"/>
    </row>
    <row r="1712" spans="3:9">
      <c r="C1712" s="16"/>
      <c r="D1712" s="16"/>
      <c r="E1712" s="16"/>
      <c r="F1712" s="16"/>
      <c r="G1712" s="16"/>
      <c r="H1712" s="16"/>
      <c r="I1712" s="16"/>
    </row>
    <row r="1713" spans="3:9">
      <c r="C1713" s="16"/>
      <c r="D1713" s="16"/>
      <c r="E1713" s="16"/>
      <c r="F1713" s="16"/>
      <c r="G1713" s="16"/>
      <c r="H1713" s="16"/>
      <c r="I1713" s="16"/>
    </row>
    <row r="1714" spans="3:9">
      <c r="C1714" s="16"/>
      <c r="D1714" s="16"/>
      <c r="E1714" s="16"/>
      <c r="F1714" s="16"/>
      <c r="G1714" s="16"/>
      <c r="H1714" s="16"/>
      <c r="I1714" s="16"/>
    </row>
    <row r="1715" spans="3:9">
      <c r="C1715" s="16"/>
      <c r="D1715" s="16"/>
      <c r="E1715" s="16"/>
      <c r="F1715" s="16"/>
      <c r="G1715" s="16"/>
      <c r="H1715" s="16"/>
      <c r="I1715" s="16"/>
    </row>
    <row r="1716" spans="3:9">
      <c r="C1716" s="16"/>
      <c r="D1716" s="16"/>
      <c r="E1716" s="16"/>
      <c r="F1716" s="16"/>
      <c r="G1716" s="16"/>
      <c r="H1716" s="16"/>
      <c r="I1716" s="16"/>
    </row>
    <row r="1717" spans="3:9">
      <c r="C1717" s="16"/>
      <c r="D1717" s="16"/>
      <c r="E1717" s="16"/>
      <c r="F1717" s="16"/>
      <c r="G1717" s="16"/>
      <c r="H1717" s="16"/>
      <c r="I1717" s="16"/>
    </row>
    <row r="1718" spans="3:9">
      <c r="C1718" s="16"/>
      <c r="D1718" s="16"/>
      <c r="E1718" s="16"/>
      <c r="F1718" s="16"/>
      <c r="G1718" s="16"/>
      <c r="H1718" s="16"/>
      <c r="I1718" s="16"/>
    </row>
    <row r="1719" spans="3:9">
      <c r="C1719" s="16"/>
      <c r="D1719" s="16"/>
      <c r="E1719" s="16"/>
      <c r="F1719" s="16"/>
      <c r="G1719" s="16"/>
      <c r="H1719" s="16"/>
      <c r="I1719" s="16"/>
    </row>
    <row r="1720" spans="3:9">
      <c r="C1720" s="16"/>
      <c r="D1720" s="16"/>
      <c r="E1720" s="16"/>
      <c r="F1720" s="16"/>
      <c r="G1720" s="16"/>
      <c r="H1720" s="16"/>
      <c r="I1720" s="16"/>
    </row>
    <row r="1721" spans="3:9">
      <c r="C1721" s="16"/>
      <c r="D1721" s="16"/>
      <c r="E1721" s="16"/>
      <c r="F1721" s="16"/>
      <c r="G1721" s="16"/>
      <c r="H1721" s="16"/>
      <c r="I1721" s="16"/>
    </row>
    <row r="1722" spans="3:9">
      <c r="C1722" s="16"/>
      <c r="D1722" s="16"/>
      <c r="E1722" s="16"/>
      <c r="F1722" s="16"/>
      <c r="G1722" s="16"/>
      <c r="H1722" s="16"/>
      <c r="I1722" s="16"/>
    </row>
    <row r="1723" spans="3:9">
      <c r="C1723" s="16"/>
      <c r="D1723" s="16"/>
      <c r="E1723" s="16"/>
      <c r="F1723" s="16"/>
      <c r="G1723" s="16"/>
      <c r="H1723" s="16"/>
      <c r="I1723" s="16"/>
    </row>
    <row r="1724" spans="3:9">
      <c r="C1724" s="16"/>
      <c r="D1724" s="16"/>
      <c r="E1724" s="16"/>
      <c r="F1724" s="16"/>
      <c r="G1724" s="16"/>
      <c r="H1724" s="16"/>
      <c r="I1724" s="16"/>
    </row>
    <row r="1725" spans="3:9">
      <c r="C1725" s="16"/>
      <c r="D1725" s="16"/>
      <c r="E1725" s="16"/>
      <c r="F1725" s="16"/>
      <c r="G1725" s="16"/>
      <c r="H1725" s="16"/>
      <c r="I1725" s="16"/>
    </row>
    <row r="1726" spans="3:9">
      <c r="C1726" s="16"/>
      <c r="D1726" s="16"/>
      <c r="E1726" s="16"/>
      <c r="F1726" s="16"/>
      <c r="G1726" s="16"/>
      <c r="H1726" s="16"/>
      <c r="I1726" s="16"/>
    </row>
    <row r="1727" spans="3:9">
      <c r="C1727" s="16"/>
      <c r="D1727" s="16"/>
      <c r="E1727" s="16"/>
      <c r="F1727" s="16"/>
      <c r="G1727" s="16"/>
      <c r="H1727" s="16"/>
      <c r="I1727" s="16"/>
    </row>
    <row r="1728" spans="3:9">
      <c r="C1728" s="16"/>
      <c r="D1728" s="16"/>
      <c r="E1728" s="16"/>
      <c r="F1728" s="16"/>
      <c r="G1728" s="16"/>
      <c r="H1728" s="16"/>
      <c r="I1728" s="16"/>
    </row>
    <row r="1729" spans="3:9">
      <c r="C1729" s="16"/>
      <c r="D1729" s="16"/>
      <c r="E1729" s="16"/>
      <c r="F1729" s="16"/>
      <c r="G1729" s="16"/>
      <c r="H1729" s="16"/>
      <c r="I1729" s="16"/>
    </row>
    <row r="1730" spans="3:9">
      <c r="C1730" s="16"/>
      <c r="D1730" s="16"/>
      <c r="E1730" s="16"/>
      <c r="F1730" s="16"/>
      <c r="G1730" s="16"/>
      <c r="H1730" s="16"/>
      <c r="I1730" s="16"/>
    </row>
    <row r="1731" spans="3:9">
      <c r="C1731" s="16"/>
      <c r="D1731" s="16"/>
      <c r="E1731" s="16"/>
      <c r="F1731" s="16"/>
      <c r="G1731" s="16"/>
      <c r="H1731" s="16"/>
      <c r="I1731" s="16"/>
    </row>
    <row r="1732" spans="3:9">
      <c r="C1732" s="16"/>
      <c r="D1732" s="16"/>
      <c r="E1732" s="16"/>
      <c r="F1732" s="16"/>
      <c r="G1732" s="16"/>
      <c r="H1732" s="16"/>
      <c r="I1732" s="16"/>
    </row>
    <row r="1733" spans="3:9">
      <c r="C1733" s="16"/>
      <c r="D1733" s="16"/>
      <c r="E1733" s="16"/>
      <c r="F1733" s="16"/>
      <c r="G1733" s="16"/>
      <c r="H1733" s="16"/>
      <c r="I1733" s="16"/>
    </row>
    <row r="1734" spans="3:9">
      <c r="C1734" s="16"/>
      <c r="D1734" s="16"/>
      <c r="E1734" s="16"/>
      <c r="F1734" s="16"/>
      <c r="G1734" s="16"/>
      <c r="H1734" s="16"/>
      <c r="I1734" s="16"/>
    </row>
    <row r="1735" spans="3:9">
      <c r="C1735" s="16"/>
      <c r="D1735" s="16"/>
      <c r="E1735" s="16"/>
      <c r="F1735" s="16"/>
      <c r="G1735" s="16"/>
      <c r="H1735" s="16"/>
      <c r="I1735" s="16"/>
    </row>
    <row r="1736" spans="3:9">
      <c r="C1736" s="16"/>
      <c r="D1736" s="16"/>
      <c r="E1736" s="16"/>
      <c r="F1736" s="16"/>
      <c r="G1736" s="16"/>
      <c r="H1736" s="16"/>
      <c r="I1736" s="16"/>
    </row>
    <row r="1737" spans="3:9">
      <c r="C1737" s="16"/>
      <c r="D1737" s="16"/>
      <c r="E1737" s="16"/>
      <c r="F1737" s="16"/>
      <c r="G1737" s="16"/>
      <c r="H1737" s="16"/>
      <c r="I1737" s="16"/>
    </row>
    <row r="1738" spans="3:9">
      <c r="C1738" s="16"/>
      <c r="D1738" s="16"/>
      <c r="E1738" s="16"/>
      <c r="F1738" s="16"/>
      <c r="G1738" s="16"/>
      <c r="H1738" s="16"/>
      <c r="I1738" s="16"/>
    </row>
    <row r="1739" spans="3:9">
      <c r="C1739" s="16"/>
      <c r="D1739" s="16"/>
      <c r="E1739" s="16"/>
      <c r="F1739" s="16"/>
      <c r="G1739" s="16"/>
      <c r="H1739" s="16"/>
      <c r="I1739" s="16"/>
    </row>
    <row r="1740" spans="3:9">
      <c r="C1740" s="16"/>
      <c r="D1740" s="16"/>
      <c r="E1740" s="16"/>
      <c r="F1740" s="16"/>
      <c r="G1740" s="16"/>
      <c r="H1740" s="16"/>
      <c r="I1740" s="16"/>
    </row>
    <row r="1741" spans="3:9">
      <c r="C1741" s="16"/>
      <c r="D1741" s="16"/>
      <c r="E1741" s="16"/>
      <c r="F1741" s="16"/>
      <c r="G1741" s="16"/>
      <c r="H1741" s="16"/>
      <c r="I1741" s="16"/>
    </row>
    <row r="1742" spans="3:9">
      <c r="C1742" s="16"/>
      <c r="D1742" s="16"/>
      <c r="E1742" s="16"/>
      <c r="F1742" s="16"/>
      <c r="G1742" s="16"/>
      <c r="H1742" s="16"/>
      <c r="I1742" s="16"/>
    </row>
    <row r="1743" spans="3:9">
      <c r="C1743" s="16"/>
      <c r="D1743" s="16"/>
      <c r="E1743" s="16"/>
      <c r="F1743" s="16"/>
      <c r="G1743" s="16"/>
      <c r="H1743" s="16"/>
      <c r="I1743" s="16"/>
    </row>
    <row r="1744" spans="3:9">
      <c r="C1744" s="16"/>
      <c r="D1744" s="16"/>
      <c r="E1744" s="16"/>
      <c r="F1744" s="16"/>
      <c r="G1744" s="16"/>
      <c r="H1744" s="16"/>
      <c r="I1744" s="16"/>
    </row>
    <row r="1745" spans="3:9">
      <c r="C1745" s="16"/>
      <c r="D1745" s="16"/>
      <c r="E1745" s="16"/>
      <c r="F1745" s="16"/>
      <c r="G1745" s="16"/>
      <c r="H1745" s="16"/>
      <c r="I1745" s="16"/>
    </row>
    <row r="1746" spans="3:9">
      <c r="C1746" s="16"/>
      <c r="D1746" s="16"/>
      <c r="E1746" s="16"/>
      <c r="F1746" s="16"/>
      <c r="G1746" s="16"/>
      <c r="H1746" s="16"/>
      <c r="I1746" s="16"/>
    </row>
    <row r="1747" spans="3:9">
      <c r="C1747" s="16"/>
      <c r="D1747" s="16"/>
      <c r="E1747" s="16"/>
      <c r="F1747" s="16"/>
      <c r="G1747" s="16"/>
      <c r="H1747" s="16"/>
      <c r="I1747" s="16"/>
    </row>
    <row r="1748" spans="3:9">
      <c r="C1748" s="16"/>
      <c r="D1748" s="16"/>
      <c r="E1748" s="16"/>
      <c r="F1748" s="16"/>
      <c r="G1748" s="16"/>
      <c r="H1748" s="16"/>
      <c r="I1748" s="16"/>
    </row>
    <row r="1749" spans="3:9">
      <c r="C1749" s="16"/>
      <c r="D1749" s="16"/>
      <c r="E1749" s="16"/>
      <c r="F1749" s="16"/>
      <c r="G1749" s="16"/>
      <c r="H1749" s="16"/>
      <c r="I1749" s="16"/>
    </row>
    <row r="1750" spans="3:9">
      <c r="C1750" s="16"/>
      <c r="D1750" s="16"/>
      <c r="E1750" s="16"/>
      <c r="F1750" s="16"/>
      <c r="G1750" s="16"/>
      <c r="H1750" s="16"/>
      <c r="I1750" s="16"/>
    </row>
    <row r="1751" spans="3:9">
      <c r="C1751" s="16"/>
      <c r="D1751" s="16"/>
      <c r="E1751" s="16"/>
      <c r="F1751" s="16"/>
      <c r="G1751" s="16"/>
      <c r="H1751" s="16"/>
      <c r="I1751" s="16"/>
    </row>
    <row r="1752" spans="3:9">
      <c r="C1752" s="16"/>
      <c r="D1752" s="16"/>
      <c r="E1752" s="16"/>
      <c r="F1752" s="16"/>
      <c r="G1752" s="16"/>
      <c r="H1752" s="16"/>
      <c r="I1752" s="16"/>
    </row>
    <row r="1753" spans="3:9">
      <c r="C1753" s="16"/>
      <c r="D1753" s="16"/>
      <c r="E1753" s="16"/>
      <c r="F1753" s="16"/>
      <c r="G1753" s="16"/>
      <c r="H1753" s="16"/>
      <c r="I1753" s="16"/>
    </row>
    <row r="1754" spans="3:9">
      <c r="C1754" s="16"/>
      <c r="D1754" s="16"/>
      <c r="E1754" s="16"/>
      <c r="F1754" s="16"/>
      <c r="G1754" s="16"/>
      <c r="H1754" s="16"/>
      <c r="I1754" s="16"/>
    </row>
    <row r="1755" spans="3:9">
      <c r="C1755" s="16"/>
      <c r="D1755" s="16"/>
      <c r="E1755" s="16"/>
      <c r="F1755" s="16"/>
      <c r="G1755" s="16"/>
      <c r="H1755" s="16"/>
      <c r="I1755" s="16"/>
    </row>
    <row r="1756" spans="3:9">
      <c r="C1756" s="16"/>
      <c r="D1756" s="16"/>
      <c r="E1756" s="16"/>
      <c r="F1756" s="16"/>
      <c r="G1756" s="16"/>
      <c r="H1756" s="16"/>
      <c r="I1756" s="16"/>
    </row>
    <row r="1757" spans="3:9">
      <c r="C1757" s="16"/>
      <c r="D1757" s="16"/>
      <c r="E1757" s="16"/>
      <c r="F1757" s="16"/>
      <c r="G1757" s="16"/>
      <c r="H1757" s="16"/>
      <c r="I1757" s="16"/>
    </row>
    <row r="1758" spans="3:9">
      <c r="C1758" s="16"/>
      <c r="D1758" s="16"/>
      <c r="E1758" s="16"/>
      <c r="F1758" s="16"/>
      <c r="G1758" s="16"/>
      <c r="H1758" s="16"/>
      <c r="I1758" s="16"/>
    </row>
    <row r="1759" spans="3:9">
      <c r="C1759" s="16"/>
      <c r="D1759" s="16"/>
      <c r="E1759" s="16"/>
      <c r="F1759" s="16"/>
      <c r="G1759" s="16"/>
      <c r="H1759" s="16"/>
      <c r="I1759" s="16"/>
    </row>
    <row r="1760" spans="3:9">
      <c r="C1760" s="16"/>
      <c r="D1760" s="16"/>
      <c r="E1760" s="16"/>
      <c r="F1760" s="16"/>
      <c r="G1760" s="16"/>
      <c r="H1760" s="16"/>
      <c r="I1760" s="16"/>
    </row>
    <row r="1761" spans="3:9">
      <c r="C1761" s="16"/>
      <c r="D1761" s="16"/>
      <c r="E1761" s="16"/>
      <c r="F1761" s="16"/>
      <c r="G1761" s="16"/>
      <c r="H1761" s="16"/>
      <c r="I1761" s="16"/>
    </row>
    <row r="1762" spans="3:9">
      <c r="C1762" s="16"/>
      <c r="D1762" s="16"/>
      <c r="E1762" s="16"/>
      <c r="F1762" s="16"/>
      <c r="G1762" s="16"/>
      <c r="H1762" s="16"/>
      <c r="I1762" s="16"/>
    </row>
    <row r="1763" spans="3:9">
      <c r="C1763" s="16"/>
      <c r="D1763" s="16"/>
      <c r="E1763" s="16"/>
      <c r="F1763" s="16"/>
      <c r="G1763" s="16"/>
      <c r="H1763" s="16"/>
      <c r="I1763" s="16"/>
    </row>
    <row r="1764" spans="3:9">
      <c r="C1764" s="16"/>
      <c r="D1764" s="16"/>
      <c r="E1764" s="16"/>
      <c r="F1764" s="16"/>
      <c r="G1764" s="16"/>
      <c r="H1764" s="16"/>
      <c r="I1764" s="16"/>
    </row>
    <row r="1765" spans="3:9">
      <c r="C1765" s="16"/>
      <c r="D1765" s="16"/>
      <c r="E1765" s="16"/>
      <c r="F1765" s="16"/>
      <c r="G1765" s="16"/>
      <c r="H1765" s="16"/>
      <c r="I1765" s="16"/>
    </row>
    <row r="1766" spans="3:9">
      <c r="C1766" s="16"/>
      <c r="D1766" s="16"/>
      <c r="E1766" s="16"/>
      <c r="F1766" s="16"/>
      <c r="G1766" s="16"/>
      <c r="H1766" s="16"/>
      <c r="I1766" s="16"/>
    </row>
    <row r="1767" spans="3:9">
      <c r="C1767" s="16"/>
      <c r="D1767" s="16"/>
      <c r="E1767" s="16"/>
      <c r="F1767" s="16"/>
      <c r="G1767" s="16"/>
      <c r="H1767" s="16"/>
      <c r="I1767" s="16"/>
    </row>
    <row r="1768" spans="3:9">
      <c r="C1768" s="16"/>
      <c r="D1768" s="16"/>
      <c r="E1768" s="16"/>
      <c r="F1768" s="16"/>
      <c r="G1768" s="16"/>
      <c r="H1768" s="16"/>
      <c r="I1768" s="16"/>
    </row>
    <row r="1769" spans="3:9">
      <c r="C1769" s="16"/>
      <c r="D1769" s="16"/>
      <c r="E1769" s="16"/>
      <c r="F1769" s="16"/>
      <c r="G1769" s="16"/>
      <c r="H1769" s="16"/>
      <c r="I1769" s="16"/>
    </row>
    <row r="1770" spans="3:9">
      <c r="C1770" s="16"/>
      <c r="D1770" s="16"/>
      <c r="E1770" s="16"/>
      <c r="F1770" s="16"/>
      <c r="G1770" s="16"/>
      <c r="H1770" s="16"/>
      <c r="I1770" s="16"/>
    </row>
    <row r="1771" spans="3:9">
      <c r="C1771" s="16"/>
      <c r="D1771" s="16"/>
      <c r="E1771" s="16"/>
      <c r="F1771" s="16"/>
      <c r="G1771" s="16"/>
      <c r="H1771" s="16"/>
      <c r="I1771" s="16"/>
    </row>
    <row r="1772" spans="3:9">
      <c r="C1772" s="16"/>
      <c r="D1772" s="16"/>
      <c r="E1772" s="16"/>
      <c r="F1772" s="16"/>
      <c r="G1772" s="16"/>
      <c r="H1772" s="16"/>
      <c r="I1772" s="16"/>
    </row>
    <row r="1773" spans="3:9">
      <c r="C1773" s="16"/>
      <c r="D1773" s="16"/>
      <c r="E1773" s="16"/>
      <c r="F1773" s="16"/>
      <c r="G1773" s="16"/>
      <c r="H1773" s="16"/>
      <c r="I1773" s="16"/>
    </row>
    <row r="1774" spans="3:9">
      <c r="C1774" s="16"/>
      <c r="D1774" s="16"/>
      <c r="E1774" s="16"/>
      <c r="F1774" s="16"/>
      <c r="G1774" s="16"/>
      <c r="H1774" s="16"/>
      <c r="I1774" s="16"/>
    </row>
    <row r="1775" spans="3:9">
      <c r="C1775" s="16"/>
      <c r="D1775" s="16"/>
      <c r="E1775" s="16"/>
      <c r="F1775" s="16"/>
      <c r="G1775" s="16"/>
      <c r="H1775" s="16"/>
      <c r="I1775" s="16"/>
    </row>
    <row r="1776" spans="3:9">
      <c r="C1776" s="16"/>
      <c r="D1776" s="16"/>
      <c r="E1776" s="16"/>
      <c r="F1776" s="16"/>
      <c r="G1776" s="16"/>
      <c r="H1776" s="16"/>
      <c r="I1776" s="16"/>
    </row>
    <row r="1777" spans="3:9">
      <c r="C1777" s="16"/>
      <c r="D1777" s="16"/>
      <c r="E1777" s="16"/>
      <c r="F1777" s="16"/>
      <c r="G1777" s="16"/>
      <c r="H1777" s="16"/>
      <c r="I1777" s="16"/>
    </row>
    <row r="1778" spans="3:9">
      <c r="C1778" s="16"/>
      <c r="D1778" s="16"/>
      <c r="E1778" s="16"/>
      <c r="F1778" s="16"/>
      <c r="G1778" s="16"/>
      <c r="H1778" s="16"/>
      <c r="I1778" s="16"/>
    </row>
    <row r="1779" spans="3:9">
      <c r="C1779" s="16"/>
      <c r="D1779" s="16"/>
      <c r="E1779" s="16"/>
      <c r="F1779" s="16"/>
      <c r="G1779" s="16"/>
      <c r="H1779" s="16"/>
      <c r="I1779" s="16"/>
    </row>
    <row r="1780" spans="3:9">
      <c r="C1780" s="16"/>
      <c r="D1780" s="16"/>
      <c r="E1780" s="16"/>
      <c r="F1780" s="16"/>
      <c r="G1780" s="16"/>
      <c r="H1780" s="16"/>
      <c r="I1780" s="16"/>
    </row>
    <row r="1781" spans="3:9">
      <c r="C1781" s="16"/>
      <c r="D1781" s="16"/>
      <c r="E1781" s="16"/>
      <c r="F1781" s="16"/>
      <c r="G1781" s="16"/>
      <c r="H1781" s="16"/>
      <c r="I1781" s="16"/>
    </row>
    <row r="1782" spans="3:9">
      <c r="C1782" s="16"/>
      <c r="D1782" s="16"/>
      <c r="E1782" s="16"/>
      <c r="F1782" s="16"/>
      <c r="G1782" s="16"/>
      <c r="H1782" s="16"/>
      <c r="I1782" s="16"/>
    </row>
    <row r="1783" spans="3:9">
      <c r="C1783" s="16"/>
      <c r="D1783" s="16"/>
      <c r="E1783" s="16"/>
      <c r="F1783" s="16"/>
      <c r="G1783" s="16"/>
      <c r="H1783" s="16"/>
      <c r="I1783" s="16"/>
    </row>
    <row r="1784" spans="3:9">
      <c r="C1784" s="16"/>
      <c r="D1784" s="16"/>
      <c r="E1784" s="16"/>
      <c r="F1784" s="16"/>
      <c r="G1784" s="16"/>
      <c r="H1784" s="16"/>
      <c r="I1784" s="16"/>
    </row>
    <row r="1785" spans="3:9">
      <c r="C1785" s="16"/>
      <c r="D1785" s="16"/>
      <c r="E1785" s="16"/>
      <c r="F1785" s="16"/>
      <c r="G1785" s="16"/>
      <c r="H1785" s="16"/>
      <c r="I1785" s="16"/>
    </row>
    <row r="1786" spans="3:9">
      <c r="C1786" s="16"/>
      <c r="D1786" s="16"/>
      <c r="E1786" s="16"/>
      <c r="F1786" s="16"/>
      <c r="G1786" s="16"/>
      <c r="H1786" s="16"/>
      <c r="I1786" s="16"/>
    </row>
    <row r="1787" spans="3:9">
      <c r="C1787" s="16"/>
      <c r="D1787" s="16"/>
      <c r="E1787" s="16"/>
      <c r="F1787" s="16"/>
      <c r="G1787" s="16"/>
      <c r="H1787" s="16"/>
      <c r="I1787" s="16"/>
    </row>
    <row r="1788" spans="3:9">
      <c r="C1788" s="16"/>
      <c r="D1788" s="16"/>
      <c r="E1788" s="16"/>
      <c r="F1788" s="16"/>
      <c r="G1788" s="16"/>
      <c r="H1788" s="16"/>
      <c r="I1788" s="16"/>
    </row>
    <row r="1789" spans="3:9">
      <c r="C1789" s="16"/>
      <c r="D1789" s="16"/>
      <c r="E1789" s="16"/>
      <c r="F1789" s="16"/>
      <c r="G1789" s="16"/>
      <c r="H1789" s="16"/>
      <c r="I1789" s="16"/>
    </row>
    <row r="1790" spans="3:9">
      <c r="C1790" s="16"/>
      <c r="D1790" s="16"/>
      <c r="E1790" s="16"/>
      <c r="F1790" s="16"/>
      <c r="G1790" s="16"/>
      <c r="H1790" s="16"/>
      <c r="I1790" s="16"/>
    </row>
    <row r="1791" spans="3:9">
      <c r="C1791" s="16"/>
      <c r="D1791" s="16"/>
      <c r="E1791" s="16"/>
      <c r="F1791" s="16"/>
      <c r="G1791" s="16"/>
      <c r="H1791" s="16"/>
      <c r="I1791" s="16"/>
    </row>
    <row r="1792" spans="3:9">
      <c r="C1792" s="16"/>
      <c r="D1792" s="16"/>
      <c r="E1792" s="16"/>
      <c r="F1792" s="16"/>
      <c r="G1792" s="16"/>
      <c r="H1792" s="16"/>
      <c r="I1792" s="16"/>
    </row>
    <row r="1793" spans="3:9">
      <c r="C1793" s="16"/>
      <c r="D1793" s="16"/>
      <c r="E1793" s="16"/>
      <c r="F1793" s="16"/>
      <c r="G1793" s="16"/>
      <c r="H1793" s="16"/>
      <c r="I1793" s="16"/>
    </row>
    <row r="1794" spans="3:9">
      <c r="C1794" s="16"/>
      <c r="D1794" s="16"/>
      <c r="E1794" s="16"/>
      <c r="F1794" s="16"/>
      <c r="G1794" s="16"/>
      <c r="H1794" s="16"/>
      <c r="I1794" s="16"/>
    </row>
    <row r="1795" spans="3:9">
      <c r="C1795" s="16"/>
      <c r="D1795" s="16"/>
      <c r="E1795" s="16"/>
      <c r="F1795" s="16"/>
      <c r="G1795" s="16"/>
      <c r="H1795" s="16"/>
      <c r="I1795" s="16"/>
    </row>
    <row r="1796" spans="3:9">
      <c r="C1796" s="16"/>
      <c r="D1796" s="16"/>
      <c r="E1796" s="16"/>
      <c r="F1796" s="16"/>
      <c r="G1796" s="16"/>
      <c r="H1796" s="16"/>
      <c r="I1796" s="16"/>
    </row>
    <row r="1797" spans="3:9">
      <c r="C1797" s="16"/>
      <c r="D1797" s="16"/>
      <c r="E1797" s="16"/>
      <c r="F1797" s="16"/>
      <c r="G1797" s="16"/>
      <c r="H1797" s="16"/>
      <c r="I1797" s="16"/>
    </row>
    <row r="1798" spans="3:9">
      <c r="C1798" s="16"/>
      <c r="D1798" s="16"/>
      <c r="E1798" s="16"/>
      <c r="F1798" s="16"/>
      <c r="G1798" s="16"/>
      <c r="H1798" s="16"/>
      <c r="I1798" s="16"/>
    </row>
    <row r="1799" spans="3:9">
      <c r="C1799" s="16"/>
      <c r="D1799" s="16"/>
      <c r="E1799" s="16"/>
      <c r="F1799" s="16"/>
      <c r="G1799" s="16"/>
      <c r="H1799" s="16"/>
      <c r="I1799" s="16"/>
    </row>
    <row r="1800" spans="3:9">
      <c r="C1800" s="16"/>
      <c r="D1800" s="16"/>
      <c r="E1800" s="16"/>
      <c r="F1800" s="16"/>
      <c r="G1800" s="16"/>
      <c r="H1800" s="16"/>
      <c r="I1800" s="16"/>
    </row>
    <row r="1801" spans="3:9">
      <c r="C1801" s="16"/>
      <c r="D1801" s="16"/>
      <c r="E1801" s="16"/>
      <c r="F1801" s="16"/>
      <c r="G1801" s="16"/>
      <c r="H1801" s="16"/>
      <c r="I1801" s="16"/>
    </row>
    <row r="1802" spans="3:9">
      <c r="C1802" s="16"/>
      <c r="D1802" s="16"/>
      <c r="E1802" s="16"/>
      <c r="F1802" s="16"/>
      <c r="G1802" s="16"/>
      <c r="H1802" s="16"/>
      <c r="I1802" s="16"/>
    </row>
    <row r="1803" spans="3:9">
      <c r="C1803" s="16"/>
      <c r="D1803" s="16"/>
      <c r="E1803" s="16"/>
      <c r="F1803" s="16"/>
      <c r="G1803" s="16"/>
      <c r="H1803" s="16"/>
      <c r="I1803" s="16"/>
    </row>
    <row r="1804" spans="3:9">
      <c r="C1804" s="16"/>
      <c r="D1804" s="16"/>
      <c r="E1804" s="16"/>
      <c r="F1804" s="16"/>
      <c r="G1804" s="16"/>
      <c r="H1804" s="16"/>
      <c r="I1804" s="16"/>
    </row>
    <row r="1805" spans="3:9">
      <c r="C1805" s="16"/>
      <c r="D1805" s="16"/>
      <c r="E1805" s="16"/>
      <c r="F1805" s="16"/>
      <c r="G1805" s="16"/>
      <c r="H1805" s="16"/>
      <c r="I1805" s="16"/>
    </row>
    <row r="1806" spans="3:9">
      <c r="C1806" s="16"/>
      <c r="D1806" s="16"/>
      <c r="E1806" s="16"/>
      <c r="F1806" s="16"/>
      <c r="G1806" s="16"/>
      <c r="H1806" s="16"/>
      <c r="I1806" s="16"/>
    </row>
    <row r="1807" spans="3:9">
      <c r="C1807" s="16"/>
      <c r="D1807" s="16"/>
      <c r="E1807" s="16"/>
      <c r="F1807" s="16"/>
      <c r="G1807" s="16"/>
      <c r="H1807" s="16"/>
      <c r="I1807" s="16"/>
    </row>
    <row r="1808" spans="3:9">
      <c r="C1808" s="16"/>
      <c r="D1808" s="16"/>
      <c r="E1808" s="16"/>
      <c r="F1808" s="16"/>
      <c r="G1808" s="16"/>
      <c r="H1808" s="16"/>
      <c r="I1808" s="16"/>
    </row>
    <row r="1809" spans="3:9">
      <c r="C1809" s="16"/>
      <c r="D1809" s="16"/>
      <c r="E1809" s="16"/>
      <c r="F1809" s="16"/>
      <c r="G1809" s="16"/>
      <c r="H1809" s="16"/>
      <c r="I1809" s="16"/>
    </row>
    <row r="1810" spans="3:9">
      <c r="C1810" s="16"/>
      <c r="D1810" s="16"/>
      <c r="E1810" s="16"/>
      <c r="F1810" s="16"/>
      <c r="G1810" s="16"/>
      <c r="H1810" s="16"/>
      <c r="I1810" s="16"/>
    </row>
    <row r="1811" spans="3:9">
      <c r="C1811" s="16"/>
      <c r="D1811" s="16"/>
      <c r="E1811" s="16"/>
      <c r="F1811" s="16"/>
      <c r="G1811" s="16"/>
      <c r="H1811" s="16"/>
      <c r="I1811" s="16"/>
    </row>
    <row r="1812" spans="3:9">
      <c r="C1812" s="16"/>
      <c r="D1812" s="16"/>
      <c r="E1812" s="16"/>
      <c r="F1812" s="16"/>
      <c r="G1812" s="16"/>
      <c r="H1812" s="16"/>
      <c r="I1812" s="16"/>
    </row>
    <row r="1813" spans="3:9">
      <c r="C1813" s="16"/>
      <c r="D1813" s="16"/>
      <c r="E1813" s="16"/>
      <c r="F1813" s="16"/>
      <c r="G1813" s="16"/>
      <c r="H1813" s="16"/>
      <c r="I1813" s="16"/>
    </row>
    <row r="1814" spans="3:9">
      <c r="C1814" s="16"/>
      <c r="D1814" s="16"/>
      <c r="E1814" s="16"/>
      <c r="F1814" s="16"/>
      <c r="G1814" s="16"/>
      <c r="H1814" s="16"/>
      <c r="I1814" s="16"/>
    </row>
    <row r="1815" spans="3:9">
      <c r="C1815" s="16"/>
      <c r="D1815" s="16"/>
      <c r="E1815" s="16"/>
      <c r="F1815" s="16"/>
      <c r="G1815" s="16"/>
      <c r="H1815" s="16"/>
      <c r="I1815" s="16"/>
    </row>
    <row r="1816" spans="3:9">
      <c r="C1816" s="16"/>
      <c r="D1816" s="16"/>
      <c r="E1816" s="16"/>
      <c r="F1816" s="16"/>
      <c r="G1816" s="16"/>
      <c r="H1816" s="16"/>
      <c r="I1816" s="16"/>
    </row>
    <row r="1817" spans="3:9">
      <c r="C1817" s="16"/>
      <c r="D1817" s="16"/>
      <c r="E1817" s="16"/>
      <c r="F1817" s="16"/>
      <c r="G1817" s="16"/>
      <c r="H1817" s="16"/>
      <c r="I1817" s="16"/>
    </row>
    <row r="1818" spans="3:9">
      <c r="C1818" s="16"/>
      <c r="D1818" s="16"/>
      <c r="E1818" s="16"/>
      <c r="F1818" s="16"/>
      <c r="G1818" s="16"/>
      <c r="H1818" s="16"/>
      <c r="I1818" s="16"/>
    </row>
    <row r="1819" spans="3:9">
      <c r="C1819" s="16"/>
      <c r="D1819" s="16"/>
      <c r="E1819" s="16"/>
      <c r="F1819" s="16"/>
      <c r="G1819" s="16"/>
      <c r="H1819" s="16"/>
      <c r="I1819" s="16"/>
    </row>
    <row r="1820" spans="3:9">
      <c r="C1820" s="16"/>
      <c r="D1820" s="16"/>
      <c r="E1820" s="16"/>
      <c r="F1820" s="16"/>
      <c r="G1820" s="16"/>
      <c r="H1820" s="16"/>
      <c r="I1820" s="16"/>
    </row>
    <row r="1821" spans="3:9">
      <c r="C1821" s="16"/>
      <c r="D1821" s="16"/>
      <c r="E1821" s="16"/>
      <c r="F1821" s="16"/>
      <c r="G1821" s="16"/>
      <c r="H1821" s="16"/>
      <c r="I1821" s="16"/>
    </row>
    <row r="1822" spans="3:9">
      <c r="C1822" s="16"/>
      <c r="D1822" s="16"/>
      <c r="E1822" s="16"/>
      <c r="F1822" s="16"/>
      <c r="G1822" s="16"/>
      <c r="H1822" s="16"/>
      <c r="I1822" s="16"/>
    </row>
    <row r="1823" spans="3:9">
      <c r="C1823" s="16"/>
      <c r="D1823" s="16"/>
      <c r="E1823" s="16"/>
      <c r="F1823" s="16"/>
      <c r="G1823" s="16"/>
      <c r="H1823" s="16"/>
      <c r="I1823" s="16"/>
    </row>
    <row r="1824" spans="3:9">
      <c r="C1824" s="16"/>
      <c r="D1824" s="16"/>
      <c r="E1824" s="16"/>
      <c r="F1824" s="16"/>
      <c r="G1824" s="16"/>
      <c r="H1824" s="16"/>
      <c r="I1824" s="16"/>
    </row>
    <row r="1825" spans="3:9">
      <c r="C1825" s="16"/>
      <c r="D1825" s="16"/>
      <c r="E1825" s="16"/>
      <c r="F1825" s="16"/>
      <c r="G1825" s="16"/>
      <c r="H1825" s="16"/>
      <c r="I1825" s="16"/>
    </row>
    <row r="1826" spans="3:9">
      <c r="C1826" s="16"/>
      <c r="D1826" s="16"/>
      <c r="E1826" s="16"/>
      <c r="F1826" s="16"/>
      <c r="G1826" s="16"/>
      <c r="H1826" s="16"/>
      <c r="I1826" s="16"/>
    </row>
    <row r="1827" spans="3:9">
      <c r="C1827" s="16"/>
      <c r="D1827" s="16"/>
      <c r="E1827" s="16"/>
      <c r="F1827" s="16"/>
      <c r="G1827" s="16"/>
      <c r="H1827" s="16"/>
      <c r="I1827" s="16"/>
    </row>
    <row r="1828" spans="3:9">
      <c r="C1828" s="16"/>
      <c r="D1828" s="16"/>
      <c r="E1828" s="16"/>
      <c r="F1828" s="16"/>
      <c r="G1828" s="16"/>
      <c r="H1828" s="16"/>
      <c r="I1828" s="16"/>
    </row>
    <row r="1829" spans="3:9">
      <c r="C1829" s="16"/>
      <c r="D1829" s="16"/>
      <c r="E1829" s="16"/>
      <c r="F1829" s="16"/>
      <c r="G1829" s="16"/>
      <c r="H1829" s="16"/>
      <c r="I1829" s="16"/>
    </row>
    <row r="1830" spans="3:9">
      <c r="C1830" s="16"/>
      <c r="D1830" s="16"/>
      <c r="E1830" s="16"/>
      <c r="F1830" s="16"/>
      <c r="G1830" s="16"/>
      <c r="H1830" s="16"/>
      <c r="I1830" s="16"/>
    </row>
    <row r="1831" spans="3:9">
      <c r="C1831" s="16"/>
      <c r="D1831" s="16"/>
      <c r="E1831" s="16"/>
      <c r="F1831" s="16"/>
      <c r="G1831" s="16"/>
      <c r="H1831" s="16"/>
      <c r="I1831" s="16"/>
    </row>
    <row r="1832" spans="3:9">
      <c r="C1832" s="16"/>
      <c r="D1832" s="16"/>
      <c r="E1832" s="16"/>
      <c r="F1832" s="16"/>
      <c r="G1832" s="16"/>
      <c r="H1832" s="16"/>
      <c r="I1832" s="16"/>
    </row>
    <row r="1833" spans="3:9">
      <c r="C1833" s="16"/>
      <c r="D1833" s="16"/>
      <c r="E1833" s="16"/>
      <c r="F1833" s="16"/>
      <c r="G1833" s="16"/>
      <c r="H1833" s="16"/>
      <c r="I1833" s="16"/>
    </row>
    <row r="1834" spans="3:9">
      <c r="C1834" s="16"/>
      <c r="D1834" s="16"/>
      <c r="E1834" s="16"/>
      <c r="F1834" s="16"/>
      <c r="G1834" s="16"/>
      <c r="H1834" s="16"/>
      <c r="I1834" s="16"/>
    </row>
    <row r="1835" spans="3:9">
      <c r="C1835" s="16"/>
      <c r="D1835" s="16"/>
      <c r="E1835" s="16"/>
      <c r="F1835" s="16"/>
      <c r="G1835" s="16"/>
      <c r="H1835" s="16"/>
      <c r="I1835" s="16"/>
    </row>
    <row r="1836" spans="3:9">
      <c r="C1836" s="16"/>
      <c r="D1836" s="16"/>
      <c r="E1836" s="16"/>
      <c r="F1836" s="16"/>
      <c r="G1836" s="16"/>
      <c r="H1836" s="16"/>
      <c r="I1836" s="16"/>
    </row>
    <row r="1837" spans="3:9">
      <c r="C1837" s="16"/>
      <c r="D1837" s="16"/>
      <c r="E1837" s="16"/>
      <c r="F1837" s="16"/>
      <c r="G1837" s="16"/>
      <c r="H1837" s="16"/>
      <c r="I1837" s="16"/>
    </row>
    <row r="1838" spans="3:9">
      <c r="C1838" s="16"/>
      <c r="D1838" s="16"/>
      <c r="E1838" s="16"/>
      <c r="F1838" s="16"/>
      <c r="G1838" s="16"/>
      <c r="H1838" s="16"/>
      <c r="I1838" s="16"/>
    </row>
    <row r="1839" spans="3:9">
      <c r="C1839" s="16"/>
      <c r="D1839" s="16"/>
      <c r="E1839" s="16"/>
      <c r="F1839" s="16"/>
      <c r="G1839" s="16"/>
      <c r="H1839" s="16"/>
      <c r="I1839" s="16"/>
    </row>
    <row r="1840" spans="3:9">
      <c r="C1840" s="16"/>
      <c r="D1840" s="16"/>
      <c r="E1840" s="16"/>
      <c r="F1840" s="16"/>
      <c r="G1840" s="16"/>
      <c r="H1840" s="16"/>
      <c r="I1840" s="16"/>
    </row>
    <row r="1841" spans="3:9">
      <c r="C1841" s="16"/>
      <c r="D1841" s="16"/>
      <c r="E1841" s="16"/>
      <c r="F1841" s="16"/>
      <c r="G1841" s="16"/>
      <c r="H1841" s="16"/>
      <c r="I1841" s="16"/>
    </row>
    <row r="1842" spans="3:9">
      <c r="C1842" s="16"/>
      <c r="D1842" s="16"/>
      <c r="E1842" s="16"/>
      <c r="F1842" s="16"/>
      <c r="G1842" s="16"/>
      <c r="H1842" s="16"/>
      <c r="I1842" s="16"/>
    </row>
    <row r="1843" spans="3:9">
      <c r="C1843" s="16"/>
      <c r="D1843" s="16"/>
      <c r="E1843" s="16"/>
      <c r="F1843" s="16"/>
      <c r="G1843" s="16"/>
      <c r="H1843" s="16"/>
      <c r="I1843" s="16"/>
    </row>
    <row r="1844" spans="3:9">
      <c r="C1844" s="16"/>
      <c r="D1844" s="16"/>
      <c r="E1844" s="16"/>
      <c r="F1844" s="16"/>
      <c r="G1844" s="16"/>
      <c r="H1844" s="16"/>
      <c r="I1844" s="16"/>
    </row>
    <row r="1845" spans="3:9">
      <c r="C1845" s="16"/>
      <c r="D1845" s="16"/>
      <c r="E1845" s="16"/>
      <c r="F1845" s="16"/>
      <c r="G1845" s="16"/>
      <c r="H1845" s="16"/>
      <c r="I1845" s="16"/>
    </row>
    <row r="1846" spans="3:9">
      <c r="C1846" s="16"/>
      <c r="D1846" s="16"/>
      <c r="E1846" s="16"/>
      <c r="F1846" s="16"/>
      <c r="G1846" s="16"/>
      <c r="H1846" s="16"/>
      <c r="I1846" s="16"/>
    </row>
    <row r="1847" spans="3:9">
      <c r="C1847" s="16"/>
      <c r="D1847" s="16"/>
      <c r="E1847" s="16"/>
      <c r="F1847" s="16"/>
      <c r="G1847" s="16"/>
      <c r="H1847" s="16"/>
      <c r="I1847" s="16"/>
    </row>
    <row r="1848" spans="3:9">
      <c r="C1848" s="16"/>
      <c r="D1848" s="16"/>
      <c r="E1848" s="16"/>
      <c r="F1848" s="16"/>
      <c r="G1848" s="16"/>
      <c r="H1848" s="16"/>
      <c r="I1848" s="16"/>
    </row>
    <row r="1849" spans="3:9">
      <c r="C1849" s="16"/>
      <c r="D1849" s="16"/>
      <c r="E1849" s="16"/>
      <c r="F1849" s="16"/>
      <c r="G1849" s="16"/>
      <c r="H1849" s="16"/>
      <c r="I1849" s="16"/>
    </row>
    <row r="1850" spans="3:9">
      <c r="C1850" s="16"/>
      <c r="D1850" s="16"/>
      <c r="E1850" s="16"/>
      <c r="F1850" s="16"/>
      <c r="G1850" s="16"/>
      <c r="H1850" s="16"/>
      <c r="I1850" s="16"/>
    </row>
  </sheetData>
  <mergeCells count="15">
    <mergeCell ref="CR8:CR9"/>
    <mergeCell ref="F8:G8"/>
    <mergeCell ref="H8:H9"/>
    <mergeCell ref="A31:XFD31"/>
    <mergeCell ref="A58:CC58"/>
    <mergeCell ref="G1:CC1"/>
    <mergeCell ref="I8:I9"/>
    <mergeCell ref="A2:I2"/>
    <mergeCell ref="A8:A9"/>
    <mergeCell ref="B8:B9"/>
    <mergeCell ref="C8:C9"/>
    <mergeCell ref="D8:E8"/>
    <mergeCell ref="CC8:CC9"/>
    <mergeCell ref="W8:Z8"/>
    <mergeCell ref="AA8:AI8"/>
  </mergeCells>
  <phoneticPr fontId="3" type="noConversion"/>
  <pageMargins left="0.23622047244094491" right="0.23622047244094491" top="0.39370078740157483" bottom="0.39370078740157483" header="0.31496062992125984" footer="0.31496062992125984"/>
  <pageSetup paperSize="9" scale="9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44"/>
  <sheetViews>
    <sheetView showGridLines="0" workbookViewId="0">
      <selection activeCell="D11" sqref="D11"/>
    </sheetView>
  </sheetViews>
  <sheetFormatPr defaultRowHeight="14.4"/>
  <cols>
    <col min="1" max="1" width="12.109375" style="32" customWidth="1"/>
    <col min="2" max="2" width="11.5546875" style="32" customWidth="1"/>
    <col min="3" max="3" width="8" style="32" customWidth="1"/>
    <col min="4" max="4" width="41.5546875" style="32" customWidth="1"/>
    <col min="5" max="5" width="10.109375" style="32" customWidth="1"/>
    <col min="6" max="6" width="8.88671875" style="32"/>
    <col min="7" max="7" width="13.44140625" style="32" customWidth="1"/>
    <col min="8" max="8" width="7.6640625" style="32" customWidth="1"/>
    <col min="9" max="9" width="7.88671875" style="32" customWidth="1"/>
    <col min="10" max="10" width="10.44140625" style="32" customWidth="1"/>
    <col min="11" max="16384" width="8.88671875" style="32"/>
  </cols>
  <sheetData>
    <row r="1" spans="1:10">
      <c r="A1" s="32" t="s">
        <v>121</v>
      </c>
      <c r="B1" s="83" t="s">
        <v>122</v>
      </c>
      <c r="C1" s="84"/>
      <c r="D1" s="85"/>
      <c r="E1" s="32" t="s">
        <v>123</v>
      </c>
      <c r="F1" s="33"/>
      <c r="I1" s="32" t="s">
        <v>124</v>
      </c>
      <c r="J1" s="34"/>
    </row>
    <row r="2" spans="1:10" ht="7.5" customHeight="1" thickBot="1"/>
    <row r="3" spans="1:10" ht="15" thickBot="1">
      <c r="A3" s="35" t="s">
        <v>125</v>
      </c>
      <c r="B3" s="36" t="s">
        <v>126</v>
      </c>
      <c r="C3" s="36" t="s">
        <v>127</v>
      </c>
      <c r="D3" s="36" t="s">
        <v>128</v>
      </c>
      <c r="E3" s="36" t="s">
        <v>6</v>
      </c>
      <c r="F3" s="36" t="s">
        <v>129</v>
      </c>
      <c r="G3" s="36" t="s">
        <v>130</v>
      </c>
      <c r="H3" s="36" t="s">
        <v>131</v>
      </c>
      <c r="I3" s="36" t="s">
        <v>132</v>
      </c>
      <c r="J3" s="37" t="s">
        <v>133</v>
      </c>
    </row>
    <row r="4" spans="1:10">
      <c r="A4" s="38" t="s">
        <v>134</v>
      </c>
      <c r="B4" s="39" t="s">
        <v>135</v>
      </c>
      <c r="C4" s="40"/>
      <c r="D4" s="41"/>
      <c r="E4" s="42"/>
      <c r="F4" s="43"/>
      <c r="G4" s="42"/>
      <c r="H4" s="42"/>
      <c r="I4" s="42"/>
      <c r="J4" s="44"/>
    </row>
    <row r="5" spans="1:10">
      <c r="A5" s="45"/>
      <c r="B5" s="46"/>
      <c r="C5" s="47"/>
      <c r="D5" s="48"/>
      <c r="E5" s="49"/>
      <c r="F5" s="50"/>
      <c r="G5" s="49"/>
      <c r="H5" s="49"/>
      <c r="I5" s="49"/>
      <c r="J5" s="51"/>
    </row>
    <row r="6" spans="1:10">
      <c r="A6" s="45"/>
      <c r="B6" s="46"/>
      <c r="C6" s="47"/>
      <c r="D6" s="48"/>
      <c r="E6" s="49"/>
      <c r="F6" s="50"/>
      <c r="G6" s="49"/>
      <c r="H6" s="49"/>
      <c r="I6" s="49"/>
      <c r="J6" s="51"/>
    </row>
    <row r="7" spans="1:10">
      <c r="A7" s="45"/>
      <c r="B7" s="52"/>
      <c r="C7" s="52"/>
      <c r="D7" s="53"/>
      <c r="E7" s="54"/>
      <c r="F7" s="55"/>
      <c r="G7" s="54"/>
      <c r="H7" s="54"/>
      <c r="I7" s="54"/>
      <c r="J7" s="56"/>
    </row>
    <row r="8" spans="1:10">
      <c r="A8" s="45"/>
      <c r="B8" s="57" t="s">
        <v>136</v>
      </c>
      <c r="C8" s="52"/>
      <c r="D8" s="53"/>
      <c r="E8" s="54"/>
      <c r="F8" s="55"/>
      <c r="G8" s="54"/>
      <c r="H8" s="54"/>
      <c r="I8" s="54"/>
      <c r="J8" s="56"/>
    </row>
    <row r="9" spans="1:10">
      <c r="A9" s="45"/>
      <c r="B9" s="57"/>
      <c r="C9" s="52"/>
      <c r="D9" s="53"/>
      <c r="E9" s="54"/>
      <c r="F9" s="55"/>
      <c r="G9" s="54"/>
      <c r="H9" s="54"/>
      <c r="I9" s="54"/>
      <c r="J9" s="56"/>
    </row>
    <row r="10" spans="1:10">
      <c r="A10" s="45"/>
      <c r="B10" s="57" t="s">
        <v>137</v>
      </c>
      <c r="C10" s="52"/>
      <c r="D10" s="53"/>
      <c r="E10" s="54"/>
      <c r="F10" s="55"/>
      <c r="G10" s="54"/>
      <c r="H10" s="54"/>
      <c r="I10" s="54"/>
      <c r="J10" s="56"/>
    </row>
    <row r="11" spans="1:10">
      <c r="A11" s="45"/>
      <c r="B11" s="57"/>
      <c r="C11" s="52"/>
      <c r="D11" s="53"/>
      <c r="E11" s="54"/>
      <c r="F11" s="55"/>
      <c r="G11" s="54"/>
      <c r="H11" s="54"/>
      <c r="I11" s="54"/>
      <c r="J11" s="56"/>
    </row>
    <row r="12" spans="1:10">
      <c r="A12" s="45"/>
      <c r="B12" s="57" t="s">
        <v>138</v>
      </c>
      <c r="C12" s="52"/>
      <c r="D12" s="53"/>
      <c r="E12" s="54"/>
      <c r="F12" s="55"/>
      <c r="G12" s="54"/>
      <c r="H12" s="54"/>
      <c r="I12" s="54"/>
      <c r="J12" s="56"/>
    </row>
    <row r="13" spans="1:10" hidden="1">
      <c r="A13" s="45"/>
      <c r="B13" s="52"/>
      <c r="C13" s="52"/>
      <c r="D13" s="53"/>
      <c r="E13" s="54"/>
      <c r="F13" s="55"/>
      <c r="G13" s="54"/>
      <c r="H13" s="54"/>
      <c r="I13" s="54"/>
      <c r="J13" s="56"/>
    </row>
    <row r="14" spans="1:10" ht="15" hidden="1" thickBot="1">
      <c r="A14" s="58"/>
      <c r="B14" s="59"/>
      <c r="C14" s="59"/>
      <c r="D14" s="60"/>
      <c r="E14" s="61"/>
      <c r="F14" s="62"/>
      <c r="G14" s="61"/>
      <c r="H14" s="61"/>
      <c r="I14" s="61"/>
      <c r="J14" s="63"/>
    </row>
    <row r="15" spans="1:10" hidden="1">
      <c r="A15" s="38" t="s">
        <v>139</v>
      </c>
      <c r="B15" s="64" t="s">
        <v>138</v>
      </c>
      <c r="C15" s="40"/>
      <c r="D15" s="41"/>
      <c r="E15" s="42"/>
      <c r="F15" s="43"/>
      <c r="G15" s="42"/>
      <c r="H15" s="42"/>
      <c r="I15" s="42"/>
      <c r="J15" s="44"/>
    </row>
    <row r="16" spans="1:10" hidden="1">
      <c r="A16" s="45"/>
      <c r="B16" s="52"/>
      <c r="C16" s="52"/>
      <c r="D16" s="53"/>
      <c r="E16" s="54"/>
      <c r="F16" s="55"/>
      <c r="G16" s="54"/>
      <c r="H16" s="54"/>
      <c r="I16" s="54"/>
      <c r="J16" s="56"/>
    </row>
    <row r="17" spans="1:10" ht="15" hidden="1" thickBot="1">
      <c r="A17" s="58"/>
      <c r="B17" s="59"/>
      <c r="C17" s="59"/>
      <c r="D17" s="60"/>
      <c r="E17" s="61"/>
      <c r="F17" s="62"/>
      <c r="G17" s="61"/>
      <c r="H17" s="61"/>
      <c r="I17" s="61"/>
      <c r="J17" s="63"/>
    </row>
    <row r="18" spans="1:10">
      <c r="A18" s="45" t="s">
        <v>140</v>
      </c>
      <c r="B18" s="46" t="s">
        <v>141</v>
      </c>
      <c r="C18" s="47"/>
      <c r="D18" s="48"/>
      <c r="E18" s="49"/>
      <c r="F18" s="50"/>
      <c r="G18" s="49"/>
      <c r="H18" s="49"/>
      <c r="I18" s="49"/>
      <c r="J18" s="51"/>
    </row>
    <row r="19" spans="1:10">
      <c r="A19" s="45"/>
      <c r="B19" s="57" t="s">
        <v>142</v>
      </c>
      <c r="C19" s="52"/>
      <c r="D19" s="53"/>
      <c r="E19" s="54"/>
      <c r="F19" s="55"/>
      <c r="G19" s="54"/>
      <c r="H19" s="54"/>
      <c r="I19" s="54"/>
      <c r="J19" s="56"/>
    </row>
    <row r="20" spans="1:10">
      <c r="A20" s="45"/>
      <c r="B20" s="57" t="s">
        <v>143</v>
      </c>
      <c r="C20" s="52"/>
      <c r="D20" s="53"/>
      <c r="E20" s="54"/>
      <c r="F20" s="55"/>
      <c r="G20" s="54"/>
      <c r="H20" s="54"/>
      <c r="I20" s="54"/>
      <c r="J20" s="56"/>
    </row>
    <row r="21" spans="1:10" hidden="1">
      <c r="A21" s="45"/>
      <c r="B21" s="57"/>
      <c r="C21" s="52"/>
      <c r="D21" s="53"/>
      <c r="E21" s="54"/>
      <c r="F21" s="55"/>
      <c r="G21" s="54"/>
      <c r="H21" s="54"/>
      <c r="I21" s="54"/>
      <c r="J21" s="56"/>
    </row>
    <row r="22" spans="1:10">
      <c r="A22" s="45"/>
      <c r="B22" s="57" t="s">
        <v>144</v>
      </c>
      <c r="C22" s="52"/>
      <c r="D22" s="53"/>
      <c r="E22" s="54"/>
      <c r="F22" s="55"/>
      <c r="G22" s="54"/>
      <c r="H22" s="54"/>
      <c r="I22" s="54"/>
      <c r="J22" s="56"/>
    </row>
    <row r="23" spans="1:10" hidden="1">
      <c r="A23" s="45"/>
      <c r="B23" s="57"/>
      <c r="C23" s="52"/>
      <c r="D23" s="53"/>
      <c r="E23" s="54"/>
      <c r="F23" s="55"/>
      <c r="G23" s="54"/>
      <c r="H23" s="54"/>
      <c r="I23" s="54"/>
      <c r="J23" s="56"/>
    </row>
    <row r="24" spans="1:10">
      <c r="A24" s="45"/>
      <c r="B24" s="57" t="s">
        <v>145</v>
      </c>
      <c r="C24" s="52"/>
      <c r="D24" s="53"/>
      <c r="E24" s="54"/>
      <c r="F24" s="55"/>
      <c r="G24" s="54"/>
      <c r="H24" s="54"/>
      <c r="I24" s="54"/>
      <c r="J24" s="56"/>
    </row>
    <row r="25" spans="1:10">
      <c r="A25" s="45"/>
      <c r="B25" s="57" t="s">
        <v>146</v>
      </c>
      <c r="C25" s="52"/>
      <c r="D25" s="53"/>
      <c r="E25" s="54"/>
      <c r="F25" s="55"/>
      <c r="G25" s="54"/>
      <c r="H25" s="54"/>
      <c r="I25" s="54"/>
      <c r="J25" s="56"/>
    </row>
    <row r="26" spans="1:10">
      <c r="A26" s="45"/>
      <c r="B26" s="57" t="s">
        <v>147</v>
      </c>
      <c r="C26" s="52"/>
      <c r="D26" s="53"/>
      <c r="E26" s="54"/>
      <c r="F26" s="55"/>
      <c r="G26" s="54"/>
      <c r="H26" s="54"/>
      <c r="I26" s="54"/>
      <c r="J26" s="56"/>
    </row>
    <row r="27" spans="1:10">
      <c r="A27" s="45"/>
      <c r="B27" s="65"/>
      <c r="C27" s="65"/>
      <c r="D27" s="66"/>
      <c r="E27" s="67"/>
      <c r="F27" s="68"/>
      <c r="G27" s="67"/>
      <c r="H27" s="67"/>
      <c r="I27" s="67"/>
      <c r="J27" s="69"/>
    </row>
    <row r="28" spans="1:10" ht="15" thickBot="1">
      <c r="A28" s="58"/>
      <c r="B28" s="59"/>
      <c r="C28" s="59"/>
      <c r="D28" s="60"/>
      <c r="E28" s="61"/>
      <c r="F28" s="62"/>
      <c r="G28" s="61"/>
      <c r="H28" s="61"/>
      <c r="I28" s="61"/>
      <c r="J28" s="63"/>
    </row>
    <row r="29" spans="1:10" hidden="1">
      <c r="A29" s="38" t="s">
        <v>108</v>
      </c>
      <c r="B29" s="64" t="s">
        <v>148</v>
      </c>
      <c r="C29" s="72" t="s">
        <v>152</v>
      </c>
      <c r="D29" s="41" t="s">
        <v>109</v>
      </c>
      <c r="E29" s="42">
        <v>40</v>
      </c>
      <c r="F29" s="43">
        <v>10.56</v>
      </c>
      <c r="G29" s="42">
        <v>156.07599999999999</v>
      </c>
      <c r="H29" s="42">
        <v>2.8</v>
      </c>
      <c r="I29" s="42">
        <v>1.2</v>
      </c>
      <c r="J29" s="44">
        <v>35.28</v>
      </c>
    </row>
    <row r="30" spans="1:10" hidden="1">
      <c r="A30" s="45"/>
      <c r="B30" s="70" t="s">
        <v>145</v>
      </c>
      <c r="C30" s="73" t="s">
        <v>122</v>
      </c>
      <c r="D30" s="53" t="s">
        <v>110</v>
      </c>
      <c r="E30" s="54">
        <v>160</v>
      </c>
      <c r="F30" s="55">
        <v>16.98</v>
      </c>
      <c r="G30" s="54">
        <v>122.496</v>
      </c>
      <c r="H30" s="54">
        <v>4.32</v>
      </c>
      <c r="I30" s="54">
        <v>1.6</v>
      </c>
      <c r="J30" s="56">
        <v>25.92</v>
      </c>
    </row>
    <row r="31" spans="1:10" hidden="1">
      <c r="A31" s="45"/>
      <c r="B31" s="65"/>
      <c r="C31" s="65"/>
      <c r="D31" s="66"/>
      <c r="E31" s="67"/>
      <c r="F31" s="68"/>
      <c r="G31" s="67"/>
      <c r="H31" s="67"/>
      <c r="I31" s="67"/>
      <c r="J31" s="69"/>
    </row>
    <row r="32" spans="1:10" ht="15" hidden="1" thickBot="1">
      <c r="A32" s="58"/>
      <c r="B32" s="59"/>
      <c r="C32" s="59"/>
      <c r="D32" s="60"/>
      <c r="E32" s="61"/>
      <c r="F32" s="62"/>
      <c r="G32" s="61"/>
      <c r="H32" s="61"/>
      <c r="I32" s="61"/>
      <c r="J32" s="63"/>
    </row>
    <row r="33" spans="1:10" hidden="1">
      <c r="A33" s="45" t="s">
        <v>149</v>
      </c>
      <c r="B33" s="39" t="s">
        <v>135</v>
      </c>
      <c r="C33" s="47"/>
      <c r="D33" s="48"/>
      <c r="E33" s="49"/>
      <c r="F33" s="50"/>
      <c r="G33" s="49"/>
      <c r="H33" s="49"/>
      <c r="I33" s="49"/>
      <c r="J33" s="51"/>
    </row>
    <row r="34" spans="1:10" hidden="1">
      <c r="A34" s="45"/>
      <c r="B34" s="57" t="s">
        <v>144</v>
      </c>
      <c r="C34" s="52"/>
      <c r="D34" s="53"/>
      <c r="E34" s="54"/>
      <c r="F34" s="55"/>
      <c r="G34" s="54"/>
      <c r="H34" s="54"/>
      <c r="I34" s="54"/>
      <c r="J34" s="56"/>
    </row>
    <row r="35" spans="1:10" hidden="1">
      <c r="A35" s="45"/>
      <c r="B35" s="57" t="s">
        <v>145</v>
      </c>
      <c r="C35" s="52"/>
      <c r="D35" s="53"/>
      <c r="E35" s="54"/>
      <c r="F35" s="55"/>
      <c r="G35" s="54"/>
      <c r="H35" s="54"/>
      <c r="I35" s="54"/>
      <c r="J35" s="56"/>
    </row>
    <row r="36" spans="1:10" hidden="1">
      <c r="A36" s="45"/>
      <c r="B36" s="57" t="s">
        <v>137</v>
      </c>
      <c r="C36" s="52"/>
      <c r="D36" s="53"/>
      <c r="E36" s="54"/>
      <c r="F36" s="55"/>
      <c r="G36" s="54"/>
      <c r="H36" s="54"/>
      <c r="I36" s="54"/>
      <c r="J36" s="56"/>
    </row>
    <row r="37" spans="1:10" hidden="1">
      <c r="A37" s="45"/>
      <c r="B37" s="65"/>
      <c r="C37" s="65"/>
      <c r="D37" s="66"/>
      <c r="E37" s="67"/>
      <c r="F37" s="68"/>
      <c r="G37" s="67"/>
      <c r="H37" s="67"/>
      <c r="I37" s="67"/>
      <c r="J37" s="69"/>
    </row>
    <row r="38" spans="1:10" ht="15" hidden="1" thickBot="1">
      <c r="A38" s="58"/>
      <c r="B38" s="59"/>
      <c r="C38" s="59"/>
      <c r="D38" s="60"/>
      <c r="E38" s="61"/>
      <c r="F38" s="62"/>
      <c r="G38" s="61"/>
      <c r="H38" s="61"/>
      <c r="I38" s="61"/>
      <c r="J38" s="63"/>
    </row>
    <row r="39" spans="1:10" hidden="1">
      <c r="A39" s="38" t="s">
        <v>150</v>
      </c>
      <c r="B39" s="64" t="s">
        <v>151</v>
      </c>
      <c r="C39" s="40"/>
      <c r="D39" s="41"/>
      <c r="E39" s="42"/>
      <c r="F39" s="43"/>
      <c r="G39" s="42"/>
      <c r="H39" s="42"/>
      <c r="I39" s="42"/>
      <c r="J39" s="44"/>
    </row>
    <row r="40" spans="1:10" hidden="1">
      <c r="A40" s="45"/>
      <c r="B40" s="70" t="s">
        <v>148</v>
      </c>
      <c r="C40" s="47"/>
      <c r="D40" s="48"/>
      <c r="E40" s="49"/>
      <c r="F40" s="50"/>
      <c r="G40" s="49"/>
      <c r="H40" s="49"/>
      <c r="I40" s="49"/>
      <c r="J40" s="51"/>
    </row>
    <row r="41" spans="1:10" hidden="1">
      <c r="A41" s="45"/>
      <c r="B41" s="70" t="s">
        <v>145</v>
      </c>
      <c r="C41" s="52"/>
      <c r="D41" s="53"/>
      <c r="E41" s="54"/>
      <c r="F41" s="55"/>
      <c r="G41" s="54"/>
      <c r="H41" s="54"/>
      <c r="I41" s="54"/>
      <c r="J41" s="56"/>
    </row>
    <row r="42" spans="1:10" hidden="1">
      <c r="A42" s="45"/>
      <c r="B42" s="71" t="s">
        <v>138</v>
      </c>
      <c r="C42" s="65"/>
      <c r="D42" s="66"/>
      <c r="E42" s="67"/>
      <c r="F42" s="68"/>
      <c r="G42" s="67"/>
      <c r="H42" s="67"/>
      <c r="I42" s="67"/>
      <c r="J42" s="69"/>
    </row>
    <row r="43" spans="1:10" hidden="1">
      <c r="A43" s="45"/>
      <c r="B43" s="65"/>
      <c r="C43" s="65"/>
      <c r="D43" s="66"/>
      <c r="E43" s="67"/>
      <c r="F43" s="68"/>
      <c r="G43" s="67"/>
      <c r="H43" s="67"/>
      <c r="I43" s="67"/>
      <c r="J43" s="69"/>
    </row>
    <row r="44" spans="1:10" ht="15" hidden="1" thickBot="1">
      <c r="A44" s="58"/>
      <c r="B44" s="59"/>
      <c r="C44" s="59"/>
      <c r="D44" s="60"/>
      <c r="E44" s="61"/>
      <c r="F44" s="62"/>
      <c r="G44" s="61"/>
      <c r="H44" s="61"/>
      <c r="I44" s="61"/>
      <c r="J44" s="63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6"/>
  <sheetViews>
    <sheetView workbookViewId="0">
      <selection activeCell="B1" sqref="B1:B2"/>
    </sheetView>
  </sheetViews>
  <sheetFormatPr defaultRowHeight="13.2"/>
  <cols>
    <col min="1" max="1" width="25.33203125" customWidth="1"/>
    <col min="2" max="2" width="19.33203125" customWidth="1"/>
  </cols>
  <sheetData>
    <row r="1" spans="1:5">
      <c r="A1" t="s">
        <v>81</v>
      </c>
      <c r="B1" s="2">
        <v>45020</v>
      </c>
      <c r="C1">
        <f>YEAR(Дата_Сост)</f>
        <v>2023</v>
      </c>
      <c r="D1">
        <f>MONTH(Дата_Сост)</f>
        <v>4</v>
      </c>
      <c r="E1">
        <f>DAY(Дата_Сост)</f>
        <v>4</v>
      </c>
    </row>
    <row r="2" spans="1:5">
      <c r="A2" t="s">
        <v>82</v>
      </c>
      <c r="B2" s="2">
        <v>45015.608715277776</v>
      </c>
    </row>
    <row r="3" spans="1:5">
      <c r="A3" t="s">
        <v>83</v>
      </c>
      <c r="B3" t="s">
        <v>90</v>
      </c>
    </row>
    <row r="4" spans="1:5">
      <c r="A4" t="s">
        <v>84</v>
      </c>
      <c r="B4" t="s">
        <v>91</v>
      </c>
    </row>
    <row r="5" spans="1:5">
      <c r="B5">
        <v>40</v>
      </c>
    </row>
    <row r="6" spans="1:5">
      <c r="B6" s="31" t="s">
        <v>120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27</vt:i4>
      </vt:variant>
    </vt:vector>
  </HeadingPairs>
  <TitlesOfParts>
    <vt:vector size="30" baseType="lpstr">
      <vt:lpstr>04.04.2023</vt:lpstr>
      <vt:lpstr>1</vt:lpstr>
      <vt:lpstr>Dop</vt:lpstr>
      <vt:lpstr>Бел_кол</vt:lpstr>
      <vt:lpstr>Бл_кол</vt:lpstr>
      <vt:lpstr>В_1</vt:lpstr>
      <vt:lpstr>В_К</vt:lpstr>
      <vt:lpstr>Втор_имя</vt:lpstr>
      <vt:lpstr>Выход_кол</vt:lpstr>
      <vt:lpstr>Группа</vt:lpstr>
      <vt:lpstr>Дата_Печати</vt:lpstr>
      <vt:lpstr>Дата_Сост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С3</vt:lpstr>
      <vt:lpstr>Угл_кол</vt:lpstr>
      <vt:lpstr>Учреждение</vt:lpstr>
      <vt:lpstr>Физ_Норма</vt:lpstr>
      <vt:lpstr>Цена_кол</vt:lpstr>
    </vt:vector>
  </TitlesOfParts>
  <Company>УрГЭУ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школа</cp:lastModifiedBy>
  <cp:lastPrinted>2021-09-07T04:50:48Z</cp:lastPrinted>
  <dcterms:created xsi:type="dcterms:W3CDTF">2002-09-22T07:35:02Z</dcterms:created>
  <dcterms:modified xsi:type="dcterms:W3CDTF">2023-03-30T09:50:07Z</dcterms:modified>
</cp:coreProperties>
</file>