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1.04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'11.04.2023'!$A$3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1" i="1"/>
  <c r="CD47"/>
  <c r="CD37"/>
  <c r="CD29"/>
  <c r="CD25"/>
  <c r="CD16"/>
  <c r="CC51"/>
  <c r="A50"/>
  <c r="C50"/>
  <c r="A49"/>
  <c r="C49"/>
  <c r="CC47"/>
  <c r="A46"/>
  <c r="C46"/>
  <c r="A45"/>
  <c r="C45"/>
  <c r="A44"/>
  <c r="C44"/>
  <c r="A43"/>
  <c r="C43"/>
  <c r="A42"/>
  <c r="C42"/>
  <c r="A41"/>
  <c r="C41"/>
  <c r="A40"/>
  <c r="C40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<sst xmlns="http://schemas.openxmlformats.org/spreadsheetml/2006/main" count="186" uniqueCount="156">
  <si>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</si>
  <si>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</si>
  <si>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</si>
  <si>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</si>
  <si>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</si>
  <si>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</si>
  <si>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</si>
  <si>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</si>
  <si>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</si>
  <si>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</si>
  <si>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</si>
  <si>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</si>
  <si>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</si>
  <si>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</si>
  <si>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</si>
  <si>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</si>
  <si>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</si>
  <si>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</si>
  <si>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</si>
  <si>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</si>
  <si>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</si>
  <si>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</si>
  <si>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</si>
  <si>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</si>
  <si>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</si>
  <si>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</si>
  <si>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</si>
  <si>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</si>
  <si>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</si>
  <si>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</si>
  <si>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</si>
  <si>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</si>
  <si>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</si>
  <si>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</si>
  <si>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</si>
  <si>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</si>
  <si>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</si>
  <si>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</si>
  <si>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</si>
  <si>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</si>
  <si>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</si>
  <si>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</si>
  <si>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</si>
  <si>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</si>
  <si>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</si>
  <si>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</si>
  <si>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</si>
  <si>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</si>
  <si>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</si>
  <si>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</si>
  <si>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</si>
  <si>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</si>
  <si>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</si>
  <si>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</si>
  <si>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</si>
  <si>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</si>
  <si>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</si>
  <si>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</si>
  <si>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</si>
  <si>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</si>
  <si>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</si>
  <si>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</si>
  <si>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</si>
  <si>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</si>
  <si>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</si>
  <si>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</si>
  <si>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</si>
  <si>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</si>
  <si>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</si>
  <si>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</si>
  <si>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</si>
  <si>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</si>
  <si>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</si>
  <si>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</si>
  <si>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</si>
  <si>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</si>
  <si>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</si>
  <si>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</si>
  <si>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</si>
  <si>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</si>
  <si>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</si>
  <si>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</si>
  <si>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</si>
  <si>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</si>
  <si>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</si>
  <si>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</si>
  <si>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</si>
  <si>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</si>
  <si>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</si>
  <si>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</si>
  <si>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</si>
  <si>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</si>
  <si>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</si>
  <si>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</si>
  <si>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</si>
  <si>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</si>
  <si>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Батон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</si>
  <si>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</si>
  <si>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</si>
  <si>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</si>
  <si>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</si>
  <si>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</si>
  <si>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</si>
  <si>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</si>
  <si>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пшеничный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</si>
  <si>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</si>
  <si>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</si>
  <si>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</si>
  <si>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</si>
  <si>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</si>
  <si>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Гематоген "Бонди" ин/уп 40г.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</si>
  <si>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</si>
  <si>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</si>
  <si>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</si>
  <si>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</si>
  <si>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</si>
  <si>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</si>
  <si>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</si>
  <si>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</si>
  <si>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</si>
  <si>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11.04.2023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</si>
  <si>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</si>
  <si>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</si>
  <si>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</si>
  <si>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</si>
  <si>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</si>
  <si>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</si>
  <si>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</si>
  <si>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</si>
  <si>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</si>
  <si>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</si>
  <si>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</si>
  <si>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</si>
  <si>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</si>
  <si>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</si>
  <si>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</si>
  <si>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</si>
  <si>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</si>
  <si>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</si>
  <si>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</si>
  <si>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</si>
  <si>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</si>
  <si>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</si>
  <si>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</si>
  <si>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</si>
  <si>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</si>
  <si>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</si>
  <si>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</si>
  <si>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</si>
  <si>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</si>
  <si>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</si>
  <si>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</si>
  <si>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</si>
  <si>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11,2</t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</si>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</sst>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1"/>
  <sheetViews>
    <sheetView tabSelected="1" workbookViewId="0">
      <selection activeCell="C12" sqref="C1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11.4.2023г.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"11 апреля 2023 г."</f>
        <v>11 апреля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"20/5"</f>
        <v>20/5</v>
      </c>
      <c r="B11" s="24" t="s">
        <v>93</v>
      </c>
      <c r="C11" s="25" t="str">
        <f>"100"</f>
        <v>100</v>
      </c>
      <c r="D11" s="25">
        <v>15.37</v>
      </c>
      <c r="E11" s="25">
        <v>14.66</v>
      </c>
      <c r="F11" s="25">
        <v>12.16</v>
      </c>
      <c r="G11" s="25">
        <v>2.14</v>
      </c>
      <c r="H11" s="25">
        <v>18.72</v>
      </c>
      <c r="I11" s="25">
        <v>246.69091199999997</v>
      </c>
      <c r="J11" s="26">
        <v>6.87</v>
      </c>
      <c r="K11" s="26">
        <v>1.37</v>
      </c>
      <c r="L11" s="26">
        <v>0</v>
      </c>
      <c r="M11" s="26">
        <v>0</v>
      </c>
      <c r="N11" s="26">
        <v>9.5399999999999991</v>
      </c>
      <c r="O11" s="26">
        <v>8.73</v>
      </c>
      <c r="P11" s="26">
        <v>0.46</v>
      </c>
      <c r="Q11" s="26">
        <v>0</v>
      </c>
      <c r="R11" s="26">
        <v>0</v>
      </c>
      <c r="S11" s="26">
        <v>0.95</v>
      </c>
      <c r="T11" s="26">
        <v>2.08</v>
      </c>
      <c r="U11" s="26">
        <v>441.76</v>
      </c>
      <c r="V11" s="26">
        <v>128.04</v>
      </c>
      <c r="W11" s="26">
        <v>137.41</v>
      </c>
      <c r="X11" s="26">
        <v>20.28</v>
      </c>
      <c r="Y11" s="26">
        <v>182.34</v>
      </c>
      <c r="Z11" s="26">
        <v>0.67</v>
      </c>
      <c r="AA11" s="26">
        <v>51.18</v>
      </c>
      <c r="AB11" s="26">
        <v>33.44</v>
      </c>
      <c r="AC11" s="26">
        <v>92.35</v>
      </c>
      <c r="AD11" s="26">
        <v>1.35</v>
      </c>
      <c r="AE11" s="26">
        <v>0.05</v>
      </c>
      <c r="AF11" s="26">
        <v>0.22</v>
      </c>
      <c r="AG11" s="26">
        <v>0.4</v>
      </c>
      <c r="AH11" s="26">
        <v>3.76</v>
      </c>
      <c r="AI11" s="26">
        <v>0.23</v>
      </c>
      <c r="AJ11" s="26">
        <v>0</v>
      </c>
      <c r="AK11" s="26">
        <v>819.27</v>
      </c>
      <c r="AL11" s="26">
        <v>674.51</v>
      </c>
      <c r="AM11" s="26">
        <v>1262.3</v>
      </c>
      <c r="AN11" s="26">
        <v>980.45</v>
      </c>
      <c r="AO11" s="26">
        <v>376.35</v>
      </c>
      <c r="AP11" s="26">
        <v>633.17999999999995</v>
      </c>
      <c r="AQ11" s="26">
        <v>204.37</v>
      </c>
      <c r="AR11" s="26">
        <v>740.18</v>
      </c>
      <c r="AS11" s="26">
        <v>215.46</v>
      </c>
      <c r="AT11" s="26">
        <v>233.28</v>
      </c>
      <c r="AU11" s="26">
        <v>337.17</v>
      </c>
      <c r="AV11" s="26">
        <v>427.23</v>
      </c>
      <c r="AW11" s="26">
        <v>175.86</v>
      </c>
      <c r="AX11" s="26">
        <v>887.37</v>
      </c>
      <c r="AY11" s="26">
        <v>1.32</v>
      </c>
      <c r="AZ11" s="26">
        <v>252.15</v>
      </c>
      <c r="BA11" s="26">
        <v>237.27</v>
      </c>
      <c r="BB11" s="26">
        <v>760.3</v>
      </c>
      <c r="BC11" s="26">
        <v>132.65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0.7</v>
      </c>
      <c r="BL11" s="26">
        <v>0</v>
      </c>
      <c r="BM11" s="26">
        <v>0.25</v>
      </c>
      <c r="BN11" s="26">
        <v>0.01</v>
      </c>
      <c r="BO11" s="26">
        <v>0.01</v>
      </c>
      <c r="BP11" s="26">
        <v>0</v>
      </c>
      <c r="BQ11" s="26">
        <v>0.04</v>
      </c>
      <c r="BR11" s="26">
        <v>0.06</v>
      </c>
      <c r="BS11" s="26">
        <v>0.89</v>
      </c>
      <c r="BT11" s="26">
        <v>0</v>
      </c>
      <c r="BU11" s="26">
        <v>0</v>
      </c>
      <c r="BV11" s="26">
        <v>1.21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78.69</v>
      </c>
      <c r="CC11" s="25">
        <v>44.96</v>
      </c>
      <c r="CE11" s="23">
        <v>56.75</v>
      </c>
      <c r="CG11" s="23">
        <v>112.09</v>
      </c>
      <c r="CH11" s="23">
        <v>61.73</v>
      </c>
      <c r="CI11" s="23">
        <v>86.91</v>
      </c>
      <c r="CJ11" s="23">
        <v>2780.38</v>
      </c>
      <c r="CK11" s="23">
        <v>1715.34</v>
      </c>
      <c r="CL11" s="23">
        <v>2247.86</v>
      </c>
      <c r="CM11" s="23">
        <v>40.35</v>
      </c>
      <c r="CN11" s="23">
        <v>27.22</v>
      </c>
      <c r="CO11" s="23">
        <v>33.79</v>
      </c>
      <c r="CP11" s="23">
        <v>7</v>
      </c>
      <c r="CQ11" s="23">
        <v>1</v>
      </c>
      <c r="CR11" s="23">
        <v>27.25</v>
      </c>
    </row>
    <row r="12" spans="1:96" s="23" customFormat="1">
      <c r="A12" s="23" t="str">
        <f>"10"</f>
        <v>10</v>
      </c>
      <c r="B12" s="24" t="s">
        <v>94</v>
      </c>
      <c r="C12" s="25" t="str">
        <f>"30"</f>
        <v>30</v>
      </c>
      <c r="D12" s="25">
        <v>2.16</v>
      </c>
      <c r="E12" s="25">
        <v>2.16</v>
      </c>
      <c r="F12" s="25">
        <v>2.5499999999999998</v>
      </c>
      <c r="G12" s="25">
        <v>0</v>
      </c>
      <c r="H12" s="25">
        <v>16.649999999999999</v>
      </c>
      <c r="I12" s="25">
        <v>95.219999999999985</v>
      </c>
      <c r="J12" s="26">
        <v>1.56</v>
      </c>
      <c r="K12" s="26">
        <v>0</v>
      </c>
      <c r="L12" s="26">
        <v>0</v>
      </c>
      <c r="M12" s="26">
        <v>0</v>
      </c>
      <c r="N12" s="26">
        <v>16.649999999999999</v>
      </c>
      <c r="O12" s="26">
        <v>0</v>
      </c>
      <c r="P12" s="26">
        <v>0</v>
      </c>
      <c r="Q12" s="26">
        <v>0</v>
      </c>
      <c r="R12" s="26">
        <v>0</v>
      </c>
      <c r="S12" s="26">
        <v>0.12</v>
      </c>
      <c r="T12" s="26">
        <v>0.54</v>
      </c>
      <c r="U12" s="26">
        <v>39</v>
      </c>
      <c r="V12" s="26">
        <v>109.5</v>
      </c>
      <c r="W12" s="26">
        <v>92.1</v>
      </c>
      <c r="X12" s="26">
        <v>10.199999999999999</v>
      </c>
      <c r="Y12" s="26">
        <v>65.7</v>
      </c>
      <c r="Z12" s="26">
        <v>0.06</v>
      </c>
      <c r="AA12" s="26">
        <v>12.6</v>
      </c>
      <c r="AB12" s="26">
        <v>9</v>
      </c>
      <c r="AC12" s="26">
        <v>14.1</v>
      </c>
      <c r="AD12" s="26">
        <v>0.06</v>
      </c>
      <c r="AE12" s="26">
        <v>0.02</v>
      </c>
      <c r="AF12" s="26">
        <v>0.11</v>
      </c>
      <c r="AG12" s="26">
        <v>0.06</v>
      </c>
      <c r="AH12" s="26">
        <v>0.54</v>
      </c>
      <c r="AI12" s="26">
        <v>0.3</v>
      </c>
      <c r="AJ12" s="26">
        <v>0</v>
      </c>
      <c r="AK12" s="26">
        <v>0</v>
      </c>
      <c r="AL12" s="26">
        <v>0</v>
      </c>
      <c r="AM12" s="26">
        <v>161.4</v>
      </c>
      <c r="AN12" s="26">
        <v>162</v>
      </c>
      <c r="AO12" s="26">
        <v>49.5</v>
      </c>
      <c r="AP12" s="26">
        <v>91.2</v>
      </c>
      <c r="AQ12" s="26">
        <v>28.5</v>
      </c>
      <c r="AR12" s="26">
        <v>96</v>
      </c>
      <c r="AS12" s="26">
        <v>70.8</v>
      </c>
      <c r="AT12" s="26">
        <v>72</v>
      </c>
      <c r="AU12" s="26">
        <v>159</v>
      </c>
      <c r="AV12" s="26">
        <v>51</v>
      </c>
      <c r="AW12" s="26">
        <v>42</v>
      </c>
      <c r="AX12" s="26">
        <v>477.3</v>
      </c>
      <c r="AY12" s="26">
        <v>0</v>
      </c>
      <c r="AZ12" s="26">
        <v>234</v>
      </c>
      <c r="BA12" s="26">
        <v>125.4</v>
      </c>
      <c r="BB12" s="26">
        <v>101.4</v>
      </c>
      <c r="BC12" s="26">
        <v>20.7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0.74</v>
      </c>
      <c r="BT12" s="26">
        <v>0</v>
      </c>
      <c r="BU12" s="26">
        <v>0</v>
      </c>
      <c r="BV12" s="26">
        <v>0.05</v>
      </c>
      <c r="BW12" s="26">
        <v>0.02</v>
      </c>
      <c r="BX12" s="26">
        <v>0.02</v>
      </c>
      <c r="BY12" s="26">
        <v>0</v>
      </c>
      <c r="BZ12" s="26">
        <v>0</v>
      </c>
      <c r="CA12" s="26">
        <v>0</v>
      </c>
      <c r="CB12" s="26">
        <v>7.98</v>
      </c>
      <c r="CC12" s="25">
        <v>8</v>
      </c>
      <c r="CE12" s="23">
        <v>14.1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6.67</v>
      </c>
    </row>
    <row r="13" spans="1:96" s="23" customFormat="1">
      <c r="A13" s="23" t="str">
        <f>"200"</f>
        <v>200</v>
      </c>
      <c r="B13" s="24" t="s">
        <v>95</v>
      </c>
      <c r="C13" s="25" t="str">
        <f>"180"</f>
        <v>180</v>
      </c>
      <c r="D13" s="25">
        <v>5.53</v>
      </c>
      <c r="E13" s="25">
        <v>2.6</v>
      </c>
      <c r="F13" s="25">
        <v>7.4</v>
      </c>
      <c r="G13" s="25">
        <v>0.7</v>
      </c>
      <c r="H13" s="25">
        <v>30.35</v>
      </c>
      <c r="I13" s="25">
        <v>208.68236532467529</v>
      </c>
      <c r="J13" s="26">
        <v>4.41</v>
      </c>
      <c r="K13" s="26">
        <v>0.12</v>
      </c>
      <c r="L13" s="26">
        <v>0</v>
      </c>
      <c r="M13" s="26">
        <v>0</v>
      </c>
      <c r="N13" s="26">
        <v>8.8800000000000008</v>
      </c>
      <c r="O13" s="26">
        <v>20.47</v>
      </c>
      <c r="P13" s="26">
        <v>1</v>
      </c>
      <c r="Q13" s="26">
        <v>0</v>
      </c>
      <c r="R13" s="26">
        <v>0</v>
      </c>
      <c r="S13" s="26">
        <v>0.09</v>
      </c>
      <c r="T13" s="26">
        <v>0.94</v>
      </c>
      <c r="U13" s="26">
        <v>48.56</v>
      </c>
      <c r="V13" s="26">
        <v>182.13</v>
      </c>
      <c r="W13" s="26">
        <v>111.7</v>
      </c>
      <c r="X13" s="26">
        <v>32.520000000000003</v>
      </c>
      <c r="Y13" s="26">
        <v>134.18</v>
      </c>
      <c r="Z13" s="26">
        <v>0.71</v>
      </c>
      <c r="AA13" s="26">
        <v>45.68</v>
      </c>
      <c r="AB13" s="26">
        <v>29.07</v>
      </c>
      <c r="AC13" s="26">
        <v>50.96</v>
      </c>
      <c r="AD13" s="26">
        <v>0.16</v>
      </c>
      <c r="AE13" s="26">
        <v>0.1</v>
      </c>
      <c r="AF13" s="26">
        <v>0.14000000000000001</v>
      </c>
      <c r="AG13" s="26">
        <v>0.51</v>
      </c>
      <c r="AH13" s="26">
        <v>2</v>
      </c>
      <c r="AI13" s="26">
        <v>0.47</v>
      </c>
      <c r="AJ13" s="26">
        <v>0</v>
      </c>
      <c r="AK13" s="26">
        <v>284.24</v>
      </c>
      <c r="AL13" s="26">
        <v>263.18</v>
      </c>
      <c r="AM13" s="26">
        <v>595.74</v>
      </c>
      <c r="AN13" s="26">
        <v>283.39</v>
      </c>
      <c r="AO13" s="26">
        <v>138.99</v>
      </c>
      <c r="AP13" s="26">
        <v>218.4</v>
      </c>
      <c r="AQ13" s="26">
        <v>84.07</v>
      </c>
      <c r="AR13" s="26">
        <v>281.2</v>
      </c>
      <c r="AS13" s="26">
        <v>239.34</v>
      </c>
      <c r="AT13" s="26">
        <v>143.87</v>
      </c>
      <c r="AU13" s="26">
        <v>187.59</v>
      </c>
      <c r="AV13" s="26">
        <v>69.069999999999993</v>
      </c>
      <c r="AW13" s="26">
        <v>96.23</v>
      </c>
      <c r="AX13" s="26">
        <v>550.54</v>
      </c>
      <c r="AY13" s="26">
        <v>0</v>
      </c>
      <c r="AZ13" s="26">
        <v>185.94</v>
      </c>
      <c r="BA13" s="26">
        <v>167.22</v>
      </c>
      <c r="BB13" s="26">
        <v>274.69</v>
      </c>
      <c r="BC13" s="26">
        <v>73.099999999999994</v>
      </c>
      <c r="BD13" s="26">
        <v>0.17</v>
      </c>
      <c r="BE13" s="26">
        <v>0.04</v>
      </c>
      <c r="BF13" s="26">
        <v>0.03</v>
      </c>
      <c r="BG13" s="26">
        <v>0.09</v>
      </c>
      <c r="BH13" s="26">
        <v>0.11</v>
      </c>
      <c r="BI13" s="26">
        <v>0.37</v>
      </c>
      <c r="BJ13" s="26">
        <v>0</v>
      </c>
      <c r="BK13" s="26">
        <v>1.22</v>
      </c>
      <c r="BL13" s="26">
        <v>0</v>
      </c>
      <c r="BM13" s="26">
        <v>0.37</v>
      </c>
      <c r="BN13" s="26">
        <v>0</v>
      </c>
      <c r="BO13" s="26">
        <v>0</v>
      </c>
      <c r="BP13" s="26">
        <v>0</v>
      </c>
      <c r="BQ13" s="26">
        <v>0.04</v>
      </c>
      <c r="BR13" s="26">
        <v>0.14000000000000001</v>
      </c>
      <c r="BS13" s="26">
        <v>1.2</v>
      </c>
      <c r="BT13" s="26">
        <v>0</v>
      </c>
      <c r="BU13" s="26">
        <v>0</v>
      </c>
      <c r="BV13" s="26">
        <v>0.38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85.16</v>
      </c>
      <c r="CC13" s="25">
        <v>17.829999999999998</v>
      </c>
      <c r="CE13" s="23">
        <v>50.53</v>
      </c>
      <c r="CG13" s="23">
        <v>7.94</v>
      </c>
      <c r="CH13" s="23">
        <v>2.54</v>
      </c>
      <c r="CI13" s="23">
        <v>5.24</v>
      </c>
      <c r="CJ13" s="23">
        <v>1421.81</v>
      </c>
      <c r="CK13" s="23">
        <v>642.23</v>
      </c>
      <c r="CL13" s="23">
        <v>1032.02</v>
      </c>
      <c r="CM13" s="23">
        <v>13.95</v>
      </c>
      <c r="CN13" s="23">
        <v>4.79</v>
      </c>
      <c r="CO13" s="23">
        <v>9.3699999999999992</v>
      </c>
      <c r="CP13" s="23">
        <v>4.38</v>
      </c>
      <c r="CQ13" s="23">
        <v>0</v>
      </c>
      <c r="CR13" s="23">
        <v>10.81</v>
      </c>
    </row>
    <row r="14" spans="1:96" s="23" customFormat="1">
      <c r="A14" s="23" t="str">
        <f>"1"</f>
        <v>1</v>
      </c>
      <c r="B14" s="24" t="s">
        <v>96</v>
      </c>
      <c r="C14" s="25" t="str">
        <f>"44"</f>
        <v>44</v>
      </c>
      <c r="D14" s="25">
        <v>3.39</v>
      </c>
      <c r="E14" s="25">
        <v>0</v>
      </c>
      <c r="F14" s="25">
        <v>1.32</v>
      </c>
      <c r="G14" s="25">
        <v>1.32</v>
      </c>
      <c r="H14" s="25">
        <v>23.45</v>
      </c>
      <c r="I14" s="25">
        <v>118.58879999999999</v>
      </c>
      <c r="J14" s="26">
        <v>0.22</v>
      </c>
      <c r="K14" s="26">
        <v>0</v>
      </c>
      <c r="L14" s="26">
        <v>0</v>
      </c>
      <c r="M14" s="26">
        <v>0</v>
      </c>
      <c r="N14" s="26">
        <v>1.45</v>
      </c>
      <c r="O14" s="26">
        <v>20.59</v>
      </c>
      <c r="P14" s="26">
        <v>1.41</v>
      </c>
      <c r="Q14" s="26">
        <v>0</v>
      </c>
      <c r="R14" s="26">
        <v>0</v>
      </c>
      <c r="S14" s="26">
        <v>0.13</v>
      </c>
      <c r="T14" s="26">
        <v>0.7</v>
      </c>
      <c r="U14" s="26">
        <v>188.76</v>
      </c>
      <c r="V14" s="26">
        <v>57.64</v>
      </c>
      <c r="W14" s="26">
        <v>9.68</v>
      </c>
      <c r="X14" s="26">
        <v>14.52</v>
      </c>
      <c r="Y14" s="26">
        <v>37.4</v>
      </c>
      <c r="Z14" s="26">
        <v>0.88</v>
      </c>
      <c r="AA14" s="26">
        <v>0</v>
      </c>
      <c r="AB14" s="26">
        <v>0</v>
      </c>
      <c r="AC14" s="26">
        <v>0</v>
      </c>
      <c r="AD14" s="26">
        <v>0.75</v>
      </c>
      <c r="AE14" s="26">
        <v>7.0000000000000007E-2</v>
      </c>
      <c r="AF14" s="26">
        <v>0.02</v>
      </c>
      <c r="AG14" s="26">
        <v>0.7</v>
      </c>
      <c r="AH14" s="26">
        <v>1.32</v>
      </c>
      <c r="AI14" s="26">
        <v>0</v>
      </c>
      <c r="AJ14" s="26">
        <v>0</v>
      </c>
      <c r="AK14" s="26">
        <v>163.68</v>
      </c>
      <c r="AL14" s="26">
        <v>169.84</v>
      </c>
      <c r="AM14" s="26">
        <v>260.04000000000002</v>
      </c>
      <c r="AN14" s="26">
        <v>87.56</v>
      </c>
      <c r="AO14" s="26">
        <v>51.48</v>
      </c>
      <c r="AP14" s="26">
        <v>102.96</v>
      </c>
      <c r="AQ14" s="26">
        <v>38.72</v>
      </c>
      <c r="AR14" s="26">
        <v>184.8</v>
      </c>
      <c r="AS14" s="26">
        <v>114.84</v>
      </c>
      <c r="AT14" s="26">
        <v>159.72</v>
      </c>
      <c r="AU14" s="26">
        <v>132.44</v>
      </c>
      <c r="AV14" s="26">
        <v>70.84</v>
      </c>
      <c r="AW14" s="26">
        <v>123.2</v>
      </c>
      <c r="AX14" s="26">
        <v>1023</v>
      </c>
      <c r="AY14" s="26">
        <v>0</v>
      </c>
      <c r="AZ14" s="26">
        <v>333.08</v>
      </c>
      <c r="BA14" s="26">
        <v>145.63999999999999</v>
      </c>
      <c r="BB14" s="26">
        <v>97.68</v>
      </c>
      <c r="BC14" s="26">
        <v>76.12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0.01</v>
      </c>
      <c r="BJ14" s="26">
        <v>0</v>
      </c>
      <c r="BK14" s="26">
        <v>0.15</v>
      </c>
      <c r="BL14" s="26">
        <v>0</v>
      </c>
      <c r="BM14" s="26">
        <v>7.0000000000000007E-2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0.51</v>
      </c>
      <c r="BT14" s="26">
        <v>0</v>
      </c>
      <c r="BU14" s="26">
        <v>0</v>
      </c>
      <c r="BV14" s="26">
        <v>0.39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15</v>
      </c>
      <c r="CC14" s="25">
        <v>4.66</v>
      </c>
      <c r="CE14" s="23">
        <v>0</v>
      </c>
      <c r="CG14" s="23">
        <v>0</v>
      </c>
      <c r="CH14" s="23">
        <v>0</v>
      </c>
      <c r="CI14" s="23">
        <v>0</v>
      </c>
      <c r="CJ14" s="23">
        <v>210.72</v>
      </c>
      <c r="CK14" s="23">
        <v>81.180000000000007</v>
      </c>
      <c r="CL14" s="23">
        <v>145.94999999999999</v>
      </c>
      <c r="CM14" s="23">
        <v>1.69</v>
      </c>
      <c r="CN14" s="23">
        <v>1.69</v>
      </c>
      <c r="CO14" s="23">
        <v>1.69</v>
      </c>
      <c r="CP14" s="23">
        <v>0</v>
      </c>
      <c r="CQ14" s="23">
        <v>0</v>
      </c>
      <c r="CR14" s="23">
        <v>3.89</v>
      </c>
    </row>
    <row r="15" spans="1:96" s="19" customFormat="1" ht="24">
      <c r="A15" s="19" t="str">
        <f>"32/10"</f>
        <v>32/10</v>
      </c>
      <c r="B15" s="20" t="s">
        <v>97</v>
      </c>
      <c r="C15" s="21" t="str">
        <f>"200"</f>
        <v>200</v>
      </c>
      <c r="D15" s="21">
        <v>3.14</v>
      </c>
      <c r="E15" s="21">
        <v>2.84</v>
      </c>
      <c r="F15" s="21">
        <v>3.21</v>
      </c>
      <c r="G15" s="21">
        <v>7.0000000000000007E-2</v>
      </c>
      <c r="H15" s="21">
        <v>9.5</v>
      </c>
      <c r="I15" s="21">
        <v>77.788600000000002</v>
      </c>
      <c r="J15" s="22">
        <v>2</v>
      </c>
      <c r="K15" s="22">
        <v>0</v>
      </c>
      <c r="L15" s="22">
        <v>0</v>
      </c>
      <c r="M15" s="22">
        <v>0</v>
      </c>
      <c r="N15" s="22">
        <v>9.5</v>
      </c>
      <c r="O15" s="22">
        <v>0</v>
      </c>
      <c r="P15" s="22">
        <v>0</v>
      </c>
      <c r="Q15" s="22">
        <v>0</v>
      </c>
      <c r="R15" s="22">
        <v>0</v>
      </c>
      <c r="S15" s="22">
        <v>0.1</v>
      </c>
      <c r="T15" s="22">
        <v>0.71</v>
      </c>
      <c r="U15" s="22">
        <v>49.55</v>
      </c>
      <c r="V15" s="22">
        <v>144.69</v>
      </c>
      <c r="W15" s="22">
        <v>116.55</v>
      </c>
      <c r="X15" s="22">
        <v>13.3</v>
      </c>
      <c r="Y15" s="22">
        <v>83.7</v>
      </c>
      <c r="Z15" s="22">
        <v>0.11</v>
      </c>
      <c r="AA15" s="22">
        <v>20</v>
      </c>
      <c r="AB15" s="22">
        <v>9</v>
      </c>
      <c r="AC15" s="22">
        <v>22</v>
      </c>
      <c r="AD15" s="22">
        <v>0</v>
      </c>
      <c r="AE15" s="22">
        <v>0.03</v>
      </c>
      <c r="AF15" s="22">
        <v>0.14000000000000001</v>
      </c>
      <c r="AG15" s="22">
        <v>0.09</v>
      </c>
      <c r="AH15" s="22">
        <v>0.8</v>
      </c>
      <c r="AI15" s="22">
        <v>0.52</v>
      </c>
      <c r="AJ15" s="22">
        <v>0</v>
      </c>
      <c r="AK15" s="22">
        <v>159.74</v>
      </c>
      <c r="AL15" s="22">
        <v>157.78</v>
      </c>
      <c r="AM15" s="22">
        <v>270.48</v>
      </c>
      <c r="AN15" s="22">
        <v>217.56</v>
      </c>
      <c r="AO15" s="22">
        <v>72.52</v>
      </c>
      <c r="AP15" s="22">
        <v>127.4</v>
      </c>
      <c r="AQ15" s="22">
        <v>42.14</v>
      </c>
      <c r="AR15" s="22">
        <v>143.08000000000001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180.32</v>
      </c>
      <c r="BC15" s="22">
        <v>25.48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198.55</v>
      </c>
      <c r="CC15" s="21">
        <v>12.32</v>
      </c>
      <c r="CE15" s="19">
        <v>21.5</v>
      </c>
      <c r="CG15" s="19">
        <v>13.77</v>
      </c>
      <c r="CH15" s="19">
        <v>4.93</v>
      </c>
      <c r="CI15" s="19">
        <v>9.35</v>
      </c>
      <c r="CJ15" s="19">
        <v>1007.44</v>
      </c>
      <c r="CK15" s="19">
        <v>363.11</v>
      </c>
      <c r="CL15" s="19">
        <v>685.28</v>
      </c>
      <c r="CM15" s="19">
        <v>41.81</v>
      </c>
      <c r="CN15" s="19">
        <v>19.5</v>
      </c>
      <c r="CO15" s="19">
        <v>30.66</v>
      </c>
      <c r="CP15" s="19">
        <v>5</v>
      </c>
      <c r="CQ15" s="19">
        <v>0</v>
      </c>
      <c r="CR15" s="19">
        <v>7.47</v>
      </c>
    </row>
    <row r="16" spans="1:96" s="27" customFormat="1" ht="11.4">
      <c r="B16" s="28" t="s">
        <v>98</v>
      </c>
      <c r="C16" s="29"/>
      <c r="D16" s="29">
        <v>29.59</v>
      </c>
      <c r="E16" s="29">
        <v>22.26</v>
      </c>
      <c r="F16" s="29">
        <v>26.63</v>
      </c>
      <c r="G16" s="29">
        <v>4.2300000000000004</v>
      </c>
      <c r="H16" s="29">
        <v>98.67</v>
      </c>
      <c r="I16" s="29">
        <v>746.97</v>
      </c>
      <c r="J16" s="30">
        <v>15.06</v>
      </c>
      <c r="K16" s="30">
        <v>1.48</v>
      </c>
      <c r="L16" s="30">
        <v>0</v>
      </c>
      <c r="M16" s="30">
        <v>0</v>
      </c>
      <c r="N16" s="30">
        <v>46.01</v>
      </c>
      <c r="O16" s="30">
        <v>49.79</v>
      </c>
      <c r="P16" s="30">
        <v>2.87</v>
      </c>
      <c r="Q16" s="30">
        <v>0</v>
      </c>
      <c r="R16" s="30">
        <v>0</v>
      </c>
      <c r="S16" s="30">
        <v>1.4</v>
      </c>
      <c r="T16" s="30">
        <v>4.97</v>
      </c>
      <c r="U16" s="30">
        <v>767.63</v>
      </c>
      <c r="V16" s="30">
        <v>622</v>
      </c>
      <c r="W16" s="30">
        <v>467.43</v>
      </c>
      <c r="X16" s="30">
        <v>90.83</v>
      </c>
      <c r="Y16" s="30">
        <v>503.32</v>
      </c>
      <c r="Z16" s="30">
        <v>2.42</v>
      </c>
      <c r="AA16" s="30">
        <v>129.46</v>
      </c>
      <c r="AB16" s="30">
        <v>80.510000000000005</v>
      </c>
      <c r="AC16" s="30">
        <v>179.41</v>
      </c>
      <c r="AD16" s="30">
        <v>2.3199999999999998</v>
      </c>
      <c r="AE16" s="30">
        <v>0.27</v>
      </c>
      <c r="AF16" s="30">
        <v>0.63</v>
      </c>
      <c r="AG16" s="30">
        <v>1.76</v>
      </c>
      <c r="AH16" s="30">
        <v>8.43</v>
      </c>
      <c r="AI16" s="30">
        <v>1.52</v>
      </c>
      <c r="AJ16" s="30">
        <v>0</v>
      </c>
      <c r="AK16" s="30">
        <v>1426.94</v>
      </c>
      <c r="AL16" s="30">
        <v>1265.31</v>
      </c>
      <c r="AM16" s="30">
        <v>2549.96</v>
      </c>
      <c r="AN16" s="30">
        <v>1730.96</v>
      </c>
      <c r="AO16" s="30">
        <v>688.84</v>
      </c>
      <c r="AP16" s="30">
        <v>1173.1400000000001</v>
      </c>
      <c r="AQ16" s="30">
        <v>397.79</v>
      </c>
      <c r="AR16" s="30">
        <v>1445.26</v>
      </c>
      <c r="AS16" s="30">
        <v>640.44000000000005</v>
      </c>
      <c r="AT16" s="30">
        <v>608.87</v>
      </c>
      <c r="AU16" s="30">
        <v>816.2</v>
      </c>
      <c r="AV16" s="30">
        <v>618.14</v>
      </c>
      <c r="AW16" s="30">
        <v>437.3</v>
      </c>
      <c r="AX16" s="30">
        <v>2938.21</v>
      </c>
      <c r="AY16" s="30">
        <v>1.32</v>
      </c>
      <c r="AZ16" s="30">
        <v>1005.17</v>
      </c>
      <c r="BA16" s="30">
        <v>675.53</v>
      </c>
      <c r="BB16" s="30">
        <v>1414.38</v>
      </c>
      <c r="BC16" s="30">
        <v>328.05</v>
      </c>
      <c r="BD16" s="30">
        <v>0.25</v>
      </c>
      <c r="BE16" s="30">
        <v>7.0000000000000007E-2</v>
      </c>
      <c r="BF16" s="30">
        <v>0.05</v>
      </c>
      <c r="BG16" s="30">
        <v>0.13</v>
      </c>
      <c r="BH16" s="30">
        <v>0.16</v>
      </c>
      <c r="BI16" s="30">
        <v>0.59</v>
      </c>
      <c r="BJ16" s="30">
        <v>0</v>
      </c>
      <c r="BK16" s="30">
        <v>2.06</v>
      </c>
      <c r="BL16" s="30">
        <v>0</v>
      </c>
      <c r="BM16" s="30">
        <v>0.68</v>
      </c>
      <c r="BN16" s="30">
        <v>0.01</v>
      </c>
      <c r="BO16" s="30">
        <v>0.01</v>
      </c>
      <c r="BP16" s="30">
        <v>0</v>
      </c>
      <c r="BQ16" s="30">
        <v>0.08</v>
      </c>
      <c r="BR16" s="30">
        <v>0.2</v>
      </c>
      <c r="BS16" s="30">
        <v>3.35</v>
      </c>
      <c r="BT16" s="30">
        <v>0</v>
      </c>
      <c r="BU16" s="30">
        <v>0</v>
      </c>
      <c r="BV16" s="30">
        <v>2.0299999999999998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385.38</v>
      </c>
      <c r="CC16" s="29">
        <f>SUM($CC$10:$CC$15)</f>
        <v>87.769999999999982</v>
      </c>
      <c r="CD16" s="27">
        <f>$I$16/$I$52*100</f>
        <v>21.495292140522125</v>
      </c>
      <c r="CE16" s="27">
        <v>142.88</v>
      </c>
      <c r="CG16" s="27">
        <v>133.80000000000001</v>
      </c>
      <c r="CH16" s="27">
        <v>69.2</v>
      </c>
      <c r="CI16" s="27">
        <v>101.5</v>
      </c>
      <c r="CJ16" s="27">
        <v>5420.35</v>
      </c>
      <c r="CK16" s="27">
        <v>2801.86</v>
      </c>
      <c r="CL16" s="27">
        <v>4111.1099999999997</v>
      </c>
      <c r="CM16" s="27">
        <v>97.8</v>
      </c>
      <c r="CN16" s="27">
        <v>53.2</v>
      </c>
      <c r="CO16" s="27">
        <v>75.5</v>
      </c>
      <c r="CP16" s="27">
        <v>16.38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4.5</v>
      </c>
      <c r="CE18" s="23">
        <v>1081.92</v>
      </c>
      <c r="CG18" s="23">
        <v>2.2000000000000002</v>
      </c>
      <c r="CH18" s="23">
        <v>2.12</v>
      </c>
      <c r="CI18" s="23">
        <v>2.16</v>
      </c>
      <c r="CJ18" s="23">
        <v>368.78</v>
      </c>
      <c r="CK18" s="23">
        <v>87.71</v>
      </c>
      <c r="CL18" s="23">
        <v>228.24</v>
      </c>
      <c r="CM18" s="23">
        <v>1.94</v>
      </c>
      <c r="CN18" s="23">
        <v>1.1299999999999999</v>
      </c>
      <c r="CO18" s="23">
        <v>1.54</v>
      </c>
      <c r="CP18" s="23">
        <v>1.8</v>
      </c>
      <c r="CQ18" s="23">
        <v>0</v>
      </c>
      <c r="CR18" s="23">
        <v>2.73</v>
      </c>
    </row>
    <row r="19" spans="1:96" s="23" customFormat="1">
      <c r="A19" s="23" t="str">
        <f>"80"</f>
        <v>80</v>
      </c>
      <c r="B19" s="24" t="s">
        <v>101</v>
      </c>
      <c r="C19" s="25" t="str">
        <f>"200"</f>
        <v>200</v>
      </c>
      <c r="D19" s="25">
        <v>3.12</v>
      </c>
      <c r="E19" s="25">
        <v>1.73</v>
      </c>
      <c r="F19" s="25">
        <v>3.22</v>
      </c>
      <c r="G19" s="25">
        <v>1.34</v>
      </c>
      <c r="H19" s="25">
        <v>11.68</v>
      </c>
      <c r="I19" s="25">
        <v>86.695388484800006</v>
      </c>
      <c r="J19" s="26">
        <v>1.07</v>
      </c>
      <c r="K19" s="26">
        <v>0.78</v>
      </c>
      <c r="L19" s="26">
        <v>0</v>
      </c>
      <c r="M19" s="26">
        <v>0</v>
      </c>
      <c r="N19" s="26">
        <v>2.23</v>
      </c>
      <c r="O19" s="26">
        <v>8.2200000000000006</v>
      </c>
      <c r="P19" s="26">
        <v>1.23</v>
      </c>
      <c r="Q19" s="26">
        <v>0</v>
      </c>
      <c r="R19" s="26">
        <v>0</v>
      </c>
      <c r="S19" s="26">
        <v>0.21</v>
      </c>
      <c r="T19" s="26">
        <v>2.02</v>
      </c>
      <c r="U19" s="26">
        <v>412.95</v>
      </c>
      <c r="V19" s="26">
        <v>353.87</v>
      </c>
      <c r="W19" s="26">
        <v>23.85</v>
      </c>
      <c r="X19" s="26">
        <v>18.73</v>
      </c>
      <c r="Y19" s="26">
        <v>65.69</v>
      </c>
      <c r="Z19" s="26">
        <v>0.92</v>
      </c>
      <c r="AA19" s="26">
        <v>23.4</v>
      </c>
      <c r="AB19" s="26">
        <v>1056.3699999999999</v>
      </c>
      <c r="AC19" s="26">
        <v>277.70999999999998</v>
      </c>
      <c r="AD19" s="26">
        <v>0.75</v>
      </c>
      <c r="AE19" s="26">
        <v>7.0000000000000007E-2</v>
      </c>
      <c r="AF19" s="26">
        <v>0.09</v>
      </c>
      <c r="AG19" s="26">
        <v>0.74</v>
      </c>
      <c r="AH19" s="26">
        <v>1.77</v>
      </c>
      <c r="AI19" s="26">
        <v>5.03</v>
      </c>
      <c r="AJ19" s="26">
        <v>0</v>
      </c>
      <c r="AK19" s="26">
        <v>117.45</v>
      </c>
      <c r="AL19" s="26">
        <v>102.68</v>
      </c>
      <c r="AM19" s="26">
        <v>171.16</v>
      </c>
      <c r="AN19" s="26">
        <v>153.4</v>
      </c>
      <c r="AO19" s="26">
        <v>60.82</v>
      </c>
      <c r="AP19" s="26">
        <v>104.01</v>
      </c>
      <c r="AQ19" s="26">
        <v>38.229999999999997</v>
      </c>
      <c r="AR19" s="26">
        <v>109.84</v>
      </c>
      <c r="AS19" s="26">
        <v>128.68</v>
      </c>
      <c r="AT19" s="26">
        <v>195.3</v>
      </c>
      <c r="AU19" s="26">
        <v>211.22</v>
      </c>
      <c r="AV19" s="26">
        <v>52.89</v>
      </c>
      <c r="AW19" s="26">
        <v>79.45</v>
      </c>
      <c r="AX19" s="26">
        <v>376.21</v>
      </c>
      <c r="AY19" s="26">
        <v>1.79</v>
      </c>
      <c r="AZ19" s="26">
        <v>70.8</v>
      </c>
      <c r="BA19" s="26">
        <v>137.44</v>
      </c>
      <c r="BB19" s="26">
        <v>79.72</v>
      </c>
      <c r="BC19" s="26">
        <v>46.09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</v>
      </c>
      <c r="BL19" s="26">
        <v>0</v>
      </c>
      <c r="BM19" s="26">
        <v>0.05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0.31</v>
      </c>
      <c r="BT19" s="26">
        <v>0</v>
      </c>
      <c r="BU19" s="26">
        <v>0</v>
      </c>
      <c r="BV19" s="26">
        <v>0.69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194.34</v>
      </c>
      <c r="CC19" s="25">
        <v>13.16</v>
      </c>
      <c r="CE19" s="23">
        <v>199.46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1</v>
      </c>
      <c r="CR19" s="23">
        <v>7.98</v>
      </c>
    </row>
    <row r="20" spans="1:96" s="23" customFormat="1">
      <c r="A20" s="23" t="str">
        <f>"297"</f>
        <v>297</v>
      </c>
      <c r="B20" s="24" t="s">
        <v>102</v>
      </c>
      <c r="C20" s="25" t="str">
        <f>"180"</f>
        <v>180</v>
      </c>
      <c r="D20" s="25">
        <v>5.49</v>
      </c>
      <c r="E20" s="25">
        <v>0.02</v>
      </c>
      <c r="F20" s="25">
        <v>4.29</v>
      </c>
      <c r="G20" s="25">
        <v>0.65</v>
      </c>
      <c r="H20" s="25">
        <v>42.46</v>
      </c>
      <c r="I20" s="25">
        <v>225.10517399999995</v>
      </c>
      <c r="J20" s="26">
        <v>2.59</v>
      </c>
      <c r="K20" s="26">
        <v>0.11</v>
      </c>
      <c r="L20" s="26">
        <v>0</v>
      </c>
      <c r="M20" s="26">
        <v>0</v>
      </c>
      <c r="N20" s="26">
        <v>0.56000000000000005</v>
      </c>
      <c r="O20" s="26">
        <v>37.450000000000003</v>
      </c>
      <c r="P20" s="26">
        <v>4.45</v>
      </c>
      <c r="Q20" s="26">
        <v>0</v>
      </c>
      <c r="R20" s="26">
        <v>0</v>
      </c>
      <c r="S20" s="26">
        <v>0</v>
      </c>
      <c r="T20" s="26">
        <v>0.55000000000000004</v>
      </c>
      <c r="U20" s="26">
        <v>6.25</v>
      </c>
      <c r="V20" s="26">
        <v>102.84</v>
      </c>
      <c r="W20" s="26">
        <v>22.64</v>
      </c>
      <c r="X20" s="26">
        <v>22.8</v>
      </c>
      <c r="Y20" s="26">
        <v>181.03</v>
      </c>
      <c r="Z20" s="26">
        <v>1.06</v>
      </c>
      <c r="AA20" s="26">
        <v>26.55</v>
      </c>
      <c r="AB20" s="26">
        <v>15.39</v>
      </c>
      <c r="AC20" s="26">
        <v>29.39</v>
      </c>
      <c r="AD20" s="26">
        <v>0.71</v>
      </c>
      <c r="AE20" s="26">
        <v>0.06</v>
      </c>
      <c r="AF20" s="26">
        <v>0.04</v>
      </c>
      <c r="AG20" s="26">
        <v>1.02</v>
      </c>
      <c r="AH20" s="26">
        <v>2.23</v>
      </c>
      <c r="AI20" s="26">
        <v>0</v>
      </c>
      <c r="AJ20" s="26">
        <v>0</v>
      </c>
      <c r="AK20" s="26">
        <v>218.71</v>
      </c>
      <c r="AL20" s="26">
        <v>195.14</v>
      </c>
      <c r="AM20" s="26">
        <v>290.19</v>
      </c>
      <c r="AN20" s="26">
        <v>177.63</v>
      </c>
      <c r="AO20" s="26">
        <v>71.05</v>
      </c>
      <c r="AP20" s="26">
        <v>124.8</v>
      </c>
      <c r="AQ20" s="26">
        <v>59.99</v>
      </c>
      <c r="AR20" s="26">
        <v>271.63</v>
      </c>
      <c r="AS20" s="26">
        <v>189.13</v>
      </c>
      <c r="AT20" s="26">
        <v>165.35</v>
      </c>
      <c r="AU20" s="26">
        <v>348.51</v>
      </c>
      <c r="AV20" s="26">
        <v>89.17</v>
      </c>
      <c r="AW20" s="26">
        <v>171.18</v>
      </c>
      <c r="AX20" s="26">
        <v>1887.29</v>
      </c>
      <c r="AY20" s="26">
        <v>0</v>
      </c>
      <c r="AZ20" s="26">
        <v>565.79999999999995</v>
      </c>
      <c r="BA20" s="26">
        <v>242.58</v>
      </c>
      <c r="BB20" s="26">
        <v>130.51</v>
      </c>
      <c r="BC20" s="26">
        <v>100.22</v>
      </c>
      <c r="BD20" s="26">
        <v>0.16</v>
      </c>
      <c r="BE20" s="26">
        <v>0.04</v>
      </c>
      <c r="BF20" s="26">
        <v>0.03</v>
      </c>
      <c r="BG20" s="26">
        <v>0.08</v>
      </c>
      <c r="BH20" s="26">
        <v>0.11</v>
      </c>
      <c r="BI20" s="26">
        <v>0.35</v>
      </c>
      <c r="BJ20" s="26">
        <v>0</v>
      </c>
      <c r="BK20" s="26">
        <v>1.25</v>
      </c>
      <c r="BL20" s="26">
        <v>0</v>
      </c>
      <c r="BM20" s="26">
        <v>0.35</v>
      </c>
      <c r="BN20" s="26">
        <v>0</v>
      </c>
      <c r="BO20" s="26">
        <v>0</v>
      </c>
      <c r="BP20" s="26">
        <v>0</v>
      </c>
      <c r="BQ20" s="26">
        <v>0.04</v>
      </c>
      <c r="BR20" s="26">
        <v>0.13</v>
      </c>
      <c r="BS20" s="26">
        <v>1.06</v>
      </c>
      <c r="BT20" s="26">
        <v>0</v>
      </c>
      <c r="BU20" s="26">
        <v>0</v>
      </c>
      <c r="BV20" s="26">
        <v>0.25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153.12</v>
      </c>
      <c r="CC20" s="25">
        <v>6.63</v>
      </c>
      <c r="CE20" s="23">
        <v>29.12</v>
      </c>
      <c r="CG20" s="23">
        <v>0</v>
      </c>
      <c r="CH20" s="23">
        <v>0</v>
      </c>
      <c r="CI20" s="23">
        <v>0</v>
      </c>
      <c r="CJ20" s="23">
        <v>0</v>
      </c>
      <c r="CK20" s="23">
        <v>0</v>
      </c>
      <c r="CL20" s="23">
        <v>0</v>
      </c>
      <c r="CM20" s="23">
        <v>0</v>
      </c>
      <c r="CN20" s="23">
        <v>0</v>
      </c>
      <c r="CO20" s="23">
        <v>0</v>
      </c>
      <c r="CP20" s="23">
        <v>0</v>
      </c>
      <c r="CQ20" s="23">
        <v>0</v>
      </c>
      <c r="CR20" s="23">
        <v>4.0199999999999996</v>
      </c>
    </row>
    <row r="21" spans="1:96" s="23" customFormat="1">
      <c r="A21" s="23" t="str">
        <f>"437"</f>
        <v>437</v>
      </c>
      <c r="B21" s="24" t="s">
        <v>103</v>
      </c>
      <c r="C21" s="25" t="str">
        <f>"100"</f>
        <v>100</v>
      </c>
      <c r="D21" s="25">
        <v>14.3</v>
      </c>
      <c r="E21" s="25">
        <v>13.76</v>
      </c>
      <c r="F21" s="25">
        <v>3.91</v>
      </c>
      <c r="G21" s="25">
        <v>0.9</v>
      </c>
      <c r="H21" s="25">
        <v>3.32</v>
      </c>
      <c r="I21" s="25">
        <v>105.29538482323251</v>
      </c>
      <c r="J21" s="26">
        <v>0.84</v>
      </c>
      <c r="K21" s="26">
        <v>0.59</v>
      </c>
      <c r="L21" s="26">
        <v>0</v>
      </c>
      <c r="M21" s="26">
        <v>0</v>
      </c>
      <c r="N21" s="26">
        <v>1.38</v>
      </c>
      <c r="O21" s="26">
        <v>1.61</v>
      </c>
      <c r="P21" s="26">
        <v>0.33</v>
      </c>
      <c r="Q21" s="26">
        <v>0</v>
      </c>
      <c r="R21" s="26">
        <v>0</v>
      </c>
      <c r="S21" s="26">
        <v>0.13</v>
      </c>
      <c r="T21" s="26">
        <v>1.57</v>
      </c>
      <c r="U21" s="26">
        <v>254.76</v>
      </c>
      <c r="V21" s="26">
        <v>277.17</v>
      </c>
      <c r="W21" s="26">
        <v>10.94</v>
      </c>
      <c r="X21" s="26">
        <v>24.19</v>
      </c>
      <c r="Y21" s="26">
        <v>189.72</v>
      </c>
      <c r="Z21" s="26">
        <v>4.32</v>
      </c>
      <c r="AA21" s="26">
        <v>15.39</v>
      </c>
      <c r="AB21" s="26">
        <v>440.45</v>
      </c>
      <c r="AC21" s="26">
        <v>104.47</v>
      </c>
      <c r="AD21" s="26">
        <v>0.95</v>
      </c>
      <c r="AE21" s="26">
        <v>0.24</v>
      </c>
      <c r="AF21" s="26">
        <v>0.55000000000000004</v>
      </c>
      <c r="AG21" s="26">
        <v>3.98</v>
      </c>
      <c r="AH21" s="26">
        <v>8.1199999999999992</v>
      </c>
      <c r="AI21" s="26">
        <v>1.87</v>
      </c>
      <c r="AJ21" s="26">
        <v>0</v>
      </c>
      <c r="AK21" s="26">
        <v>11.66</v>
      </c>
      <c r="AL21" s="26">
        <v>10.49</v>
      </c>
      <c r="AM21" s="26">
        <v>18.920000000000002</v>
      </c>
      <c r="AN21" s="26">
        <v>6.71</v>
      </c>
      <c r="AO21" s="26">
        <v>3.61</v>
      </c>
      <c r="AP21" s="26">
        <v>7.82</v>
      </c>
      <c r="AQ21" s="26">
        <v>2.44</v>
      </c>
      <c r="AR21" s="26">
        <v>11.87</v>
      </c>
      <c r="AS21" s="26">
        <v>8.7799999999999994</v>
      </c>
      <c r="AT21" s="26">
        <v>10.06</v>
      </c>
      <c r="AU21" s="26">
        <v>12.01</v>
      </c>
      <c r="AV21" s="26">
        <v>4.8099999999999996</v>
      </c>
      <c r="AW21" s="26">
        <v>8.56</v>
      </c>
      <c r="AX21" s="26">
        <v>74.62</v>
      </c>
      <c r="AY21" s="26">
        <v>0</v>
      </c>
      <c r="AZ21" s="26">
        <v>21.98</v>
      </c>
      <c r="BA21" s="26">
        <v>11.94</v>
      </c>
      <c r="BB21" s="26">
        <v>6.02</v>
      </c>
      <c r="BC21" s="26">
        <v>4.7300000000000004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0.06</v>
      </c>
      <c r="BL21" s="26">
        <v>0</v>
      </c>
      <c r="BM21" s="26">
        <v>0.04</v>
      </c>
      <c r="BN21" s="26">
        <v>0</v>
      </c>
      <c r="BO21" s="26">
        <v>0.01</v>
      </c>
      <c r="BP21" s="26">
        <v>0</v>
      </c>
      <c r="BQ21" s="26">
        <v>0</v>
      </c>
      <c r="BR21" s="26">
        <v>0</v>
      </c>
      <c r="BS21" s="26">
        <v>0.21</v>
      </c>
      <c r="BT21" s="26">
        <v>0</v>
      </c>
      <c r="BU21" s="26">
        <v>0</v>
      </c>
      <c r="BV21" s="26">
        <v>0.52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80.03</v>
      </c>
      <c r="CC21" s="25">
        <v>32.17</v>
      </c>
      <c r="CE21" s="23">
        <v>88.8</v>
      </c>
      <c r="CG21" s="23">
        <v>18.559999999999999</v>
      </c>
      <c r="CH21" s="23">
        <v>12.08</v>
      </c>
      <c r="CI21" s="23">
        <v>15.32</v>
      </c>
      <c r="CJ21" s="23">
        <v>2437.42</v>
      </c>
      <c r="CK21" s="23">
        <v>1534.49</v>
      </c>
      <c r="CL21" s="23">
        <v>1985.96</v>
      </c>
      <c r="CM21" s="23">
        <v>60.24</v>
      </c>
      <c r="CN21" s="23">
        <v>59.85</v>
      </c>
      <c r="CO21" s="23">
        <v>60.06</v>
      </c>
      <c r="CP21" s="23">
        <v>0</v>
      </c>
      <c r="CQ21" s="23">
        <v>0.45</v>
      </c>
      <c r="CR21" s="23">
        <v>19.5</v>
      </c>
    </row>
    <row r="22" spans="1:96" s="23" customFormat="1">
      <c r="A22" s="23" t="str">
        <f>"2"</f>
        <v>2</v>
      </c>
      <c r="B22" s="24" t="s">
        <v>104</v>
      </c>
      <c r="C22" s="25" t="str">
        <f>"31,9"</f>
        <v>31,9</v>
      </c>
      <c r="D22" s="25">
        <v>2.11</v>
      </c>
      <c r="E22" s="25">
        <v>0</v>
      </c>
      <c r="F22" s="25">
        <v>0.21</v>
      </c>
      <c r="G22" s="25">
        <v>0.21</v>
      </c>
      <c r="H22" s="25">
        <v>14.96</v>
      </c>
      <c r="I22" s="25">
        <v>71.424419</v>
      </c>
      <c r="J22" s="26">
        <v>0</v>
      </c>
      <c r="K22" s="26">
        <v>0</v>
      </c>
      <c r="L22" s="26">
        <v>0</v>
      </c>
      <c r="M22" s="26">
        <v>0</v>
      </c>
      <c r="N22" s="26">
        <v>0.35</v>
      </c>
      <c r="O22" s="26">
        <v>14.55</v>
      </c>
      <c r="P22" s="26">
        <v>0.06</v>
      </c>
      <c r="Q22" s="26">
        <v>0</v>
      </c>
      <c r="R22" s="26">
        <v>0</v>
      </c>
      <c r="S22" s="26">
        <v>0</v>
      </c>
      <c r="T22" s="26">
        <v>0.56999999999999995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101.85</v>
      </c>
      <c r="AL22" s="26">
        <v>106.02</v>
      </c>
      <c r="AM22" s="26">
        <v>162.36000000000001</v>
      </c>
      <c r="AN22" s="26">
        <v>53.84</v>
      </c>
      <c r="AO22" s="26">
        <v>31.92</v>
      </c>
      <c r="AP22" s="26">
        <v>63.83</v>
      </c>
      <c r="AQ22" s="26">
        <v>24.15</v>
      </c>
      <c r="AR22" s="26">
        <v>115.45</v>
      </c>
      <c r="AS22" s="26">
        <v>71.599999999999994</v>
      </c>
      <c r="AT22" s="26">
        <v>99.91</v>
      </c>
      <c r="AU22" s="26">
        <v>82.43</v>
      </c>
      <c r="AV22" s="26">
        <v>43.29</v>
      </c>
      <c r="AW22" s="26">
        <v>76.599999999999994</v>
      </c>
      <c r="AX22" s="26">
        <v>640.54</v>
      </c>
      <c r="AY22" s="26">
        <v>0</v>
      </c>
      <c r="AZ22" s="26">
        <v>208.7</v>
      </c>
      <c r="BA22" s="26">
        <v>90.75</v>
      </c>
      <c r="BB22" s="26">
        <v>60.22</v>
      </c>
      <c r="BC22" s="26">
        <v>47.74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12.47</v>
      </c>
      <c r="CC22" s="25">
        <v>1.69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1.41</v>
      </c>
    </row>
    <row r="23" spans="1:96" s="23" customFormat="1">
      <c r="A23" s="23" t="str">
        <f>"3"</f>
        <v>3</v>
      </c>
      <c r="B23" s="24" t="s">
        <v>105</v>
      </c>
      <c r="C23" s="25" t="str">
        <f>"36,1"</f>
        <v>36,1</v>
      </c>
      <c r="D23" s="25">
        <v>2.38</v>
      </c>
      <c r="E23" s="25">
        <v>0</v>
      </c>
      <c r="F23" s="25">
        <v>0.43</v>
      </c>
      <c r="G23" s="25">
        <v>0.43</v>
      </c>
      <c r="H23" s="25">
        <v>15.05</v>
      </c>
      <c r="I23" s="25">
        <v>69.810179999999988</v>
      </c>
      <c r="J23" s="26">
        <v>7.0000000000000007E-2</v>
      </c>
      <c r="K23" s="26">
        <v>0</v>
      </c>
      <c r="L23" s="26">
        <v>0</v>
      </c>
      <c r="M23" s="26">
        <v>0</v>
      </c>
      <c r="N23" s="26">
        <v>0.43</v>
      </c>
      <c r="O23" s="26">
        <v>11.62</v>
      </c>
      <c r="P23" s="26">
        <v>3</v>
      </c>
      <c r="Q23" s="26">
        <v>0</v>
      </c>
      <c r="R23" s="26">
        <v>0</v>
      </c>
      <c r="S23" s="26">
        <v>0.36</v>
      </c>
      <c r="T23" s="26">
        <v>0.9</v>
      </c>
      <c r="U23" s="26">
        <v>220.21</v>
      </c>
      <c r="V23" s="26">
        <v>88.45</v>
      </c>
      <c r="W23" s="26">
        <v>12.64</v>
      </c>
      <c r="X23" s="26">
        <v>16.97</v>
      </c>
      <c r="Y23" s="26">
        <v>57.04</v>
      </c>
      <c r="Z23" s="26">
        <v>1.41</v>
      </c>
      <c r="AA23" s="26">
        <v>0</v>
      </c>
      <c r="AB23" s="26">
        <v>1.81</v>
      </c>
      <c r="AC23" s="26">
        <v>0.36</v>
      </c>
      <c r="AD23" s="26">
        <v>0.51</v>
      </c>
      <c r="AE23" s="26">
        <v>0.06</v>
      </c>
      <c r="AF23" s="26">
        <v>0.03</v>
      </c>
      <c r="AG23" s="26">
        <v>0.25</v>
      </c>
      <c r="AH23" s="26">
        <v>0.72</v>
      </c>
      <c r="AI23" s="26">
        <v>0</v>
      </c>
      <c r="AJ23" s="26">
        <v>0</v>
      </c>
      <c r="AK23" s="26">
        <v>116.24</v>
      </c>
      <c r="AL23" s="26">
        <v>89.53</v>
      </c>
      <c r="AM23" s="26">
        <v>154.15</v>
      </c>
      <c r="AN23" s="26">
        <v>80.5</v>
      </c>
      <c r="AO23" s="26">
        <v>33.57</v>
      </c>
      <c r="AP23" s="26">
        <v>71.48</v>
      </c>
      <c r="AQ23" s="26">
        <v>28.88</v>
      </c>
      <c r="AR23" s="26">
        <v>133.93</v>
      </c>
      <c r="AS23" s="26">
        <v>107.22</v>
      </c>
      <c r="AT23" s="26">
        <v>105.05</v>
      </c>
      <c r="AU23" s="26">
        <v>167.5</v>
      </c>
      <c r="AV23" s="26">
        <v>44.76</v>
      </c>
      <c r="AW23" s="26">
        <v>111.91</v>
      </c>
      <c r="AX23" s="26">
        <v>551.97</v>
      </c>
      <c r="AY23" s="26">
        <v>0</v>
      </c>
      <c r="AZ23" s="26">
        <v>189.89</v>
      </c>
      <c r="BA23" s="26">
        <v>105.05</v>
      </c>
      <c r="BB23" s="26">
        <v>64.98</v>
      </c>
      <c r="BC23" s="26">
        <v>46.93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0.05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0.04</v>
      </c>
      <c r="BT23" s="26">
        <v>0</v>
      </c>
      <c r="BU23" s="26">
        <v>0</v>
      </c>
      <c r="BV23" s="26">
        <v>0.17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16.97</v>
      </c>
      <c r="CC23" s="25">
        <v>2</v>
      </c>
      <c r="CE23" s="23">
        <v>0.3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1.67</v>
      </c>
    </row>
    <row r="24" spans="1:96" s="19" customFormat="1">
      <c r="A24" s="19" t="str">
        <f>"6/10"</f>
        <v>6/10</v>
      </c>
      <c r="B24" s="20" t="s">
        <v>106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4.72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2.86</v>
      </c>
    </row>
    <row r="25" spans="1:96" s="27" customFormat="1" ht="11.4">
      <c r="B25" s="28" t="s">
        <v>107</v>
      </c>
      <c r="C25" s="29"/>
      <c r="D25" s="29">
        <v>29.12</v>
      </c>
      <c r="E25" s="29">
        <v>15.51</v>
      </c>
      <c r="F25" s="29">
        <v>15.7</v>
      </c>
      <c r="G25" s="29">
        <v>7.17</v>
      </c>
      <c r="H25" s="29">
        <v>112.55</v>
      </c>
      <c r="I25" s="29">
        <v>686.36</v>
      </c>
      <c r="J25" s="30">
        <v>5.04</v>
      </c>
      <c r="K25" s="30">
        <v>3.82</v>
      </c>
      <c r="L25" s="30">
        <v>0</v>
      </c>
      <c r="M25" s="30">
        <v>0</v>
      </c>
      <c r="N25" s="30">
        <v>24.64</v>
      </c>
      <c r="O25" s="30">
        <v>74.13</v>
      </c>
      <c r="P25" s="30">
        <v>13.78</v>
      </c>
      <c r="Q25" s="30">
        <v>0</v>
      </c>
      <c r="R25" s="30">
        <v>0</v>
      </c>
      <c r="S25" s="30">
        <v>1.1599999999999999</v>
      </c>
      <c r="T25" s="30">
        <v>6.96</v>
      </c>
      <c r="U25" s="30">
        <v>908.96</v>
      </c>
      <c r="V25" s="30">
        <v>1270.68</v>
      </c>
      <c r="W25" s="30">
        <v>115.91</v>
      </c>
      <c r="X25" s="30">
        <v>123.19</v>
      </c>
      <c r="Y25" s="30">
        <v>550.46</v>
      </c>
      <c r="Z25" s="30">
        <v>8.73</v>
      </c>
      <c r="AA25" s="30">
        <v>65.34</v>
      </c>
      <c r="AB25" s="30">
        <v>8635.5400000000009</v>
      </c>
      <c r="AC25" s="30">
        <v>1632.53</v>
      </c>
      <c r="AD25" s="30">
        <v>5.82</v>
      </c>
      <c r="AE25" s="30">
        <v>0.48</v>
      </c>
      <c r="AF25" s="30">
        <v>0.78</v>
      </c>
      <c r="AG25" s="30">
        <v>7.05</v>
      </c>
      <c r="AH25" s="30">
        <v>14.23</v>
      </c>
      <c r="AI25" s="30">
        <v>9.92</v>
      </c>
      <c r="AJ25" s="30">
        <v>0</v>
      </c>
      <c r="AK25" s="30">
        <v>589.17999999999995</v>
      </c>
      <c r="AL25" s="30">
        <v>522.79999999999995</v>
      </c>
      <c r="AM25" s="30">
        <v>820.6</v>
      </c>
      <c r="AN25" s="30">
        <v>492.67</v>
      </c>
      <c r="AO25" s="30">
        <v>205.84</v>
      </c>
      <c r="AP25" s="30">
        <v>389.27</v>
      </c>
      <c r="AQ25" s="30">
        <v>158.01</v>
      </c>
      <c r="AR25" s="30">
        <v>659.49</v>
      </c>
      <c r="AS25" s="30">
        <v>531.39</v>
      </c>
      <c r="AT25" s="30">
        <v>597.86</v>
      </c>
      <c r="AU25" s="30">
        <v>894.76</v>
      </c>
      <c r="AV25" s="30">
        <v>242.51</v>
      </c>
      <c r="AW25" s="30">
        <v>463.4</v>
      </c>
      <c r="AX25" s="30">
        <v>3657.79</v>
      </c>
      <c r="AY25" s="30">
        <v>1.79</v>
      </c>
      <c r="AZ25" s="30">
        <v>1073.4100000000001</v>
      </c>
      <c r="BA25" s="30">
        <v>605.63</v>
      </c>
      <c r="BB25" s="30">
        <v>351.2</v>
      </c>
      <c r="BC25" s="30">
        <v>252.21</v>
      </c>
      <c r="BD25" s="30">
        <v>0.16</v>
      </c>
      <c r="BE25" s="30">
        <v>0.04</v>
      </c>
      <c r="BF25" s="30">
        <v>0.03</v>
      </c>
      <c r="BG25" s="30">
        <v>0.08</v>
      </c>
      <c r="BH25" s="30">
        <v>0.11</v>
      </c>
      <c r="BI25" s="30">
        <v>0.35</v>
      </c>
      <c r="BJ25" s="30">
        <v>0</v>
      </c>
      <c r="BK25" s="30">
        <v>1.7</v>
      </c>
      <c r="BL25" s="30">
        <v>0</v>
      </c>
      <c r="BM25" s="30">
        <v>0.57999999999999996</v>
      </c>
      <c r="BN25" s="30">
        <v>0.02</v>
      </c>
      <c r="BO25" s="30">
        <v>0.04</v>
      </c>
      <c r="BP25" s="30">
        <v>0</v>
      </c>
      <c r="BQ25" s="30">
        <v>0.04</v>
      </c>
      <c r="BR25" s="30">
        <v>0.13</v>
      </c>
      <c r="BS25" s="30">
        <v>2.4900000000000002</v>
      </c>
      <c r="BT25" s="30">
        <v>0</v>
      </c>
      <c r="BU25" s="30">
        <v>0</v>
      </c>
      <c r="BV25" s="30">
        <v>3.82</v>
      </c>
      <c r="BW25" s="30">
        <v>0.05</v>
      </c>
      <c r="BX25" s="30">
        <v>0</v>
      </c>
      <c r="BY25" s="30">
        <v>0</v>
      </c>
      <c r="BZ25" s="30">
        <v>0</v>
      </c>
      <c r="CA25" s="30">
        <v>0</v>
      </c>
      <c r="CB25" s="30">
        <v>719.52</v>
      </c>
      <c r="CC25" s="29">
        <f>SUM($CC$17:$CC$24)</f>
        <v>64.87</v>
      </c>
      <c r="CD25" s="27">
        <f>$I$25/$I$52*100</f>
        <v>19.751139555228143</v>
      </c>
      <c r="CE25" s="27">
        <v>1504.6</v>
      </c>
      <c r="CG25" s="27">
        <v>26.55</v>
      </c>
      <c r="CH25" s="27">
        <v>19.98</v>
      </c>
      <c r="CI25" s="27">
        <v>23.26</v>
      </c>
      <c r="CJ25" s="27">
        <v>4605.3100000000004</v>
      </c>
      <c r="CK25" s="27">
        <v>2316</v>
      </c>
      <c r="CL25" s="27">
        <v>3460.66</v>
      </c>
      <c r="CM25" s="27">
        <v>85.57</v>
      </c>
      <c r="CN25" s="27">
        <v>79.61</v>
      </c>
      <c r="CO25" s="27">
        <v>82.61</v>
      </c>
      <c r="CP25" s="27">
        <v>6.8</v>
      </c>
      <c r="CQ25" s="27">
        <v>1.45</v>
      </c>
    </row>
    <row r="26" spans="1:96">
      <c r="B26" s="18" t="s">
        <v>108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109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10.8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</v>
      </c>
    </row>
    <row r="28" spans="1:96" s="19" customFormat="1">
      <c r="A28" s="19" t="str">
        <f>"11,2"</f>
        <v>11,2</v>
      </c>
      <c r="B28" s="20" t="s">
        <v>110</v>
      </c>
      <c r="C28" s="21" t="str">
        <f>"40"</f>
        <v>40</v>
      </c>
      <c r="D28" s="21">
        <v>2.8</v>
      </c>
      <c r="E28" s="21">
        <v>0</v>
      </c>
      <c r="F28" s="21">
        <v>1.2</v>
      </c>
      <c r="G28" s="21">
        <v>0</v>
      </c>
      <c r="H28" s="21">
        <v>35.28</v>
      </c>
      <c r="I28" s="21">
        <v>156.07599999999999</v>
      </c>
      <c r="J28" s="22">
        <v>7.6</v>
      </c>
      <c r="K28" s="22">
        <v>0</v>
      </c>
      <c r="L28" s="22">
        <v>0</v>
      </c>
      <c r="M28" s="22">
        <v>0</v>
      </c>
      <c r="N28" s="22">
        <v>33.6</v>
      </c>
      <c r="O28" s="22">
        <v>1.1599999999999999</v>
      </c>
      <c r="P28" s="22">
        <v>0.52</v>
      </c>
      <c r="Q28" s="22">
        <v>0</v>
      </c>
      <c r="R28" s="22">
        <v>0</v>
      </c>
      <c r="S28" s="22">
        <v>0.2</v>
      </c>
      <c r="T28" s="22">
        <v>0.88</v>
      </c>
      <c r="U28" s="22">
        <v>54.4</v>
      </c>
      <c r="V28" s="22">
        <v>184.8</v>
      </c>
      <c r="W28" s="22">
        <v>140.80000000000001</v>
      </c>
      <c r="X28" s="22">
        <v>27.2</v>
      </c>
      <c r="Y28" s="22">
        <v>123.6</v>
      </c>
      <c r="Z28" s="22">
        <v>5.88</v>
      </c>
      <c r="AA28" s="22">
        <v>8</v>
      </c>
      <c r="AB28" s="22">
        <v>4.8</v>
      </c>
      <c r="AC28" s="22">
        <v>8.8000000000000007</v>
      </c>
      <c r="AD28" s="22">
        <v>0.32</v>
      </c>
      <c r="AE28" s="22">
        <v>0.03</v>
      </c>
      <c r="AF28" s="22">
        <v>0.18</v>
      </c>
      <c r="AG28" s="22">
        <v>0.16</v>
      </c>
      <c r="AH28" s="22">
        <v>1.04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0.44</v>
      </c>
      <c r="CC28" s="21">
        <v>10.56</v>
      </c>
      <c r="CE28" s="19">
        <v>8.8000000000000007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8.8000000000000007</v>
      </c>
    </row>
    <row r="29" spans="1:96" s="27" customFormat="1" ht="11.4">
      <c r="B29" s="28" t="s">
        <v>111</v>
      </c>
      <c r="C29" s="29"/>
      <c r="D29" s="29">
        <v>3.8</v>
      </c>
      <c r="E29" s="29">
        <v>0</v>
      </c>
      <c r="F29" s="29">
        <v>1.4</v>
      </c>
      <c r="G29" s="29">
        <v>0</v>
      </c>
      <c r="H29" s="29">
        <v>55.88</v>
      </c>
      <c r="I29" s="29">
        <v>242.56</v>
      </c>
      <c r="J29" s="30">
        <v>7.6</v>
      </c>
      <c r="K29" s="30">
        <v>0</v>
      </c>
      <c r="L29" s="30">
        <v>0</v>
      </c>
      <c r="M29" s="30">
        <v>0</v>
      </c>
      <c r="N29" s="30">
        <v>53.4</v>
      </c>
      <c r="O29" s="30">
        <v>1.56</v>
      </c>
      <c r="P29" s="30">
        <v>0.92</v>
      </c>
      <c r="Q29" s="30">
        <v>0</v>
      </c>
      <c r="R29" s="30">
        <v>0</v>
      </c>
      <c r="S29" s="30">
        <v>1.2</v>
      </c>
      <c r="T29" s="30">
        <v>1.48</v>
      </c>
      <c r="U29" s="30">
        <v>66.400000000000006</v>
      </c>
      <c r="V29" s="30">
        <v>424.8</v>
      </c>
      <c r="W29" s="30">
        <v>154.80000000000001</v>
      </c>
      <c r="X29" s="30">
        <v>35.200000000000003</v>
      </c>
      <c r="Y29" s="30">
        <v>137.6</v>
      </c>
      <c r="Z29" s="30">
        <v>8.68</v>
      </c>
      <c r="AA29" s="30">
        <v>8</v>
      </c>
      <c r="AB29" s="30">
        <v>4.8</v>
      </c>
      <c r="AC29" s="30">
        <v>8.8000000000000007</v>
      </c>
      <c r="AD29" s="30">
        <v>0.52</v>
      </c>
      <c r="AE29" s="30">
        <v>0.05</v>
      </c>
      <c r="AF29" s="30">
        <v>0.2</v>
      </c>
      <c r="AG29" s="30">
        <v>0.36</v>
      </c>
      <c r="AH29" s="30">
        <v>1.44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176.64</v>
      </c>
      <c r="CC29" s="29">
        <f>SUM($CC$26:$CC$28)</f>
        <v>21.36</v>
      </c>
      <c r="CD29" s="27">
        <f>$I$29/$I$52*100</f>
        <v>6.980063538836963</v>
      </c>
      <c r="CE29" s="27">
        <v>8.8000000000000007</v>
      </c>
      <c r="CG29" s="27">
        <v>4</v>
      </c>
      <c r="CH29" s="27">
        <v>4</v>
      </c>
      <c r="CI29" s="27">
        <v>4</v>
      </c>
      <c r="CJ29" s="27">
        <v>400</v>
      </c>
      <c r="CK29" s="27">
        <v>182</v>
      </c>
      <c r="CL29" s="27">
        <v>291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112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"20/5"</f>
        <v>20/5</v>
      </c>
      <c r="B32" s="24" t="s">
        <v>93</v>
      </c>
      <c r="C32" s="25" t="str">
        <f>"140"</f>
        <v>140</v>
      </c>
      <c r="D32" s="25">
        <v>21.52</v>
      </c>
      <c r="E32" s="25">
        <v>20.52</v>
      </c>
      <c r="F32" s="25">
        <v>17.02</v>
      </c>
      <c r="G32" s="25">
        <v>2.99</v>
      </c>
      <c r="H32" s="25">
        <v>26.21</v>
      </c>
      <c r="I32" s="25">
        <v>345.36727680000001</v>
      </c>
      <c r="J32" s="26">
        <v>9.6199999999999992</v>
      </c>
      <c r="K32" s="26">
        <v>1.91</v>
      </c>
      <c r="L32" s="26">
        <v>0</v>
      </c>
      <c r="M32" s="26">
        <v>0</v>
      </c>
      <c r="N32" s="26">
        <v>13.35</v>
      </c>
      <c r="O32" s="26">
        <v>12.22</v>
      </c>
      <c r="P32" s="26">
        <v>0.64</v>
      </c>
      <c r="Q32" s="26">
        <v>0</v>
      </c>
      <c r="R32" s="26">
        <v>0</v>
      </c>
      <c r="S32" s="26">
        <v>1.34</v>
      </c>
      <c r="T32" s="26">
        <v>2.92</v>
      </c>
      <c r="U32" s="26">
        <v>618.46</v>
      </c>
      <c r="V32" s="26">
        <v>179.26</v>
      </c>
      <c r="W32" s="26">
        <v>192.38</v>
      </c>
      <c r="X32" s="26">
        <v>28.4</v>
      </c>
      <c r="Y32" s="26">
        <v>255.27</v>
      </c>
      <c r="Z32" s="26">
        <v>0.93</v>
      </c>
      <c r="AA32" s="26">
        <v>71.650000000000006</v>
      </c>
      <c r="AB32" s="26">
        <v>46.82</v>
      </c>
      <c r="AC32" s="26">
        <v>129.28</v>
      </c>
      <c r="AD32" s="26">
        <v>1.89</v>
      </c>
      <c r="AE32" s="26">
        <v>0.06</v>
      </c>
      <c r="AF32" s="26">
        <v>0.31</v>
      </c>
      <c r="AG32" s="26">
        <v>0.56000000000000005</v>
      </c>
      <c r="AH32" s="26">
        <v>5.27</v>
      </c>
      <c r="AI32" s="26">
        <v>0.32</v>
      </c>
      <c r="AJ32" s="26">
        <v>0</v>
      </c>
      <c r="AK32" s="26">
        <v>1146.98</v>
      </c>
      <c r="AL32" s="26">
        <v>944.31</v>
      </c>
      <c r="AM32" s="26">
        <v>1767.22</v>
      </c>
      <c r="AN32" s="26">
        <v>1372.63</v>
      </c>
      <c r="AO32" s="26">
        <v>526.89</v>
      </c>
      <c r="AP32" s="26">
        <v>886.45</v>
      </c>
      <c r="AQ32" s="26">
        <v>286.11</v>
      </c>
      <c r="AR32" s="26">
        <v>1036.25</v>
      </c>
      <c r="AS32" s="26">
        <v>301.64999999999998</v>
      </c>
      <c r="AT32" s="26">
        <v>326.58999999999997</v>
      </c>
      <c r="AU32" s="26">
        <v>472.04</v>
      </c>
      <c r="AV32" s="26">
        <v>598.12</v>
      </c>
      <c r="AW32" s="26">
        <v>246.21</v>
      </c>
      <c r="AX32" s="26">
        <v>1242.32</v>
      </c>
      <c r="AY32" s="26">
        <v>1.84</v>
      </c>
      <c r="AZ32" s="26">
        <v>353.01</v>
      </c>
      <c r="BA32" s="26">
        <v>332.17</v>
      </c>
      <c r="BB32" s="26">
        <v>1064.4100000000001</v>
      </c>
      <c r="BC32" s="26">
        <v>185.71</v>
      </c>
      <c r="BD32" s="26">
        <v>0.1</v>
      </c>
      <c r="BE32" s="26">
        <v>0.05</v>
      </c>
      <c r="BF32" s="26">
        <v>0.02</v>
      </c>
      <c r="BG32" s="26">
        <v>0.06</v>
      </c>
      <c r="BH32" s="26">
        <v>0.06</v>
      </c>
      <c r="BI32" s="26">
        <v>0.28999999999999998</v>
      </c>
      <c r="BJ32" s="26">
        <v>0</v>
      </c>
      <c r="BK32" s="26">
        <v>0.97</v>
      </c>
      <c r="BL32" s="26">
        <v>0</v>
      </c>
      <c r="BM32" s="26">
        <v>0.35</v>
      </c>
      <c r="BN32" s="26">
        <v>0.01</v>
      </c>
      <c r="BO32" s="26">
        <v>0.02</v>
      </c>
      <c r="BP32" s="26">
        <v>0</v>
      </c>
      <c r="BQ32" s="26">
        <v>0.06</v>
      </c>
      <c r="BR32" s="26">
        <v>0.09</v>
      </c>
      <c r="BS32" s="26">
        <v>1.25</v>
      </c>
      <c r="BT32" s="26">
        <v>0</v>
      </c>
      <c r="BU32" s="26">
        <v>0</v>
      </c>
      <c r="BV32" s="26">
        <v>1.69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110.16</v>
      </c>
      <c r="CC32" s="25">
        <v>62.94</v>
      </c>
      <c r="CE32" s="23">
        <v>79.45</v>
      </c>
      <c r="CG32" s="23">
        <v>50.95</v>
      </c>
      <c r="CH32" s="23">
        <v>28.06</v>
      </c>
      <c r="CI32" s="23">
        <v>39.51</v>
      </c>
      <c r="CJ32" s="23">
        <v>1263.81</v>
      </c>
      <c r="CK32" s="23">
        <v>779.7</v>
      </c>
      <c r="CL32" s="23">
        <v>1021.76</v>
      </c>
      <c r="CM32" s="23">
        <v>18.34</v>
      </c>
      <c r="CN32" s="23">
        <v>12.37</v>
      </c>
      <c r="CO32" s="23">
        <v>15.36</v>
      </c>
      <c r="CP32" s="23">
        <v>9.8000000000000007</v>
      </c>
      <c r="CQ32" s="23">
        <v>1.4</v>
      </c>
      <c r="CR32" s="23">
        <v>38.15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</v>
      </c>
      <c r="CE33" s="23">
        <v>14.1</v>
      </c>
      <c r="CG33" s="23">
        <v>1.4</v>
      </c>
      <c r="CH33" s="23">
        <v>1.4</v>
      </c>
      <c r="CI33" s="23">
        <v>1.4</v>
      </c>
      <c r="CJ33" s="23">
        <v>692</v>
      </c>
      <c r="CK33" s="23">
        <v>166</v>
      </c>
      <c r="CL33" s="23">
        <v>429</v>
      </c>
      <c r="CM33" s="23">
        <v>0.6</v>
      </c>
      <c r="CN33" s="23">
        <v>0.6</v>
      </c>
      <c r="CO33" s="23">
        <v>0.6</v>
      </c>
      <c r="CP33" s="23">
        <v>0</v>
      </c>
      <c r="CQ33" s="23">
        <v>0</v>
      </c>
      <c r="CR33" s="23">
        <v>6.67</v>
      </c>
    </row>
    <row r="34" spans="1:96" s="23" customFormat="1">
      <c r="A34" s="23" t="str">
        <f>"200"</f>
        <v>200</v>
      </c>
      <c r="B34" s="24" t="s">
        <v>95</v>
      </c>
      <c r="C34" s="25" t="str">
        <f>"180"</f>
        <v>180</v>
      </c>
      <c r="D34" s="25">
        <v>5.53</v>
      </c>
      <c r="E34" s="25">
        <v>2.6</v>
      </c>
      <c r="F34" s="25">
        <v>7.4</v>
      </c>
      <c r="G34" s="25">
        <v>0.7</v>
      </c>
      <c r="H34" s="25">
        <v>30.35</v>
      </c>
      <c r="I34" s="25">
        <v>208.68236532467535</v>
      </c>
      <c r="J34" s="26">
        <v>4.41</v>
      </c>
      <c r="K34" s="26">
        <v>0.12</v>
      </c>
      <c r="L34" s="26">
        <v>0</v>
      </c>
      <c r="M34" s="26">
        <v>0</v>
      </c>
      <c r="N34" s="26">
        <v>8.8800000000000008</v>
      </c>
      <c r="O34" s="26">
        <v>20.47</v>
      </c>
      <c r="P34" s="26">
        <v>1</v>
      </c>
      <c r="Q34" s="26">
        <v>0</v>
      </c>
      <c r="R34" s="26">
        <v>0</v>
      </c>
      <c r="S34" s="26">
        <v>0.09</v>
      </c>
      <c r="T34" s="26">
        <v>0.94</v>
      </c>
      <c r="U34" s="26">
        <v>48.56</v>
      </c>
      <c r="V34" s="26">
        <v>182.13</v>
      </c>
      <c r="W34" s="26">
        <v>111.7</v>
      </c>
      <c r="X34" s="26">
        <v>32.520000000000003</v>
      </c>
      <c r="Y34" s="26">
        <v>134.18</v>
      </c>
      <c r="Z34" s="26">
        <v>0.71</v>
      </c>
      <c r="AA34" s="26">
        <v>45.68</v>
      </c>
      <c r="AB34" s="26">
        <v>29.07</v>
      </c>
      <c r="AC34" s="26">
        <v>50.96</v>
      </c>
      <c r="AD34" s="26">
        <v>0.16</v>
      </c>
      <c r="AE34" s="26">
        <v>0.1</v>
      </c>
      <c r="AF34" s="26">
        <v>0.14000000000000001</v>
      </c>
      <c r="AG34" s="26">
        <v>0.51</v>
      </c>
      <c r="AH34" s="26">
        <v>2</v>
      </c>
      <c r="AI34" s="26">
        <v>0.47</v>
      </c>
      <c r="AJ34" s="26">
        <v>0</v>
      </c>
      <c r="AK34" s="26">
        <v>284.24</v>
      </c>
      <c r="AL34" s="26">
        <v>263.18</v>
      </c>
      <c r="AM34" s="26">
        <v>595.74</v>
      </c>
      <c r="AN34" s="26">
        <v>283.39</v>
      </c>
      <c r="AO34" s="26">
        <v>138.99</v>
      </c>
      <c r="AP34" s="26">
        <v>218.4</v>
      </c>
      <c r="AQ34" s="26">
        <v>84.07</v>
      </c>
      <c r="AR34" s="26">
        <v>281.2</v>
      </c>
      <c r="AS34" s="26">
        <v>239.34</v>
      </c>
      <c r="AT34" s="26">
        <v>143.87</v>
      </c>
      <c r="AU34" s="26">
        <v>187.59</v>
      </c>
      <c r="AV34" s="26">
        <v>69.069999999999993</v>
      </c>
      <c r="AW34" s="26">
        <v>96.23</v>
      </c>
      <c r="AX34" s="26">
        <v>550.54</v>
      </c>
      <c r="AY34" s="26">
        <v>0</v>
      </c>
      <c r="AZ34" s="26">
        <v>185.94</v>
      </c>
      <c r="BA34" s="26">
        <v>167.22</v>
      </c>
      <c r="BB34" s="26">
        <v>274.69</v>
      </c>
      <c r="BC34" s="26">
        <v>73.099999999999994</v>
      </c>
      <c r="BD34" s="26">
        <v>0.17</v>
      </c>
      <c r="BE34" s="26">
        <v>0.04</v>
      </c>
      <c r="BF34" s="26">
        <v>0.03</v>
      </c>
      <c r="BG34" s="26">
        <v>0.09</v>
      </c>
      <c r="BH34" s="26">
        <v>0.11</v>
      </c>
      <c r="BI34" s="26">
        <v>0.37</v>
      </c>
      <c r="BJ34" s="26">
        <v>0</v>
      </c>
      <c r="BK34" s="26">
        <v>1.22</v>
      </c>
      <c r="BL34" s="26">
        <v>0</v>
      </c>
      <c r="BM34" s="26">
        <v>0.37</v>
      </c>
      <c r="BN34" s="26">
        <v>0</v>
      </c>
      <c r="BO34" s="26">
        <v>0</v>
      </c>
      <c r="BP34" s="26">
        <v>0</v>
      </c>
      <c r="BQ34" s="26">
        <v>0.04</v>
      </c>
      <c r="BR34" s="26">
        <v>0.14000000000000001</v>
      </c>
      <c r="BS34" s="26">
        <v>1.2</v>
      </c>
      <c r="BT34" s="26">
        <v>0</v>
      </c>
      <c r="BU34" s="26">
        <v>0</v>
      </c>
      <c r="BV34" s="26">
        <v>0.38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85.16</v>
      </c>
      <c r="CC34" s="25">
        <v>17.829999999999998</v>
      </c>
      <c r="CE34" s="23">
        <v>50.53</v>
      </c>
      <c r="CG34" s="23">
        <v>7.94</v>
      </c>
      <c r="CH34" s="23">
        <v>2.54</v>
      </c>
      <c r="CI34" s="23">
        <v>5.24</v>
      </c>
      <c r="CJ34" s="23">
        <v>1421.81</v>
      </c>
      <c r="CK34" s="23">
        <v>642.23</v>
      </c>
      <c r="CL34" s="23">
        <v>1032.02</v>
      </c>
      <c r="CM34" s="23">
        <v>13.95</v>
      </c>
      <c r="CN34" s="23">
        <v>4.79</v>
      </c>
      <c r="CO34" s="23">
        <v>9.3699999999999992</v>
      </c>
      <c r="CP34" s="23">
        <v>4.38</v>
      </c>
      <c r="CQ34" s="23">
        <v>0</v>
      </c>
      <c r="CR34" s="23">
        <v>10.81</v>
      </c>
    </row>
    <row r="35" spans="1:96" s="23" customFormat="1">
      <c r="A35" s="23" t="str">
        <f>"1"</f>
        <v>1</v>
      </c>
      <c r="B35" s="24" t="s">
        <v>96</v>
      </c>
      <c r="C35" s="25" t="str">
        <f>"35"</f>
        <v>35</v>
      </c>
      <c r="D35" s="25">
        <v>2.7</v>
      </c>
      <c r="E35" s="25">
        <v>0</v>
      </c>
      <c r="F35" s="25">
        <v>1.05</v>
      </c>
      <c r="G35" s="25">
        <v>1.05</v>
      </c>
      <c r="H35" s="25">
        <v>18.66</v>
      </c>
      <c r="I35" s="25">
        <v>94.331999999999979</v>
      </c>
      <c r="J35" s="26">
        <v>0.18</v>
      </c>
      <c r="K35" s="26">
        <v>0</v>
      </c>
      <c r="L35" s="26">
        <v>0</v>
      </c>
      <c r="M35" s="26">
        <v>0</v>
      </c>
      <c r="N35" s="26">
        <v>1.1599999999999999</v>
      </c>
      <c r="O35" s="26">
        <v>16.38</v>
      </c>
      <c r="P35" s="26">
        <v>1.1200000000000001</v>
      </c>
      <c r="Q35" s="26">
        <v>0</v>
      </c>
      <c r="R35" s="26">
        <v>0</v>
      </c>
      <c r="S35" s="26">
        <v>0.11</v>
      </c>
      <c r="T35" s="26">
        <v>0.56000000000000005</v>
      </c>
      <c r="U35" s="26">
        <v>150.15</v>
      </c>
      <c r="V35" s="26">
        <v>45.85</v>
      </c>
      <c r="W35" s="26">
        <v>7.7</v>
      </c>
      <c r="X35" s="26">
        <v>11.55</v>
      </c>
      <c r="Y35" s="26">
        <v>29.75</v>
      </c>
      <c r="Z35" s="26">
        <v>0.7</v>
      </c>
      <c r="AA35" s="26">
        <v>0</v>
      </c>
      <c r="AB35" s="26">
        <v>0</v>
      </c>
      <c r="AC35" s="26">
        <v>0</v>
      </c>
      <c r="AD35" s="26">
        <v>0.6</v>
      </c>
      <c r="AE35" s="26">
        <v>0.06</v>
      </c>
      <c r="AF35" s="26">
        <v>0.02</v>
      </c>
      <c r="AG35" s="26">
        <v>0.56000000000000005</v>
      </c>
      <c r="AH35" s="26">
        <v>1.05</v>
      </c>
      <c r="AI35" s="26">
        <v>0</v>
      </c>
      <c r="AJ35" s="26">
        <v>0</v>
      </c>
      <c r="AK35" s="26">
        <v>130.19999999999999</v>
      </c>
      <c r="AL35" s="26">
        <v>135.1</v>
      </c>
      <c r="AM35" s="26">
        <v>206.85</v>
      </c>
      <c r="AN35" s="26">
        <v>69.650000000000006</v>
      </c>
      <c r="AO35" s="26">
        <v>40.950000000000003</v>
      </c>
      <c r="AP35" s="26">
        <v>81.900000000000006</v>
      </c>
      <c r="AQ35" s="26">
        <v>30.8</v>
      </c>
      <c r="AR35" s="26">
        <v>147</v>
      </c>
      <c r="AS35" s="26">
        <v>91.35</v>
      </c>
      <c r="AT35" s="26">
        <v>127.05</v>
      </c>
      <c r="AU35" s="26">
        <v>105.35</v>
      </c>
      <c r="AV35" s="26">
        <v>56.35</v>
      </c>
      <c r="AW35" s="26">
        <v>98</v>
      </c>
      <c r="AX35" s="26">
        <v>813.75</v>
      </c>
      <c r="AY35" s="26">
        <v>0</v>
      </c>
      <c r="AZ35" s="26">
        <v>264.95</v>
      </c>
      <c r="BA35" s="26">
        <v>115.85</v>
      </c>
      <c r="BB35" s="26">
        <v>77.7</v>
      </c>
      <c r="BC35" s="26">
        <v>60.55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0.01</v>
      </c>
      <c r="BJ35" s="26">
        <v>0</v>
      </c>
      <c r="BK35" s="26">
        <v>0.12</v>
      </c>
      <c r="BL35" s="26">
        <v>0</v>
      </c>
      <c r="BM35" s="26">
        <v>0.05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0.41</v>
      </c>
      <c r="BT35" s="26">
        <v>0</v>
      </c>
      <c r="BU35" s="26">
        <v>0</v>
      </c>
      <c r="BV35" s="26">
        <v>0.31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11.94</v>
      </c>
      <c r="CC35" s="25">
        <v>3.71</v>
      </c>
      <c r="CE35" s="23">
        <v>0</v>
      </c>
      <c r="CG35" s="23">
        <v>0</v>
      </c>
      <c r="CH35" s="23">
        <v>0</v>
      </c>
      <c r="CI35" s="23">
        <v>0</v>
      </c>
      <c r="CJ35" s="23">
        <v>131.22</v>
      </c>
      <c r="CK35" s="23">
        <v>50.55</v>
      </c>
      <c r="CL35" s="23">
        <v>90.89</v>
      </c>
      <c r="CM35" s="23">
        <v>1.05</v>
      </c>
      <c r="CN35" s="23">
        <v>1.05</v>
      </c>
      <c r="CO35" s="23">
        <v>1.05</v>
      </c>
      <c r="CP35" s="23">
        <v>0</v>
      </c>
      <c r="CQ35" s="23">
        <v>0</v>
      </c>
      <c r="CR35" s="23">
        <v>3.09</v>
      </c>
    </row>
    <row r="36" spans="1:96" s="19" customFormat="1" ht="24">
      <c r="A36" s="19" t="str">
        <f>"32/10"</f>
        <v>32/10</v>
      </c>
      <c r="B36" s="20" t="s">
        <v>97</v>
      </c>
      <c r="C36" s="21" t="str">
        <f>"200"</f>
        <v>200</v>
      </c>
      <c r="D36" s="21">
        <v>3.14</v>
      </c>
      <c r="E36" s="21">
        <v>2.84</v>
      </c>
      <c r="F36" s="21">
        <v>3.21</v>
      </c>
      <c r="G36" s="21">
        <v>7.0000000000000007E-2</v>
      </c>
      <c r="H36" s="21">
        <v>9.5</v>
      </c>
      <c r="I36" s="21">
        <v>77.788600000000002</v>
      </c>
      <c r="J36" s="22">
        <v>2</v>
      </c>
      <c r="K36" s="22">
        <v>0</v>
      </c>
      <c r="L36" s="22">
        <v>0</v>
      </c>
      <c r="M36" s="22">
        <v>0</v>
      </c>
      <c r="N36" s="22">
        <v>9.5</v>
      </c>
      <c r="O36" s="22">
        <v>0</v>
      </c>
      <c r="P36" s="22">
        <v>0</v>
      </c>
      <c r="Q36" s="22">
        <v>0</v>
      </c>
      <c r="R36" s="22">
        <v>0</v>
      </c>
      <c r="S36" s="22">
        <v>0.1</v>
      </c>
      <c r="T36" s="22">
        <v>0.71</v>
      </c>
      <c r="U36" s="22">
        <v>49.55</v>
      </c>
      <c r="V36" s="22">
        <v>144.69</v>
      </c>
      <c r="W36" s="22">
        <v>116.55</v>
      </c>
      <c r="X36" s="22">
        <v>13.3</v>
      </c>
      <c r="Y36" s="22">
        <v>83.7</v>
      </c>
      <c r="Z36" s="22">
        <v>0.11</v>
      </c>
      <c r="AA36" s="22">
        <v>20</v>
      </c>
      <c r="AB36" s="22">
        <v>9</v>
      </c>
      <c r="AC36" s="22">
        <v>22</v>
      </c>
      <c r="AD36" s="22">
        <v>0</v>
      </c>
      <c r="AE36" s="22">
        <v>0.03</v>
      </c>
      <c r="AF36" s="22">
        <v>0.14000000000000001</v>
      </c>
      <c r="AG36" s="22">
        <v>0.09</v>
      </c>
      <c r="AH36" s="22">
        <v>0.8</v>
      </c>
      <c r="AI36" s="22">
        <v>0.52</v>
      </c>
      <c r="AJ36" s="22">
        <v>0</v>
      </c>
      <c r="AK36" s="22">
        <v>159.74</v>
      </c>
      <c r="AL36" s="22">
        <v>157.78</v>
      </c>
      <c r="AM36" s="22">
        <v>270.48</v>
      </c>
      <c r="AN36" s="22">
        <v>217.56</v>
      </c>
      <c r="AO36" s="22">
        <v>72.52</v>
      </c>
      <c r="AP36" s="22">
        <v>127.4</v>
      </c>
      <c r="AQ36" s="22">
        <v>42.14</v>
      </c>
      <c r="AR36" s="22">
        <v>143.08000000000001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180.32</v>
      </c>
      <c r="BC36" s="22">
        <v>25.48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198.55</v>
      </c>
      <c r="CC36" s="21">
        <v>12.32</v>
      </c>
      <c r="CE36" s="19">
        <v>21.5</v>
      </c>
      <c r="CG36" s="19">
        <v>13.77</v>
      </c>
      <c r="CH36" s="19">
        <v>4.93</v>
      </c>
      <c r="CI36" s="19">
        <v>9.35</v>
      </c>
      <c r="CJ36" s="19">
        <v>1007.44</v>
      </c>
      <c r="CK36" s="19">
        <v>363.11</v>
      </c>
      <c r="CL36" s="19">
        <v>685.28</v>
      </c>
      <c r="CM36" s="19">
        <v>41.81</v>
      </c>
      <c r="CN36" s="19">
        <v>19.5</v>
      </c>
      <c r="CO36" s="19">
        <v>30.66</v>
      </c>
      <c r="CP36" s="19">
        <v>5</v>
      </c>
      <c r="CQ36" s="19">
        <v>0</v>
      </c>
      <c r="CR36" s="19">
        <v>7.47</v>
      </c>
    </row>
    <row r="37" spans="1:96" s="27" customFormat="1" ht="11.4">
      <c r="B37" s="28" t="s">
        <v>113</v>
      </c>
      <c r="C37" s="29"/>
      <c r="D37" s="29">
        <v>35.04</v>
      </c>
      <c r="E37" s="29">
        <v>28.12</v>
      </c>
      <c r="F37" s="29">
        <v>31.23</v>
      </c>
      <c r="G37" s="29">
        <v>4.82</v>
      </c>
      <c r="H37" s="29">
        <v>101.36</v>
      </c>
      <c r="I37" s="29">
        <v>821.39</v>
      </c>
      <c r="J37" s="30">
        <v>17.760000000000002</v>
      </c>
      <c r="K37" s="30">
        <v>2.0299999999999998</v>
      </c>
      <c r="L37" s="30">
        <v>0</v>
      </c>
      <c r="M37" s="30">
        <v>0</v>
      </c>
      <c r="N37" s="30">
        <v>49.53</v>
      </c>
      <c r="O37" s="30">
        <v>49.07</v>
      </c>
      <c r="P37" s="30">
        <v>2.76</v>
      </c>
      <c r="Q37" s="30">
        <v>0</v>
      </c>
      <c r="R37" s="30">
        <v>0</v>
      </c>
      <c r="S37" s="30">
        <v>1.75</v>
      </c>
      <c r="T37" s="30">
        <v>5.66</v>
      </c>
      <c r="U37" s="30">
        <v>905.73</v>
      </c>
      <c r="V37" s="30">
        <v>661.43</v>
      </c>
      <c r="W37" s="30">
        <v>520.41999999999996</v>
      </c>
      <c r="X37" s="30">
        <v>95.97</v>
      </c>
      <c r="Y37" s="30">
        <v>568.61</v>
      </c>
      <c r="Z37" s="30">
        <v>2.5099999999999998</v>
      </c>
      <c r="AA37" s="30">
        <v>149.93</v>
      </c>
      <c r="AB37" s="30">
        <v>93.88</v>
      </c>
      <c r="AC37" s="30">
        <v>216.35</v>
      </c>
      <c r="AD37" s="30">
        <v>2.7</v>
      </c>
      <c r="AE37" s="30">
        <v>0.28000000000000003</v>
      </c>
      <c r="AF37" s="30">
        <v>0.72</v>
      </c>
      <c r="AG37" s="30">
        <v>1.77</v>
      </c>
      <c r="AH37" s="30">
        <v>9.66</v>
      </c>
      <c r="AI37" s="30">
        <v>1.62</v>
      </c>
      <c r="AJ37" s="30">
        <v>0</v>
      </c>
      <c r="AK37" s="30">
        <v>1857.06</v>
      </c>
      <c r="AL37" s="30">
        <v>1625.77</v>
      </c>
      <c r="AM37" s="30">
        <v>3001.69</v>
      </c>
      <c r="AN37" s="30">
        <v>2105.23</v>
      </c>
      <c r="AO37" s="30">
        <v>828.85</v>
      </c>
      <c r="AP37" s="30">
        <v>1405.35</v>
      </c>
      <c r="AQ37" s="30">
        <v>471.62</v>
      </c>
      <c r="AR37" s="30">
        <v>1703.53</v>
      </c>
      <c r="AS37" s="30">
        <v>703.14</v>
      </c>
      <c r="AT37" s="30">
        <v>669.51</v>
      </c>
      <c r="AU37" s="30">
        <v>923.98</v>
      </c>
      <c r="AV37" s="30">
        <v>774.54</v>
      </c>
      <c r="AW37" s="30">
        <v>482.44</v>
      </c>
      <c r="AX37" s="30">
        <v>3083.91</v>
      </c>
      <c r="AY37" s="30">
        <v>1.84</v>
      </c>
      <c r="AZ37" s="30">
        <v>1037.9000000000001</v>
      </c>
      <c r="BA37" s="30">
        <v>740.64</v>
      </c>
      <c r="BB37" s="30">
        <v>1698.52</v>
      </c>
      <c r="BC37" s="30">
        <v>365.54</v>
      </c>
      <c r="BD37" s="30">
        <v>0.27</v>
      </c>
      <c r="BE37" s="30">
        <v>0.08</v>
      </c>
      <c r="BF37" s="30">
        <v>0.06</v>
      </c>
      <c r="BG37" s="30">
        <v>0.14000000000000001</v>
      </c>
      <c r="BH37" s="30">
        <v>0.18</v>
      </c>
      <c r="BI37" s="30">
        <v>0.67</v>
      </c>
      <c r="BJ37" s="30">
        <v>0</v>
      </c>
      <c r="BK37" s="30">
        <v>2.31</v>
      </c>
      <c r="BL37" s="30">
        <v>0</v>
      </c>
      <c r="BM37" s="30">
        <v>0.77</v>
      </c>
      <c r="BN37" s="30">
        <v>0.01</v>
      </c>
      <c r="BO37" s="30">
        <v>0.02</v>
      </c>
      <c r="BP37" s="30">
        <v>0</v>
      </c>
      <c r="BQ37" s="30">
        <v>0.1</v>
      </c>
      <c r="BR37" s="30">
        <v>0.22</v>
      </c>
      <c r="BS37" s="30">
        <v>3.6</v>
      </c>
      <c r="BT37" s="30">
        <v>0</v>
      </c>
      <c r="BU37" s="30">
        <v>0</v>
      </c>
      <c r="BV37" s="30">
        <v>2.4300000000000002</v>
      </c>
      <c r="BW37" s="30">
        <v>0.04</v>
      </c>
      <c r="BX37" s="30">
        <v>0.02</v>
      </c>
      <c r="BY37" s="30">
        <v>0</v>
      </c>
      <c r="BZ37" s="30">
        <v>0</v>
      </c>
      <c r="CA37" s="30">
        <v>0</v>
      </c>
      <c r="CB37" s="30">
        <v>413.78</v>
      </c>
      <c r="CC37" s="29">
        <f>SUM($CC$31:$CC$36)</f>
        <v>104.79999999999998</v>
      </c>
      <c r="CD37" s="27">
        <f>$I$37/$I$52*100</f>
        <v>23.636850223306784</v>
      </c>
      <c r="CE37" s="27">
        <v>165.58</v>
      </c>
      <c r="CG37" s="27">
        <v>74.06</v>
      </c>
      <c r="CH37" s="27">
        <v>36.93</v>
      </c>
      <c r="CI37" s="27">
        <v>55.5</v>
      </c>
      <c r="CJ37" s="27">
        <v>4516.28</v>
      </c>
      <c r="CK37" s="27">
        <v>2001.59</v>
      </c>
      <c r="CL37" s="27">
        <v>3258.94</v>
      </c>
      <c r="CM37" s="27">
        <v>75.75</v>
      </c>
      <c r="CN37" s="27">
        <v>38.31</v>
      </c>
      <c r="CO37" s="27">
        <v>57.03</v>
      </c>
      <c r="CP37" s="27">
        <v>19.18</v>
      </c>
      <c r="CQ37" s="27">
        <v>1.4</v>
      </c>
    </row>
    <row r="38" spans="1:96" s="86" customFormat="1" ht="11.4" hidden="1">
      <c r="A38" s="86" t="s">
        <v>154</v>
      </c>
    </row>
    <row r="39" spans="1:96">
      <c r="B39" s="18" t="s">
        <v>114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"16/1"</f>
        <v>16/1</v>
      </c>
      <c r="B40" s="24" t="s">
        <v>100</v>
      </c>
      <c r="C40" s="25" t="str">
        <f>"100"</f>
        <v>100</v>
      </c>
      <c r="D40" s="25">
        <v>1.17</v>
      </c>
      <c r="E40" s="25">
        <v>0</v>
      </c>
      <c r="F40" s="25">
        <v>5.96</v>
      </c>
      <c r="G40" s="25">
        <v>5.96</v>
      </c>
      <c r="H40" s="25">
        <v>11.32</v>
      </c>
      <c r="I40" s="25">
        <v>98.34966399999999</v>
      </c>
      <c r="J40" s="26">
        <v>0.75</v>
      </c>
      <c r="K40" s="26">
        <v>3.9</v>
      </c>
      <c r="L40" s="26">
        <v>0</v>
      </c>
      <c r="M40" s="26">
        <v>0</v>
      </c>
      <c r="N40" s="26">
        <v>8.9700000000000006</v>
      </c>
      <c r="O40" s="26">
        <v>0.18</v>
      </c>
      <c r="P40" s="26">
        <v>2.16</v>
      </c>
      <c r="Q40" s="26">
        <v>0</v>
      </c>
      <c r="R40" s="26">
        <v>0</v>
      </c>
      <c r="S40" s="26">
        <v>0.27</v>
      </c>
      <c r="T40" s="26">
        <v>0.9</v>
      </c>
      <c r="U40" s="26">
        <v>18.96</v>
      </c>
      <c r="V40" s="26">
        <v>180.41</v>
      </c>
      <c r="W40" s="26">
        <v>24.43</v>
      </c>
      <c r="X40" s="26">
        <v>34.26</v>
      </c>
      <c r="Y40" s="26">
        <v>49.71</v>
      </c>
      <c r="Z40" s="26">
        <v>0.64</v>
      </c>
      <c r="AA40" s="26">
        <v>0</v>
      </c>
      <c r="AB40" s="26">
        <v>10819.2</v>
      </c>
      <c r="AC40" s="26">
        <v>1840</v>
      </c>
      <c r="AD40" s="26">
        <v>3.01</v>
      </c>
      <c r="AE40" s="26">
        <v>0.05</v>
      </c>
      <c r="AF40" s="26">
        <v>0.06</v>
      </c>
      <c r="AG40" s="26">
        <v>0.9</v>
      </c>
      <c r="AH40" s="26">
        <v>1.01</v>
      </c>
      <c r="AI40" s="26">
        <v>4.51</v>
      </c>
      <c r="AJ40" s="26">
        <v>0</v>
      </c>
      <c r="AK40" s="26">
        <v>38.770000000000003</v>
      </c>
      <c r="AL40" s="26">
        <v>31.56</v>
      </c>
      <c r="AM40" s="26">
        <v>39.67</v>
      </c>
      <c r="AN40" s="26">
        <v>34.26</v>
      </c>
      <c r="AO40" s="26">
        <v>8.11</v>
      </c>
      <c r="AP40" s="26">
        <v>28.85</v>
      </c>
      <c r="AQ40" s="26">
        <v>7.21</v>
      </c>
      <c r="AR40" s="26">
        <v>27.95</v>
      </c>
      <c r="AS40" s="26">
        <v>43.28</v>
      </c>
      <c r="AT40" s="26">
        <v>36.97</v>
      </c>
      <c r="AU40" s="26">
        <v>121.72</v>
      </c>
      <c r="AV40" s="26">
        <v>12.62</v>
      </c>
      <c r="AW40" s="26">
        <v>26.15</v>
      </c>
      <c r="AX40" s="26">
        <v>211.88</v>
      </c>
      <c r="AY40" s="26">
        <v>0</v>
      </c>
      <c r="AZ40" s="26">
        <v>27.05</v>
      </c>
      <c r="BA40" s="26">
        <v>29.75</v>
      </c>
      <c r="BB40" s="26">
        <v>16.23</v>
      </c>
      <c r="BC40" s="26">
        <v>10.82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0.36</v>
      </c>
      <c r="BL40" s="26">
        <v>0</v>
      </c>
      <c r="BM40" s="26">
        <v>0.24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1.39</v>
      </c>
      <c r="BT40" s="26">
        <v>0</v>
      </c>
      <c r="BU40" s="26">
        <v>0</v>
      </c>
      <c r="BV40" s="26">
        <v>3.47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80.97</v>
      </c>
      <c r="CC40" s="25">
        <v>7.5</v>
      </c>
      <c r="CE40" s="23">
        <v>1803.2</v>
      </c>
      <c r="CG40" s="23">
        <v>3.67</v>
      </c>
      <c r="CH40" s="23">
        <v>3.54</v>
      </c>
      <c r="CI40" s="23">
        <v>3.61</v>
      </c>
      <c r="CJ40" s="23">
        <v>614.63</v>
      </c>
      <c r="CK40" s="23">
        <v>146.19</v>
      </c>
      <c r="CL40" s="23">
        <v>380.41</v>
      </c>
      <c r="CM40" s="23">
        <v>3.23</v>
      </c>
      <c r="CN40" s="23">
        <v>1.89</v>
      </c>
      <c r="CO40" s="23">
        <v>2.56</v>
      </c>
      <c r="CP40" s="23">
        <v>3</v>
      </c>
      <c r="CQ40" s="23">
        <v>0</v>
      </c>
      <c r="CR40" s="23">
        <v>4.54</v>
      </c>
    </row>
    <row r="41" spans="1:96" s="23" customFormat="1">
      <c r="A41" s="23" t="str">
        <f>"80"</f>
        <v>80</v>
      </c>
      <c r="B41" s="24" t="s">
        <v>101</v>
      </c>
      <c r="C41" s="25" t="str">
        <f>"250"</f>
        <v>250</v>
      </c>
      <c r="D41" s="25">
        <v>3.9</v>
      </c>
      <c r="E41" s="25">
        <v>2.16</v>
      </c>
      <c r="F41" s="25">
        <v>4.0199999999999996</v>
      </c>
      <c r="G41" s="25">
        <v>1.68</v>
      </c>
      <c r="H41" s="25">
        <v>14.59</v>
      </c>
      <c r="I41" s="25">
        <v>108.36923560599999</v>
      </c>
      <c r="J41" s="26">
        <v>1.34</v>
      </c>
      <c r="K41" s="26">
        <v>0.98</v>
      </c>
      <c r="L41" s="26">
        <v>0</v>
      </c>
      <c r="M41" s="26">
        <v>0</v>
      </c>
      <c r="N41" s="26">
        <v>2.78</v>
      </c>
      <c r="O41" s="26">
        <v>10.27</v>
      </c>
      <c r="P41" s="26">
        <v>1.54</v>
      </c>
      <c r="Q41" s="26">
        <v>0</v>
      </c>
      <c r="R41" s="26">
        <v>0</v>
      </c>
      <c r="S41" s="26">
        <v>0.26</v>
      </c>
      <c r="T41" s="26">
        <v>2.52</v>
      </c>
      <c r="U41" s="26">
        <v>516.17999999999995</v>
      </c>
      <c r="V41" s="26">
        <v>442.34</v>
      </c>
      <c r="W41" s="26">
        <v>29.81</v>
      </c>
      <c r="X41" s="26">
        <v>23.41</v>
      </c>
      <c r="Y41" s="26">
        <v>82.12</v>
      </c>
      <c r="Z41" s="26">
        <v>1.1599999999999999</v>
      </c>
      <c r="AA41" s="26">
        <v>29.25</v>
      </c>
      <c r="AB41" s="26">
        <v>1320.46</v>
      </c>
      <c r="AC41" s="26">
        <v>347.14</v>
      </c>
      <c r="AD41" s="26">
        <v>0.93</v>
      </c>
      <c r="AE41" s="26">
        <v>0.08</v>
      </c>
      <c r="AF41" s="26">
        <v>0.12</v>
      </c>
      <c r="AG41" s="26">
        <v>0.93</v>
      </c>
      <c r="AH41" s="26">
        <v>2.21</v>
      </c>
      <c r="AI41" s="26">
        <v>6.29</v>
      </c>
      <c r="AJ41" s="26">
        <v>0</v>
      </c>
      <c r="AK41" s="26">
        <v>146.82</v>
      </c>
      <c r="AL41" s="26">
        <v>128.34</v>
      </c>
      <c r="AM41" s="26">
        <v>213.96</v>
      </c>
      <c r="AN41" s="26">
        <v>191.75</v>
      </c>
      <c r="AO41" s="26">
        <v>76.02</v>
      </c>
      <c r="AP41" s="26">
        <v>130.01</v>
      </c>
      <c r="AQ41" s="26">
        <v>47.78</v>
      </c>
      <c r="AR41" s="26">
        <v>137.30000000000001</v>
      </c>
      <c r="AS41" s="26">
        <v>160.85</v>
      </c>
      <c r="AT41" s="26">
        <v>244.13</v>
      </c>
      <c r="AU41" s="26">
        <v>264.02999999999997</v>
      </c>
      <c r="AV41" s="26">
        <v>66.12</v>
      </c>
      <c r="AW41" s="26">
        <v>99.31</v>
      </c>
      <c r="AX41" s="26">
        <v>470.27</v>
      </c>
      <c r="AY41" s="26">
        <v>2.2400000000000002</v>
      </c>
      <c r="AZ41" s="26">
        <v>88.5</v>
      </c>
      <c r="BA41" s="26">
        <v>171.8</v>
      </c>
      <c r="BB41" s="26">
        <v>99.65</v>
      </c>
      <c r="BC41" s="26">
        <v>57.61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0.12</v>
      </c>
      <c r="BL41" s="26">
        <v>0</v>
      </c>
      <c r="BM41" s="26">
        <v>0.06</v>
      </c>
      <c r="BN41" s="26">
        <v>0</v>
      </c>
      <c r="BO41" s="26">
        <v>0.01</v>
      </c>
      <c r="BP41" s="26">
        <v>0</v>
      </c>
      <c r="BQ41" s="26">
        <v>0</v>
      </c>
      <c r="BR41" s="26">
        <v>0</v>
      </c>
      <c r="BS41" s="26">
        <v>0.39</v>
      </c>
      <c r="BT41" s="26">
        <v>0</v>
      </c>
      <c r="BU41" s="26">
        <v>0</v>
      </c>
      <c r="BV41" s="26">
        <v>0.86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242.93</v>
      </c>
      <c r="CC41" s="25">
        <v>16.45</v>
      </c>
      <c r="CE41" s="23">
        <v>249.33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1.25</v>
      </c>
      <c r="CR41" s="23">
        <v>9.9700000000000006</v>
      </c>
    </row>
    <row r="42" spans="1:96" s="23" customFormat="1">
      <c r="A42" s="23" t="str">
        <f>"297"</f>
        <v>297</v>
      </c>
      <c r="B42" s="24" t="s">
        <v>102</v>
      </c>
      <c r="C42" s="25" t="str">
        <f>"200"</f>
        <v>200</v>
      </c>
      <c r="D42" s="25">
        <v>6.1</v>
      </c>
      <c r="E42" s="25">
        <v>0.02</v>
      </c>
      <c r="F42" s="25">
        <v>4.76</v>
      </c>
      <c r="G42" s="25">
        <v>0.72</v>
      </c>
      <c r="H42" s="25">
        <v>47.18</v>
      </c>
      <c r="I42" s="25">
        <v>250.11685999999997</v>
      </c>
      <c r="J42" s="26">
        <v>2.88</v>
      </c>
      <c r="K42" s="26">
        <v>0.13</v>
      </c>
      <c r="L42" s="26">
        <v>0</v>
      </c>
      <c r="M42" s="26">
        <v>0</v>
      </c>
      <c r="N42" s="26">
        <v>0.63</v>
      </c>
      <c r="O42" s="26">
        <v>41.61</v>
      </c>
      <c r="P42" s="26">
        <v>4.9400000000000004</v>
      </c>
      <c r="Q42" s="26">
        <v>0</v>
      </c>
      <c r="R42" s="26">
        <v>0</v>
      </c>
      <c r="S42" s="26">
        <v>0</v>
      </c>
      <c r="T42" s="26">
        <v>0.61</v>
      </c>
      <c r="U42" s="26">
        <v>6.95</v>
      </c>
      <c r="V42" s="26">
        <v>114.26</v>
      </c>
      <c r="W42" s="26">
        <v>25.16</v>
      </c>
      <c r="X42" s="26">
        <v>25.33</v>
      </c>
      <c r="Y42" s="26">
        <v>201.14</v>
      </c>
      <c r="Z42" s="26">
        <v>1.17</v>
      </c>
      <c r="AA42" s="26">
        <v>29.5</v>
      </c>
      <c r="AB42" s="26">
        <v>17.100000000000001</v>
      </c>
      <c r="AC42" s="26">
        <v>32.65</v>
      </c>
      <c r="AD42" s="26">
        <v>0.78</v>
      </c>
      <c r="AE42" s="26">
        <v>7.0000000000000007E-2</v>
      </c>
      <c r="AF42" s="26">
        <v>0.04</v>
      </c>
      <c r="AG42" s="26">
        <v>1.1299999999999999</v>
      </c>
      <c r="AH42" s="26">
        <v>2.48</v>
      </c>
      <c r="AI42" s="26">
        <v>0</v>
      </c>
      <c r="AJ42" s="26">
        <v>0</v>
      </c>
      <c r="AK42" s="26">
        <v>243.01</v>
      </c>
      <c r="AL42" s="26">
        <v>216.83</v>
      </c>
      <c r="AM42" s="26">
        <v>322.44</v>
      </c>
      <c r="AN42" s="26">
        <v>197.37</v>
      </c>
      <c r="AO42" s="26">
        <v>78.94</v>
      </c>
      <c r="AP42" s="26">
        <v>138.66999999999999</v>
      </c>
      <c r="AQ42" s="26">
        <v>66.66</v>
      </c>
      <c r="AR42" s="26">
        <v>301.81</v>
      </c>
      <c r="AS42" s="26">
        <v>210.14</v>
      </c>
      <c r="AT42" s="26">
        <v>183.72</v>
      </c>
      <c r="AU42" s="26">
        <v>387.23</v>
      </c>
      <c r="AV42" s="26">
        <v>99.08</v>
      </c>
      <c r="AW42" s="26">
        <v>190.2</v>
      </c>
      <c r="AX42" s="26">
        <v>2096.9899999999998</v>
      </c>
      <c r="AY42" s="26">
        <v>0</v>
      </c>
      <c r="AZ42" s="26">
        <v>628.66999999999996</v>
      </c>
      <c r="BA42" s="26">
        <v>269.52999999999997</v>
      </c>
      <c r="BB42" s="26">
        <v>145.01</v>
      </c>
      <c r="BC42" s="26">
        <v>111.36</v>
      </c>
      <c r="BD42" s="26">
        <v>0.18</v>
      </c>
      <c r="BE42" s="26">
        <v>0.04</v>
      </c>
      <c r="BF42" s="26">
        <v>0.04</v>
      </c>
      <c r="BG42" s="26">
        <v>0.09</v>
      </c>
      <c r="BH42" s="26">
        <v>0.12</v>
      </c>
      <c r="BI42" s="26">
        <v>0.38</v>
      </c>
      <c r="BJ42" s="26">
        <v>0</v>
      </c>
      <c r="BK42" s="26">
        <v>1.39</v>
      </c>
      <c r="BL42" s="26">
        <v>0</v>
      </c>
      <c r="BM42" s="26">
        <v>0.39</v>
      </c>
      <c r="BN42" s="26">
        <v>0</v>
      </c>
      <c r="BO42" s="26">
        <v>0</v>
      </c>
      <c r="BP42" s="26">
        <v>0</v>
      </c>
      <c r="BQ42" s="26">
        <v>0.04</v>
      </c>
      <c r="BR42" s="26">
        <v>0.14000000000000001</v>
      </c>
      <c r="BS42" s="26">
        <v>1.18</v>
      </c>
      <c r="BT42" s="26">
        <v>0</v>
      </c>
      <c r="BU42" s="26">
        <v>0</v>
      </c>
      <c r="BV42" s="26">
        <v>0.28000000000000003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170.13</v>
      </c>
      <c r="CC42" s="25">
        <v>7.37</v>
      </c>
      <c r="CE42" s="23">
        <v>32.35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4.47</v>
      </c>
    </row>
    <row r="43" spans="1:96" s="23" customFormat="1">
      <c r="A43" s="23" t="str">
        <f>"437"</f>
        <v>437</v>
      </c>
      <c r="B43" s="24" t="s">
        <v>103</v>
      </c>
      <c r="C43" s="25" t="str">
        <f>"110"</f>
        <v>110</v>
      </c>
      <c r="D43" s="25">
        <v>15.73</v>
      </c>
      <c r="E43" s="25">
        <v>15.14</v>
      </c>
      <c r="F43" s="25">
        <v>4.3</v>
      </c>
      <c r="G43" s="25">
        <v>0.99</v>
      </c>
      <c r="H43" s="25">
        <v>3.65</v>
      </c>
      <c r="I43" s="25">
        <v>115.82492330555557</v>
      </c>
      <c r="J43" s="26">
        <v>0.93</v>
      </c>
      <c r="K43" s="26">
        <v>0.65</v>
      </c>
      <c r="L43" s="26">
        <v>0</v>
      </c>
      <c r="M43" s="26">
        <v>0</v>
      </c>
      <c r="N43" s="26">
        <v>1.52</v>
      </c>
      <c r="O43" s="26">
        <v>1.77</v>
      </c>
      <c r="P43" s="26">
        <v>0.36</v>
      </c>
      <c r="Q43" s="26">
        <v>0</v>
      </c>
      <c r="R43" s="26">
        <v>0</v>
      </c>
      <c r="S43" s="26">
        <v>0.14000000000000001</v>
      </c>
      <c r="T43" s="26">
        <v>1.72</v>
      </c>
      <c r="U43" s="26">
        <v>280.23</v>
      </c>
      <c r="V43" s="26">
        <v>304.89</v>
      </c>
      <c r="W43" s="26">
        <v>12.04</v>
      </c>
      <c r="X43" s="26">
        <v>26.61</v>
      </c>
      <c r="Y43" s="26">
        <v>208.69</v>
      </c>
      <c r="Z43" s="26">
        <v>4.75</v>
      </c>
      <c r="AA43" s="26">
        <v>16.93</v>
      </c>
      <c r="AB43" s="26">
        <v>484.5</v>
      </c>
      <c r="AC43" s="26">
        <v>114.92</v>
      </c>
      <c r="AD43" s="26">
        <v>1.05</v>
      </c>
      <c r="AE43" s="26">
        <v>0.26</v>
      </c>
      <c r="AF43" s="26">
        <v>0.61</v>
      </c>
      <c r="AG43" s="26">
        <v>4.38</v>
      </c>
      <c r="AH43" s="26">
        <v>8.94</v>
      </c>
      <c r="AI43" s="26">
        <v>2.0499999999999998</v>
      </c>
      <c r="AJ43" s="26">
        <v>0</v>
      </c>
      <c r="AK43" s="26">
        <v>12.82</v>
      </c>
      <c r="AL43" s="26">
        <v>11.54</v>
      </c>
      <c r="AM43" s="26">
        <v>20.82</v>
      </c>
      <c r="AN43" s="26">
        <v>7.38</v>
      </c>
      <c r="AO43" s="26">
        <v>3.98</v>
      </c>
      <c r="AP43" s="26">
        <v>8.6</v>
      </c>
      <c r="AQ43" s="26">
        <v>2.68</v>
      </c>
      <c r="AR43" s="26">
        <v>13.05</v>
      </c>
      <c r="AS43" s="26">
        <v>9.66</v>
      </c>
      <c r="AT43" s="26">
        <v>11.06</v>
      </c>
      <c r="AU43" s="26">
        <v>13.21</v>
      </c>
      <c r="AV43" s="26">
        <v>5.29</v>
      </c>
      <c r="AW43" s="26">
        <v>9.42</v>
      </c>
      <c r="AX43" s="26">
        <v>82.09</v>
      </c>
      <c r="AY43" s="26">
        <v>0</v>
      </c>
      <c r="AZ43" s="26">
        <v>24.18</v>
      </c>
      <c r="BA43" s="26">
        <v>13.13</v>
      </c>
      <c r="BB43" s="26">
        <v>6.62</v>
      </c>
      <c r="BC43" s="26">
        <v>5.21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0.06</v>
      </c>
      <c r="BL43" s="26">
        <v>0</v>
      </c>
      <c r="BM43" s="26">
        <v>0.04</v>
      </c>
      <c r="BN43" s="26">
        <v>0</v>
      </c>
      <c r="BO43" s="26">
        <v>0.01</v>
      </c>
      <c r="BP43" s="26">
        <v>0</v>
      </c>
      <c r="BQ43" s="26">
        <v>0</v>
      </c>
      <c r="BR43" s="26">
        <v>0</v>
      </c>
      <c r="BS43" s="26">
        <v>0.23</v>
      </c>
      <c r="BT43" s="26">
        <v>0</v>
      </c>
      <c r="BU43" s="26">
        <v>0</v>
      </c>
      <c r="BV43" s="26">
        <v>0.56999999999999995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88.03</v>
      </c>
      <c r="CC43" s="25">
        <v>35.39</v>
      </c>
      <c r="CE43" s="23">
        <v>97.68</v>
      </c>
      <c r="CG43" s="23">
        <v>18.559999999999999</v>
      </c>
      <c r="CH43" s="23">
        <v>12.08</v>
      </c>
      <c r="CI43" s="23">
        <v>15.32</v>
      </c>
      <c r="CJ43" s="23">
        <v>2437.42</v>
      </c>
      <c r="CK43" s="23">
        <v>1534.49</v>
      </c>
      <c r="CL43" s="23">
        <v>1985.96</v>
      </c>
      <c r="CM43" s="23">
        <v>60.24</v>
      </c>
      <c r="CN43" s="23">
        <v>59.85</v>
      </c>
      <c r="CO43" s="23">
        <v>60.06</v>
      </c>
      <c r="CP43" s="23">
        <v>0</v>
      </c>
      <c r="CQ43" s="23">
        <v>0.5</v>
      </c>
      <c r="CR43" s="23">
        <v>21.45</v>
      </c>
    </row>
    <row r="44" spans="1:96" s="23" customFormat="1">
      <c r="A44" s="23" t="str">
        <f>"2"</f>
        <v>2</v>
      </c>
      <c r="B44" s="24" t="s">
        <v>104</v>
      </c>
      <c r="C44" s="25" t="str">
        <f>"24,5"</f>
        <v>24,5</v>
      </c>
      <c r="D44" s="25">
        <v>1.62</v>
      </c>
      <c r="E44" s="25">
        <v>0</v>
      </c>
      <c r="F44" s="25">
        <v>0.16</v>
      </c>
      <c r="G44" s="25">
        <v>0.16</v>
      </c>
      <c r="H44" s="25">
        <v>11.49</v>
      </c>
      <c r="I44" s="25">
        <v>54.855744999999999</v>
      </c>
      <c r="J44" s="26">
        <v>0</v>
      </c>
      <c r="K44" s="26">
        <v>0</v>
      </c>
      <c r="L44" s="26">
        <v>0</v>
      </c>
      <c r="M44" s="26">
        <v>0</v>
      </c>
      <c r="N44" s="26">
        <v>0.27</v>
      </c>
      <c r="O44" s="26">
        <v>11.17</v>
      </c>
      <c r="P44" s="26">
        <v>0.05</v>
      </c>
      <c r="Q44" s="26">
        <v>0</v>
      </c>
      <c r="R44" s="26">
        <v>0</v>
      </c>
      <c r="S44" s="26">
        <v>0</v>
      </c>
      <c r="T44" s="26">
        <v>0.44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78.23</v>
      </c>
      <c r="AL44" s="26">
        <v>81.42</v>
      </c>
      <c r="AM44" s="26">
        <v>124.69</v>
      </c>
      <c r="AN44" s="26">
        <v>41.35</v>
      </c>
      <c r="AO44" s="26">
        <v>24.51</v>
      </c>
      <c r="AP44" s="26">
        <v>49.02</v>
      </c>
      <c r="AQ44" s="26">
        <v>18.54</v>
      </c>
      <c r="AR44" s="26">
        <v>88.67</v>
      </c>
      <c r="AS44" s="26">
        <v>54.99</v>
      </c>
      <c r="AT44" s="26">
        <v>76.73</v>
      </c>
      <c r="AU44" s="26">
        <v>63.31</v>
      </c>
      <c r="AV44" s="26">
        <v>33.25</v>
      </c>
      <c r="AW44" s="26">
        <v>58.83</v>
      </c>
      <c r="AX44" s="26">
        <v>491.95</v>
      </c>
      <c r="AY44" s="26">
        <v>0</v>
      </c>
      <c r="AZ44" s="26">
        <v>160.29</v>
      </c>
      <c r="BA44" s="26">
        <v>69.7</v>
      </c>
      <c r="BB44" s="26">
        <v>46.25</v>
      </c>
      <c r="BC44" s="26">
        <v>36.659999999999997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0.02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7.0000000000000007E-2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9.58</v>
      </c>
      <c r="CC44" s="25">
        <v>1.3</v>
      </c>
      <c r="CE44" s="23">
        <v>0</v>
      </c>
      <c r="CG44" s="23">
        <v>0</v>
      </c>
      <c r="CH44" s="23">
        <v>0</v>
      </c>
      <c r="CI44" s="23">
        <v>0</v>
      </c>
      <c r="CJ44" s="23">
        <v>715.48</v>
      </c>
      <c r="CK44" s="23">
        <v>275.64999999999998</v>
      </c>
      <c r="CL44" s="23">
        <v>495.56</v>
      </c>
      <c r="CM44" s="23">
        <v>5.72</v>
      </c>
      <c r="CN44" s="23">
        <v>5.72</v>
      </c>
      <c r="CO44" s="23">
        <v>5.72</v>
      </c>
      <c r="CP44" s="23">
        <v>0</v>
      </c>
      <c r="CQ44" s="23">
        <v>0</v>
      </c>
      <c r="CR44" s="23">
        <v>1.08</v>
      </c>
    </row>
    <row r="45" spans="1:96" s="23" customFormat="1">
      <c r="A45" s="23" t="str">
        <f>"3"</f>
        <v>3</v>
      </c>
      <c r="B45" s="24" t="s">
        <v>105</v>
      </c>
      <c r="C45" s="25" t="str">
        <f>"20"</f>
        <v>20</v>
      </c>
      <c r="D45" s="25">
        <v>1.32</v>
      </c>
      <c r="E45" s="25">
        <v>0</v>
      </c>
      <c r="F45" s="25">
        <v>0.24</v>
      </c>
      <c r="G45" s="25">
        <v>0.24</v>
      </c>
      <c r="H45" s="25">
        <v>8.34</v>
      </c>
      <c r="I45" s="25">
        <v>38.676000000000002</v>
      </c>
      <c r="J45" s="26">
        <v>0.04</v>
      </c>
      <c r="K45" s="26">
        <v>0</v>
      </c>
      <c r="L45" s="26">
        <v>0</v>
      </c>
      <c r="M45" s="26">
        <v>0</v>
      </c>
      <c r="N45" s="26">
        <v>0.24</v>
      </c>
      <c r="O45" s="26">
        <v>6.44</v>
      </c>
      <c r="P45" s="26">
        <v>1.66</v>
      </c>
      <c r="Q45" s="26">
        <v>0</v>
      </c>
      <c r="R45" s="26">
        <v>0</v>
      </c>
      <c r="S45" s="26">
        <v>0.2</v>
      </c>
      <c r="T45" s="26">
        <v>0.5</v>
      </c>
      <c r="U45" s="26">
        <v>122</v>
      </c>
      <c r="V45" s="26">
        <v>49</v>
      </c>
      <c r="W45" s="26">
        <v>7</v>
      </c>
      <c r="X45" s="26">
        <v>9.4</v>
      </c>
      <c r="Y45" s="26">
        <v>31.6</v>
      </c>
      <c r="Z45" s="26">
        <v>0.78</v>
      </c>
      <c r="AA45" s="26">
        <v>0</v>
      </c>
      <c r="AB45" s="26">
        <v>1</v>
      </c>
      <c r="AC45" s="26">
        <v>0.2</v>
      </c>
      <c r="AD45" s="26">
        <v>0.28000000000000003</v>
      </c>
      <c r="AE45" s="26">
        <v>0.04</v>
      </c>
      <c r="AF45" s="26">
        <v>0.02</v>
      </c>
      <c r="AG45" s="26">
        <v>0.14000000000000001</v>
      </c>
      <c r="AH45" s="26">
        <v>0.4</v>
      </c>
      <c r="AI45" s="26">
        <v>0</v>
      </c>
      <c r="AJ45" s="26">
        <v>0</v>
      </c>
      <c r="AK45" s="26">
        <v>0</v>
      </c>
      <c r="AL45" s="26">
        <v>0</v>
      </c>
      <c r="AM45" s="26">
        <v>85.4</v>
      </c>
      <c r="AN45" s="26">
        <v>44.6</v>
      </c>
      <c r="AO45" s="26">
        <v>18.600000000000001</v>
      </c>
      <c r="AP45" s="26">
        <v>39.6</v>
      </c>
      <c r="AQ45" s="26">
        <v>16</v>
      </c>
      <c r="AR45" s="26">
        <v>74.2</v>
      </c>
      <c r="AS45" s="26">
        <v>59.4</v>
      </c>
      <c r="AT45" s="26">
        <v>58.2</v>
      </c>
      <c r="AU45" s="26">
        <v>92.8</v>
      </c>
      <c r="AV45" s="26">
        <v>24.8</v>
      </c>
      <c r="AW45" s="26">
        <v>62</v>
      </c>
      <c r="AX45" s="26">
        <v>305.8</v>
      </c>
      <c r="AY45" s="26">
        <v>0</v>
      </c>
      <c r="AZ45" s="26">
        <v>105.2</v>
      </c>
      <c r="BA45" s="26">
        <v>58.2</v>
      </c>
      <c r="BB45" s="26">
        <v>36</v>
      </c>
      <c r="BC45" s="26">
        <v>26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0.03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0.1</v>
      </c>
      <c r="BW45" s="26">
        <v>0.02</v>
      </c>
      <c r="BX45" s="26">
        <v>0</v>
      </c>
      <c r="BY45" s="26">
        <v>0</v>
      </c>
      <c r="BZ45" s="26">
        <v>0</v>
      </c>
      <c r="CA45" s="26">
        <v>0</v>
      </c>
      <c r="CB45" s="26">
        <v>9.4</v>
      </c>
      <c r="CC45" s="25">
        <v>1.1100000000000001</v>
      </c>
      <c r="CE45" s="23">
        <v>0.17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0.92</v>
      </c>
    </row>
    <row r="46" spans="1:96" s="19" customFormat="1">
      <c r="A46" s="19" t="str">
        <f>"6/10"</f>
        <v>6/10</v>
      </c>
      <c r="B46" s="20" t="s">
        <v>106</v>
      </c>
      <c r="C46" s="21" t="str">
        <f>"200"</f>
        <v>200</v>
      </c>
      <c r="D46" s="21">
        <v>1.02</v>
      </c>
      <c r="E46" s="21">
        <v>0</v>
      </c>
      <c r="F46" s="21">
        <v>0.06</v>
      </c>
      <c r="G46" s="21">
        <v>0.06</v>
      </c>
      <c r="H46" s="21">
        <v>18.29</v>
      </c>
      <c r="I46" s="21">
        <v>69.016159999999999</v>
      </c>
      <c r="J46" s="22">
        <v>0.02</v>
      </c>
      <c r="K46" s="22">
        <v>0</v>
      </c>
      <c r="L46" s="22">
        <v>0</v>
      </c>
      <c r="M46" s="22">
        <v>0</v>
      </c>
      <c r="N46" s="22">
        <v>14.3</v>
      </c>
      <c r="O46" s="22">
        <v>0.56999999999999995</v>
      </c>
      <c r="P46" s="22">
        <v>3.42</v>
      </c>
      <c r="Q46" s="22">
        <v>0</v>
      </c>
      <c r="R46" s="22">
        <v>0</v>
      </c>
      <c r="S46" s="22">
        <v>0.3</v>
      </c>
      <c r="T46" s="22">
        <v>0.81</v>
      </c>
      <c r="U46" s="22">
        <v>3.42</v>
      </c>
      <c r="V46" s="22">
        <v>340.11</v>
      </c>
      <c r="W46" s="22">
        <v>31.19</v>
      </c>
      <c r="X46" s="22">
        <v>19.95</v>
      </c>
      <c r="Y46" s="22">
        <v>27.16</v>
      </c>
      <c r="Z46" s="22">
        <v>0.64</v>
      </c>
      <c r="AA46" s="22">
        <v>0</v>
      </c>
      <c r="AB46" s="22">
        <v>630</v>
      </c>
      <c r="AC46" s="22">
        <v>116.6</v>
      </c>
      <c r="AD46" s="22">
        <v>1.1000000000000001</v>
      </c>
      <c r="AE46" s="22">
        <v>0.02</v>
      </c>
      <c r="AF46" s="22">
        <v>0.04</v>
      </c>
      <c r="AG46" s="22">
        <v>0.51</v>
      </c>
      <c r="AH46" s="22">
        <v>0.78</v>
      </c>
      <c r="AI46" s="22">
        <v>0.32</v>
      </c>
      <c r="AJ46" s="22">
        <v>0</v>
      </c>
      <c r="AK46" s="22">
        <v>0.01</v>
      </c>
      <c r="AL46" s="22">
        <v>0.01</v>
      </c>
      <c r="AM46" s="22">
        <v>0.01</v>
      </c>
      <c r="AN46" s="22">
        <v>0.02</v>
      </c>
      <c r="AO46" s="22">
        <v>0</v>
      </c>
      <c r="AP46" s="22">
        <v>0.01</v>
      </c>
      <c r="AQ46" s="22">
        <v>0</v>
      </c>
      <c r="AR46" s="22">
        <v>0.01</v>
      </c>
      <c r="AS46" s="22">
        <v>0.01</v>
      </c>
      <c r="AT46" s="22">
        <v>0.01</v>
      </c>
      <c r="AU46" s="22">
        <v>0.06</v>
      </c>
      <c r="AV46" s="22">
        <v>0</v>
      </c>
      <c r="AW46" s="22">
        <v>0.01</v>
      </c>
      <c r="AX46" s="22">
        <v>0.03</v>
      </c>
      <c r="AY46" s="22">
        <v>0</v>
      </c>
      <c r="AZ46" s="22">
        <v>0.02</v>
      </c>
      <c r="BA46" s="22">
        <v>0.01</v>
      </c>
      <c r="BB46" s="22">
        <v>0.01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0.01</v>
      </c>
      <c r="BT46" s="22">
        <v>0</v>
      </c>
      <c r="BU46" s="22">
        <v>0</v>
      </c>
      <c r="BV46" s="22">
        <v>0.01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214.01</v>
      </c>
      <c r="CC46" s="21">
        <v>4.72</v>
      </c>
      <c r="CE46" s="19">
        <v>105</v>
      </c>
      <c r="CG46" s="19">
        <v>0.72</v>
      </c>
      <c r="CH46" s="19">
        <v>0.72</v>
      </c>
      <c r="CI46" s="19">
        <v>0.72</v>
      </c>
      <c r="CJ46" s="19">
        <v>77.08</v>
      </c>
      <c r="CK46" s="19">
        <v>30.37</v>
      </c>
      <c r="CL46" s="19">
        <v>53.73</v>
      </c>
      <c r="CM46" s="19">
        <v>7.7</v>
      </c>
      <c r="CN46" s="19">
        <v>4.55</v>
      </c>
      <c r="CO46" s="19">
        <v>6.12</v>
      </c>
      <c r="CP46" s="19">
        <v>5</v>
      </c>
      <c r="CQ46" s="19">
        <v>0</v>
      </c>
      <c r="CR46" s="19">
        <v>2.86</v>
      </c>
    </row>
    <row r="47" spans="1:96" s="27" customFormat="1" ht="11.4">
      <c r="B47" s="28" t="s">
        <v>115</v>
      </c>
      <c r="C47" s="29"/>
      <c r="D47" s="29">
        <v>30.86</v>
      </c>
      <c r="E47" s="29">
        <v>17.32</v>
      </c>
      <c r="F47" s="29">
        <v>19.510000000000002</v>
      </c>
      <c r="G47" s="29">
        <v>9.81</v>
      </c>
      <c r="H47" s="29">
        <v>114.86</v>
      </c>
      <c r="I47" s="29">
        <v>735.21</v>
      </c>
      <c r="J47" s="30">
        <v>5.95</v>
      </c>
      <c r="K47" s="30">
        <v>5.65</v>
      </c>
      <c r="L47" s="30">
        <v>0</v>
      </c>
      <c r="M47" s="30">
        <v>0</v>
      </c>
      <c r="N47" s="30">
        <v>28.71</v>
      </c>
      <c r="O47" s="30">
        <v>72.02</v>
      </c>
      <c r="P47" s="30">
        <v>14.13</v>
      </c>
      <c r="Q47" s="30">
        <v>0</v>
      </c>
      <c r="R47" s="30">
        <v>0</v>
      </c>
      <c r="S47" s="30">
        <v>1.17</v>
      </c>
      <c r="T47" s="30">
        <v>7.5</v>
      </c>
      <c r="U47" s="30">
        <v>947.74</v>
      </c>
      <c r="V47" s="30">
        <v>1431.01</v>
      </c>
      <c r="W47" s="30">
        <v>129.62</v>
      </c>
      <c r="X47" s="30">
        <v>138.96</v>
      </c>
      <c r="Y47" s="30">
        <v>600.41</v>
      </c>
      <c r="Z47" s="30">
        <v>9.14</v>
      </c>
      <c r="AA47" s="30">
        <v>75.680000000000007</v>
      </c>
      <c r="AB47" s="30">
        <v>13272.26</v>
      </c>
      <c r="AC47" s="30">
        <v>2451.5100000000002</v>
      </c>
      <c r="AD47" s="30">
        <v>7.16</v>
      </c>
      <c r="AE47" s="30">
        <v>0.52</v>
      </c>
      <c r="AF47" s="30">
        <v>0.88</v>
      </c>
      <c r="AG47" s="30">
        <v>7.99</v>
      </c>
      <c r="AH47" s="30">
        <v>15.82</v>
      </c>
      <c r="AI47" s="30">
        <v>13.17</v>
      </c>
      <c r="AJ47" s="30">
        <v>0</v>
      </c>
      <c r="AK47" s="30">
        <v>519.65</v>
      </c>
      <c r="AL47" s="30">
        <v>469.7</v>
      </c>
      <c r="AM47" s="30">
        <v>806.99</v>
      </c>
      <c r="AN47" s="30">
        <v>516.74</v>
      </c>
      <c r="AO47" s="30">
        <v>210.17</v>
      </c>
      <c r="AP47" s="30">
        <v>394.77</v>
      </c>
      <c r="AQ47" s="30">
        <v>158.88</v>
      </c>
      <c r="AR47" s="30">
        <v>642.99</v>
      </c>
      <c r="AS47" s="30">
        <v>538.34</v>
      </c>
      <c r="AT47" s="30">
        <v>610.82000000000005</v>
      </c>
      <c r="AU47" s="30">
        <v>942.35</v>
      </c>
      <c r="AV47" s="30">
        <v>241.16</v>
      </c>
      <c r="AW47" s="30">
        <v>445.92</v>
      </c>
      <c r="AX47" s="30">
        <v>3658.99</v>
      </c>
      <c r="AY47" s="30">
        <v>2.2400000000000002</v>
      </c>
      <c r="AZ47" s="30">
        <v>1033.9000000000001</v>
      </c>
      <c r="BA47" s="30">
        <v>612.13</v>
      </c>
      <c r="BB47" s="30">
        <v>349.77</v>
      </c>
      <c r="BC47" s="30">
        <v>247.66</v>
      </c>
      <c r="BD47" s="30">
        <v>0.18</v>
      </c>
      <c r="BE47" s="30">
        <v>0.04</v>
      </c>
      <c r="BF47" s="30">
        <v>0.04</v>
      </c>
      <c r="BG47" s="30">
        <v>0.09</v>
      </c>
      <c r="BH47" s="30">
        <v>0.12</v>
      </c>
      <c r="BI47" s="30">
        <v>0.39</v>
      </c>
      <c r="BJ47" s="30">
        <v>0</v>
      </c>
      <c r="BK47" s="30">
        <v>1.99</v>
      </c>
      <c r="BL47" s="30">
        <v>0</v>
      </c>
      <c r="BM47" s="30">
        <v>0.73</v>
      </c>
      <c r="BN47" s="30">
        <v>0.03</v>
      </c>
      <c r="BO47" s="30">
        <v>0.06</v>
      </c>
      <c r="BP47" s="30">
        <v>0</v>
      </c>
      <c r="BQ47" s="30">
        <v>0.04</v>
      </c>
      <c r="BR47" s="30">
        <v>0.15</v>
      </c>
      <c r="BS47" s="30">
        <v>3.24</v>
      </c>
      <c r="BT47" s="30">
        <v>0</v>
      </c>
      <c r="BU47" s="30">
        <v>0</v>
      </c>
      <c r="BV47" s="30">
        <v>5.36</v>
      </c>
      <c r="BW47" s="30">
        <v>0.04</v>
      </c>
      <c r="BX47" s="30">
        <v>0</v>
      </c>
      <c r="BY47" s="30">
        <v>0</v>
      </c>
      <c r="BZ47" s="30">
        <v>0</v>
      </c>
      <c r="CA47" s="30">
        <v>0</v>
      </c>
      <c r="CB47" s="30">
        <v>815.05</v>
      </c>
      <c r="CC47" s="29">
        <f>SUM($CC$39:$CC$46)</f>
        <v>73.84</v>
      </c>
      <c r="CD47" s="27">
        <f>$I$47/$I$52*100</f>
        <v>21.156878769740782</v>
      </c>
      <c r="CE47" s="27">
        <v>2287.73</v>
      </c>
      <c r="CG47" s="27">
        <v>22.95</v>
      </c>
      <c r="CH47" s="27">
        <v>16.329999999999998</v>
      </c>
      <c r="CI47" s="27">
        <v>19.64</v>
      </c>
      <c r="CJ47" s="27">
        <v>3844.61</v>
      </c>
      <c r="CK47" s="27">
        <v>1986.69</v>
      </c>
      <c r="CL47" s="27">
        <v>2915.65</v>
      </c>
      <c r="CM47" s="27">
        <v>76.89</v>
      </c>
      <c r="CN47" s="27">
        <v>72.010000000000005</v>
      </c>
      <c r="CO47" s="27">
        <v>74.47</v>
      </c>
      <c r="CP47" s="27">
        <v>8</v>
      </c>
      <c r="CQ47" s="27">
        <v>1.75</v>
      </c>
    </row>
    <row r="48" spans="1:96">
      <c r="B48" s="18" t="s">
        <v>116</v>
      </c>
      <c r="C48" s="16"/>
      <c r="D48" s="16"/>
      <c r="E48" s="16"/>
      <c r="F48" s="16"/>
      <c r="G48" s="16"/>
      <c r="H48" s="16"/>
      <c r="I48" s="16"/>
    </row>
    <row r="49" spans="1:96" s="23" customFormat="1">
      <c r="A49" s="23" t="str">
        <f>"5"</f>
        <v>5</v>
      </c>
      <c r="B49" s="24" t="s">
        <v>109</v>
      </c>
      <c r="C49" s="25" t="str">
        <f>"200"</f>
        <v>200</v>
      </c>
      <c r="D49" s="25">
        <v>1</v>
      </c>
      <c r="E49" s="25">
        <v>0</v>
      </c>
      <c r="F49" s="25">
        <v>0.2</v>
      </c>
      <c r="G49" s="25">
        <v>0</v>
      </c>
      <c r="H49" s="25">
        <v>20.6</v>
      </c>
      <c r="I49" s="25">
        <v>86.47999999999999</v>
      </c>
      <c r="J49" s="26">
        <v>0</v>
      </c>
      <c r="K49" s="26">
        <v>0</v>
      </c>
      <c r="L49" s="26">
        <v>0</v>
      </c>
      <c r="M49" s="26">
        <v>0</v>
      </c>
      <c r="N49" s="26">
        <v>19.8</v>
      </c>
      <c r="O49" s="26">
        <v>0.4</v>
      </c>
      <c r="P49" s="26">
        <v>0.4</v>
      </c>
      <c r="Q49" s="26">
        <v>0</v>
      </c>
      <c r="R49" s="26">
        <v>0</v>
      </c>
      <c r="S49" s="26">
        <v>1</v>
      </c>
      <c r="T49" s="26">
        <v>0.6</v>
      </c>
      <c r="U49" s="26">
        <v>12</v>
      </c>
      <c r="V49" s="26">
        <v>240</v>
      </c>
      <c r="W49" s="26">
        <v>14</v>
      </c>
      <c r="X49" s="26">
        <v>8</v>
      </c>
      <c r="Y49" s="26">
        <v>14</v>
      </c>
      <c r="Z49" s="26">
        <v>2.8</v>
      </c>
      <c r="AA49" s="26">
        <v>0</v>
      </c>
      <c r="AB49" s="26">
        <v>0</v>
      </c>
      <c r="AC49" s="26">
        <v>0</v>
      </c>
      <c r="AD49" s="26">
        <v>0.2</v>
      </c>
      <c r="AE49" s="26">
        <v>0.02</v>
      </c>
      <c r="AF49" s="26">
        <v>0.02</v>
      </c>
      <c r="AG49" s="26">
        <v>0.2</v>
      </c>
      <c r="AH49" s="26">
        <v>0.4</v>
      </c>
      <c r="AI49" s="26">
        <v>4</v>
      </c>
      <c r="AJ49" s="26">
        <v>0.4</v>
      </c>
      <c r="AK49" s="26">
        <v>16</v>
      </c>
      <c r="AL49" s="26">
        <v>20</v>
      </c>
      <c r="AM49" s="26">
        <v>28</v>
      </c>
      <c r="AN49" s="26">
        <v>28</v>
      </c>
      <c r="AO49" s="26">
        <v>4</v>
      </c>
      <c r="AP49" s="26">
        <v>16</v>
      </c>
      <c r="AQ49" s="26">
        <v>4</v>
      </c>
      <c r="AR49" s="26">
        <v>14</v>
      </c>
      <c r="AS49" s="26">
        <v>26</v>
      </c>
      <c r="AT49" s="26">
        <v>16</v>
      </c>
      <c r="AU49" s="26">
        <v>116</v>
      </c>
      <c r="AV49" s="26">
        <v>10</v>
      </c>
      <c r="AW49" s="26">
        <v>22</v>
      </c>
      <c r="AX49" s="26">
        <v>64</v>
      </c>
      <c r="AY49" s="26">
        <v>0</v>
      </c>
      <c r="AZ49" s="26">
        <v>20</v>
      </c>
      <c r="BA49" s="26">
        <v>24</v>
      </c>
      <c r="BB49" s="26">
        <v>10</v>
      </c>
      <c r="BC49" s="26">
        <v>8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</v>
      </c>
      <c r="BL49" s="26">
        <v>0</v>
      </c>
      <c r="BM49" s="26">
        <v>0</v>
      </c>
      <c r="BN49" s="26">
        <v>0</v>
      </c>
      <c r="BO49" s="26">
        <v>0</v>
      </c>
      <c r="BP49" s="26">
        <v>0</v>
      </c>
      <c r="BQ49" s="26">
        <v>0</v>
      </c>
      <c r="BR49" s="26">
        <v>0</v>
      </c>
      <c r="BS49" s="26">
        <v>0</v>
      </c>
      <c r="BT49" s="26">
        <v>0</v>
      </c>
      <c r="BU49" s="26">
        <v>0</v>
      </c>
      <c r="BV49" s="26">
        <v>0</v>
      </c>
      <c r="BW49" s="26">
        <v>0</v>
      </c>
      <c r="BX49" s="26">
        <v>0</v>
      </c>
      <c r="BY49" s="26">
        <v>0</v>
      </c>
      <c r="BZ49" s="26">
        <v>0</v>
      </c>
      <c r="CA49" s="26">
        <v>0</v>
      </c>
      <c r="CB49" s="26">
        <v>176.2</v>
      </c>
      <c r="CC49" s="25">
        <v>10.8</v>
      </c>
      <c r="CE49" s="23">
        <v>0</v>
      </c>
      <c r="CG49" s="23">
        <v>3</v>
      </c>
      <c r="CH49" s="23">
        <v>3</v>
      </c>
      <c r="CI49" s="23">
        <v>3</v>
      </c>
      <c r="CJ49" s="23">
        <v>300</v>
      </c>
      <c r="CK49" s="23">
        <v>136.5</v>
      </c>
      <c r="CL49" s="23">
        <v>218.25</v>
      </c>
      <c r="CM49" s="23">
        <v>0.45</v>
      </c>
      <c r="CN49" s="23">
        <v>0.45</v>
      </c>
      <c r="CO49" s="23">
        <v>0.45</v>
      </c>
      <c r="CP49" s="23">
        <v>0</v>
      </c>
      <c r="CQ49" s="23">
        <v>0</v>
      </c>
      <c r="CR49" s="23">
        <v>9</v>
      </c>
    </row>
    <row r="50" spans="1:96" s="19" customFormat="1">
      <c r="A50" s="19" t="str">
        <f>"11,2"</f>
        <v>11,2</v>
      </c>
      <c r="B50" s="20" t="s">
        <v>110</v>
      </c>
      <c r="C50" s="21" t="str">
        <f>"40"</f>
        <v>40</v>
      </c>
      <c r="D50" s="21">
        <v>2.8</v>
      </c>
      <c r="E50" s="21">
        <v>0</v>
      </c>
      <c r="F50" s="21">
        <v>1.2</v>
      </c>
      <c r="G50" s="21">
        <v>0</v>
      </c>
      <c r="H50" s="21">
        <v>35.28</v>
      </c>
      <c r="I50" s="21">
        <v>156.07599999999999</v>
      </c>
      <c r="J50" s="22">
        <v>7.6</v>
      </c>
      <c r="K50" s="22">
        <v>0</v>
      </c>
      <c r="L50" s="22">
        <v>0</v>
      </c>
      <c r="M50" s="22">
        <v>0</v>
      </c>
      <c r="N50" s="22">
        <v>33.6</v>
      </c>
      <c r="O50" s="22">
        <v>1.1599999999999999</v>
      </c>
      <c r="P50" s="22">
        <v>0.52</v>
      </c>
      <c r="Q50" s="22">
        <v>0</v>
      </c>
      <c r="R50" s="22">
        <v>0</v>
      </c>
      <c r="S50" s="22">
        <v>0.2</v>
      </c>
      <c r="T50" s="22">
        <v>0.88</v>
      </c>
      <c r="U50" s="22">
        <v>54.4</v>
      </c>
      <c r="V50" s="22">
        <v>184.8</v>
      </c>
      <c r="W50" s="22">
        <v>140.80000000000001</v>
      </c>
      <c r="X50" s="22">
        <v>27.2</v>
      </c>
      <c r="Y50" s="22">
        <v>123.6</v>
      </c>
      <c r="Z50" s="22">
        <v>5.88</v>
      </c>
      <c r="AA50" s="22">
        <v>8</v>
      </c>
      <c r="AB50" s="22">
        <v>4.8</v>
      </c>
      <c r="AC50" s="22">
        <v>8.8000000000000007</v>
      </c>
      <c r="AD50" s="22">
        <v>0.32</v>
      </c>
      <c r="AE50" s="22">
        <v>0.03</v>
      </c>
      <c r="AF50" s="22">
        <v>0.18</v>
      </c>
      <c r="AG50" s="22">
        <v>0.16</v>
      </c>
      <c r="AH50" s="22">
        <v>1.04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0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0.44</v>
      </c>
      <c r="CC50" s="21">
        <v>10.56</v>
      </c>
      <c r="CE50" s="19">
        <v>8.8000000000000007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v>0</v>
      </c>
      <c r="CM50" s="19">
        <v>0</v>
      </c>
      <c r="CN50" s="19">
        <v>0</v>
      </c>
      <c r="CO50" s="19">
        <v>0</v>
      </c>
      <c r="CP50" s="19">
        <v>0</v>
      </c>
      <c r="CQ50" s="19">
        <v>0</v>
      </c>
      <c r="CR50" s="19">
        <v>8.8000000000000007</v>
      </c>
    </row>
    <row r="51" spans="1:96" s="27" customFormat="1" ht="11.4">
      <c r="B51" s="28" t="s">
        <v>117</v>
      </c>
      <c r="C51" s="29"/>
      <c r="D51" s="29">
        <v>3.8</v>
      </c>
      <c r="E51" s="29">
        <v>0</v>
      </c>
      <c r="F51" s="29">
        <v>1.4</v>
      </c>
      <c r="G51" s="29">
        <v>0</v>
      </c>
      <c r="H51" s="29">
        <v>55.88</v>
      </c>
      <c r="I51" s="29">
        <v>242.56</v>
      </c>
      <c r="J51" s="30">
        <v>7.6</v>
      </c>
      <c r="K51" s="30">
        <v>0</v>
      </c>
      <c r="L51" s="30">
        <v>0</v>
      </c>
      <c r="M51" s="30">
        <v>0</v>
      </c>
      <c r="N51" s="30">
        <v>53.4</v>
      </c>
      <c r="O51" s="30">
        <v>1.56</v>
      </c>
      <c r="P51" s="30">
        <v>0.92</v>
      </c>
      <c r="Q51" s="30">
        <v>0</v>
      </c>
      <c r="R51" s="30">
        <v>0</v>
      </c>
      <c r="S51" s="30">
        <v>1.2</v>
      </c>
      <c r="T51" s="30">
        <v>1.48</v>
      </c>
      <c r="U51" s="30">
        <v>66.400000000000006</v>
      </c>
      <c r="V51" s="30">
        <v>424.8</v>
      </c>
      <c r="W51" s="30">
        <v>154.80000000000001</v>
      </c>
      <c r="X51" s="30">
        <v>35.200000000000003</v>
      </c>
      <c r="Y51" s="30">
        <v>137.6</v>
      </c>
      <c r="Z51" s="30">
        <v>8.68</v>
      </c>
      <c r="AA51" s="30">
        <v>8</v>
      </c>
      <c r="AB51" s="30">
        <v>4.8</v>
      </c>
      <c r="AC51" s="30">
        <v>8.8000000000000007</v>
      </c>
      <c r="AD51" s="30">
        <v>0.52</v>
      </c>
      <c r="AE51" s="30">
        <v>0.05</v>
      </c>
      <c r="AF51" s="30">
        <v>0.2</v>
      </c>
      <c r="AG51" s="30">
        <v>0.36</v>
      </c>
      <c r="AH51" s="30">
        <v>1.44</v>
      </c>
      <c r="AI51" s="30">
        <v>4</v>
      </c>
      <c r="AJ51" s="30">
        <v>0.4</v>
      </c>
      <c r="AK51" s="30">
        <v>16</v>
      </c>
      <c r="AL51" s="30">
        <v>20</v>
      </c>
      <c r="AM51" s="30">
        <v>28</v>
      </c>
      <c r="AN51" s="30">
        <v>28</v>
      </c>
      <c r="AO51" s="30">
        <v>4</v>
      </c>
      <c r="AP51" s="30">
        <v>16</v>
      </c>
      <c r="AQ51" s="30">
        <v>4</v>
      </c>
      <c r="AR51" s="30">
        <v>14</v>
      </c>
      <c r="AS51" s="30">
        <v>26</v>
      </c>
      <c r="AT51" s="30">
        <v>16</v>
      </c>
      <c r="AU51" s="30">
        <v>116</v>
      </c>
      <c r="AV51" s="30">
        <v>10</v>
      </c>
      <c r="AW51" s="30">
        <v>22</v>
      </c>
      <c r="AX51" s="30">
        <v>64</v>
      </c>
      <c r="AY51" s="30">
        <v>0</v>
      </c>
      <c r="AZ51" s="30">
        <v>20</v>
      </c>
      <c r="BA51" s="30">
        <v>24</v>
      </c>
      <c r="BB51" s="30">
        <v>10</v>
      </c>
      <c r="BC51" s="30">
        <v>8</v>
      </c>
      <c r="BD51" s="30">
        <v>0</v>
      </c>
      <c r="BE51" s="30">
        <v>0</v>
      </c>
      <c r="BF51" s="30">
        <v>0</v>
      </c>
      <c r="BG51" s="30">
        <v>0</v>
      </c>
      <c r="BH51" s="30">
        <v>0</v>
      </c>
      <c r="BI51" s="30">
        <v>0</v>
      </c>
      <c r="BJ51" s="30">
        <v>0</v>
      </c>
      <c r="BK51" s="30">
        <v>0</v>
      </c>
      <c r="BL51" s="30">
        <v>0</v>
      </c>
      <c r="BM51" s="30">
        <v>0</v>
      </c>
      <c r="BN51" s="30">
        <v>0</v>
      </c>
      <c r="BO51" s="30">
        <v>0</v>
      </c>
      <c r="BP51" s="30">
        <v>0</v>
      </c>
      <c r="BQ51" s="30">
        <v>0</v>
      </c>
      <c r="BR51" s="30">
        <v>0</v>
      </c>
      <c r="BS51" s="30">
        <v>0</v>
      </c>
      <c r="BT51" s="30">
        <v>0</v>
      </c>
      <c r="BU51" s="30">
        <v>0</v>
      </c>
      <c r="BV51" s="30">
        <v>0</v>
      </c>
      <c r="BW51" s="30">
        <v>0</v>
      </c>
      <c r="BX51" s="30">
        <v>0</v>
      </c>
      <c r="BY51" s="30">
        <v>0</v>
      </c>
      <c r="BZ51" s="30">
        <v>0</v>
      </c>
      <c r="CA51" s="30">
        <v>0</v>
      </c>
      <c r="CB51" s="30">
        <v>176.64</v>
      </c>
      <c r="CC51" s="29">
        <f>SUM($CC$48:$CC$50)</f>
        <v>21.36</v>
      </c>
      <c r="CD51" s="27">
        <f>$I$51/$I$52*100</f>
        <v>6.980063538836963</v>
      </c>
      <c r="CE51" s="27">
        <v>8.8000000000000007</v>
      </c>
      <c r="CG51" s="27">
        <v>3</v>
      </c>
      <c r="CH51" s="27">
        <v>3</v>
      </c>
      <c r="CI51" s="27">
        <v>3</v>
      </c>
      <c r="CJ51" s="27">
        <v>300</v>
      </c>
      <c r="CK51" s="27">
        <v>136.5</v>
      </c>
      <c r="CL51" s="27">
        <v>218.25</v>
      </c>
      <c r="CM51" s="27">
        <v>0.45</v>
      </c>
      <c r="CN51" s="27">
        <v>0.45</v>
      </c>
      <c r="CO51" s="27">
        <v>0.45</v>
      </c>
      <c r="CP51" s="27">
        <v>0</v>
      </c>
      <c r="CQ51" s="27">
        <v>0</v>
      </c>
    </row>
    <row r="52" spans="1:96" s="27" customFormat="1" ht="11.4" hidden="1">
      <c r="B52" s="28" t="s">
        <v>118</v>
      </c>
      <c r="C52" s="29"/>
      <c r="D52" s="29">
        <v>132.19999999999999</v>
      </c>
      <c r="E52" s="29">
        <v>83.21</v>
      </c>
      <c r="F52" s="29">
        <v>95.87</v>
      </c>
      <c r="G52" s="29">
        <v>26.04</v>
      </c>
      <c r="H52" s="29">
        <v>539.21</v>
      </c>
      <c r="I52" s="29">
        <v>3475.04</v>
      </c>
      <c r="J52" s="30">
        <v>59.02</v>
      </c>
      <c r="K52" s="30">
        <v>12.99</v>
      </c>
      <c r="L52" s="30">
        <v>0</v>
      </c>
      <c r="M52" s="30">
        <v>0</v>
      </c>
      <c r="N52" s="30">
        <v>255.7</v>
      </c>
      <c r="O52" s="30">
        <v>248.13</v>
      </c>
      <c r="P52" s="30">
        <v>35.380000000000003</v>
      </c>
      <c r="Q52" s="30">
        <v>0</v>
      </c>
      <c r="R52" s="30">
        <v>0</v>
      </c>
      <c r="S52" s="30">
        <v>7.88</v>
      </c>
      <c r="T52" s="30">
        <v>28.05</v>
      </c>
      <c r="U52" s="30">
        <v>3662.86</v>
      </c>
      <c r="V52" s="30">
        <v>4834.72</v>
      </c>
      <c r="W52" s="30">
        <v>1542.99</v>
      </c>
      <c r="X52" s="30">
        <v>519.35</v>
      </c>
      <c r="Y52" s="30">
        <v>2498</v>
      </c>
      <c r="Z52" s="30">
        <v>40.159999999999997</v>
      </c>
      <c r="AA52" s="30">
        <v>436.42</v>
      </c>
      <c r="AB52" s="30">
        <v>22091.79</v>
      </c>
      <c r="AC52" s="30">
        <v>4497.3900000000003</v>
      </c>
      <c r="AD52" s="30">
        <v>19.03</v>
      </c>
      <c r="AE52" s="30">
        <v>1.65</v>
      </c>
      <c r="AF52" s="30">
        <v>3.41</v>
      </c>
      <c r="AG52" s="30">
        <v>19.29</v>
      </c>
      <c r="AH52" s="30">
        <v>51.01</v>
      </c>
      <c r="AI52" s="30">
        <v>34.229999999999997</v>
      </c>
      <c r="AJ52" s="30">
        <v>0.8</v>
      </c>
      <c r="AK52" s="30">
        <v>4424.83</v>
      </c>
      <c r="AL52" s="30">
        <v>3923.58</v>
      </c>
      <c r="AM52" s="30">
        <v>7235.24</v>
      </c>
      <c r="AN52" s="30">
        <v>4901.6000000000004</v>
      </c>
      <c r="AO52" s="30">
        <v>1941.7</v>
      </c>
      <c r="AP52" s="30">
        <v>3394.53</v>
      </c>
      <c r="AQ52" s="30">
        <v>1194.3</v>
      </c>
      <c r="AR52" s="30">
        <v>4479.2700000000004</v>
      </c>
      <c r="AS52" s="30">
        <v>2465.31</v>
      </c>
      <c r="AT52" s="30">
        <v>2519.0500000000002</v>
      </c>
      <c r="AU52" s="30">
        <v>3809.28</v>
      </c>
      <c r="AV52" s="30">
        <v>1896.35</v>
      </c>
      <c r="AW52" s="30">
        <v>1873.05</v>
      </c>
      <c r="AX52" s="30">
        <v>13466.9</v>
      </c>
      <c r="AY52" s="30">
        <v>7.19</v>
      </c>
      <c r="AZ52" s="30">
        <v>4190.37</v>
      </c>
      <c r="BA52" s="30">
        <v>2681.93</v>
      </c>
      <c r="BB52" s="30">
        <v>3833.88</v>
      </c>
      <c r="BC52" s="30">
        <v>1209.46</v>
      </c>
      <c r="BD52" s="30">
        <v>0.87</v>
      </c>
      <c r="BE52" s="30">
        <v>0.23</v>
      </c>
      <c r="BF52" s="30">
        <v>0.18</v>
      </c>
      <c r="BG52" s="30">
        <v>0.45</v>
      </c>
      <c r="BH52" s="30">
        <v>0.56999999999999995</v>
      </c>
      <c r="BI52" s="30">
        <v>1.99</v>
      </c>
      <c r="BJ52" s="30">
        <v>0</v>
      </c>
      <c r="BK52" s="30">
        <v>8.0500000000000007</v>
      </c>
      <c r="BL52" s="30">
        <v>0</v>
      </c>
      <c r="BM52" s="30">
        <v>2.77</v>
      </c>
      <c r="BN52" s="30">
        <v>0.08</v>
      </c>
      <c r="BO52" s="30">
        <v>0.12</v>
      </c>
      <c r="BP52" s="30">
        <v>0</v>
      </c>
      <c r="BQ52" s="30">
        <v>0.25</v>
      </c>
      <c r="BR52" s="30">
        <v>0.71</v>
      </c>
      <c r="BS52" s="30">
        <v>12.68</v>
      </c>
      <c r="BT52" s="30">
        <v>0</v>
      </c>
      <c r="BU52" s="30">
        <v>0</v>
      </c>
      <c r="BV52" s="30">
        <v>13.64</v>
      </c>
      <c r="BW52" s="30">
        <v>0.17</v>
      </c>
      <c r="BX52" s="30">
        <v>0.05</v>
      </c>
      <c r="BY52" s="30">
        <v>0</v>
      </c>
      <c r="BZ52" s="30">
        <v>0</v>
      </c>
      <c r="CA52" s="30">
        <v>0</v>
      </c>
      <c r="CB52" s="30">
        <v>2687.01</v>
      </c>
      <c r="CC52" s="29">
        <v>374</v>
      </c>
      <c r="CE52" s="27">
        <v>4118.3900000000003</v>
      </c>
      <c r="CG52" s="27">
        <v>264.36</v>
      </c>
      <c r="CH52" s="27">
        <v>149.44999999999999</v>
      </c>
      <c r="CI52" s="27">
        <v>206.9</v>
      </c>
      <c r="CJ52" s="27">
        <v>19086.55</v>
      </c>
      <c r="CK52" s="27">
        <v>9424.65</v>
      </c>
      <c r="CL52" s="27">
        <v>14255.6</v>
      </c>
      <c r="CM52" s="27">
        <v>337.07</v>
      </c>
      <c r="CN52" s="27">
        <v>244.17</v>
      </c>
      <c r="CO52" s="27">
        <v>290.64999999999998</v>
      </c>
      <c r="CP52" s="27">
        <v>50.37</v>
      </c>
      <c r="CQ52" s="27">
        <v>5.6</v>
      </c>
    </row>
    <row r="53" spans="1:96" hidden="1">
      <c r="C53" s="16"/>
      <c r="D53" s="16"/>
      <c r="E53" s="16"/>
      <c r="F53" s="16"/>
      <c r="G53" s="16"/>
      <c r="H53" s="16"/>
      <c r="I53" s="16"/>
    </row>
    <row r="54" spans="1:96" hidden="1">
      <c r="B54" s="14" t="s">
        <v>119</v>
      </c>
      <c r="C54" s="16"/>
      <c r="D54" s="16">
        <v>16</v>
      </c>
      <c r="E54" s="16"/>
      <c r="F54" s="16">
        <v>26</v>
      </c>
      <c r="G54" s="16"/>
      <c r="H54" s="16">
        <v>59</v>
      </c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  <row r="1851" spans="3:9">
      <c r="C1851" s="16"/>
      <c r="D1851" s="16"/>
      <c r="E1851" s="16"/>
      <c r="F1851" s="16"/>
      <c r="G1851" s="16"/>
      <c r="H1851" s="16"/>
      <c r="I1851" s="16"/>
    </row>
  </sheetData>
  <mergeCells count="16">
    <mergeCell ref="CR8:CR9"/>
    <mergeCell ref="F8:G8"/>
    <mergeCell ref="H8:H9"/>
    <mergeCell ref="A38:XFD38"/>
    <mergeCell ref="A58:CC58"/>
    <mergeCell ref="A30:XFD3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10.8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40</v>
      </c>
      <c r="F30" s="55">
        <v>10.56</v>
      </c>
      <c r="G30" s="54">
        <v>156.07599999999999</v>
      </c>
      <c r="H30" s="54">
        <v>2.8</v>
      </c>
      <c r="I30" s="54">
        <v>1.2</v>
      </c>
      <c r="J30" s="56">
        <v>35.28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45027.337638888886</v>
      </c>
      <c r="C1">
        <f>YEAR(Дата_Сост)</f>
        <v>2023</v>
      </c>
      <c r="D1">
        <f>MONTH(Дата_Сост)</f>
        <v>4</v>
      </c>
      <c r="E1">
        <f>DAY(Дата_Сост)</f>
        <v>11</v>
      </c>
    </row>
    <row r="2" spans="1:5">
      <c r="A2" t="s">
        <v>82</v>
      </c>
      <c r="B2" s="2">
        <v>45021.611273148148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11.04.2023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2023-04-05T10:12:55Z</cp:lastPrinted>
  <dcterms:created xsi:type="dcterms:W3CDTF">2002-09-22T07:35:02Z</dcterms:created>
  <dcterms:modified xsi:type="dcterms:W3CDTF">2023-04-05T10:12:59Z</dcterms:modified>
</cp:coreProperties>
</file>