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<sst xmlns="http://schemas.openxmlformats.org/spreadsheetml/2006/main" count="185" uniqueCount="156">
  <si>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</si>
  <si>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</si>
  <si>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</si>
  <si>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</si>
  <si>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</si>
  <si>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</si>
  <si>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</si>
  <si>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</si>
  <si>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</si>
  <si>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</si>
  <si>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</si>
  <si>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</si>
  <si>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</si>
  <si>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</si>
  <si>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</si>
  <si>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</si>
  <si>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</si>
  <si>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</si>
  <si>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</si>
  <si>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</si>
  <si>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</si>
  <si>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</si>
  <si>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</si>
  <si>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</si>
  <si>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</si>
  <si>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</si>
  <si>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</si>
  <si>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</si>
  <si>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</si>
  <si>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</si>
  <si>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</si>
  <si>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</si>
  <si>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</si>
  <si>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</si>
  <si>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</si>
  <si>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</si>
  <si>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</si>
  <si>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</si>
  <si>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</si>
  <si>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</si>
  <si>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</si>
  <si>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</si>
  <si>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</si>
  <si>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</si>
  <si>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</si>
  <si>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</si>
  <si>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</si>
  <si>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</si>
  <si>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</si>
  <si>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</si>
  <si>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</si>
  <si>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</si>
  <si>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</si>
  <si>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</si>
  <si>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</si>
  <si>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</si>
  <si>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</si>
  <si>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</si>
  <si>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</si>
  <si>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</si>
  <si>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</si>
  <si>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</si>
  <si>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</si>
  <si>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</si>
  <si>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</si>
  <si>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</si>
  <si>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</si>
  <si>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</si>
  <si>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</si>
  <si>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</si>
  <si>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</si>
  <si>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</si>
  <si>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</si>
  <si>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</si>
  <si>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</si>
  <si>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</si>
  <si>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</si>
  <si>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</si>
  <si>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</si>
  <si>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</si>
  <si>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</si>
  <si>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</si>
  <si>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</si>
  <si>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</si>
  <si>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</si>
  <si>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</si>
  <si>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</si>
  <si>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</si>
  <si>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</si>
  <si>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</si>
  <si>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</si>
  <si>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</si>
  <si>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</si>
  <si>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</si>
  <si>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</si>
  <si>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</si>
  <si>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</si>
  <si>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Чай (вариант 1)</t>
  </si>
  <si>
    <t>Итого за 'Завтрак с 7 до 11 лет'</t>
  </si>
  <si>
    <t>Обед  с 7 до 11 лет</t>
  </si>
  <si>
    <t>Салат из свежих огурцов с луком репчатым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</si>
  <si>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</si>
  <si>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</si>
  <si>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</si>
  <si>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</si>
  <si>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</si>
  <si>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</si>
  <si>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</si>
  <si>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</si>
  <si>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</si>
  <si>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</si>
  <si>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</si>
  <si>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</si>
  <si>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</si>
  <si>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</si>
  <si>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</si>
  <si>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</si>
  <si>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</si>
  <si>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</si>
  <si>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</si>
  <si>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</si>
  <si>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</si>
  <si>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</si>
  <si>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</si>
  <si>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</si>
  <si>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</si>
  <si>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</si>
  <si>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</si>
  <si>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</si>
  <si>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</si>
  <si>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</si>
  <si>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</si>
  <si>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</si>
  <si>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</si>
  <si>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</si>
  <si>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</si>
  <si>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</si>
  <si>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</si>
  <si>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</si>
  <si>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</si>
  <si>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</si>
  <si>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</si>
  <si>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</si>
  <si>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</si>
  <si>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</si>
  <si>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</si>
  <si>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</si>
  <si>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</si>
  <si>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</si>
  <si>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</si>
  <si>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</si>
  <si>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</si>
  <si>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</si>
  <si>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13</t>
  </si>
  <si>
    <t>Итого сумма с 7 до 11 лет  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</si>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</sst>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26.4.2023г.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"26 апреля 2023 г."</f>
        <v>26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"210"</f>
        <v>210</v>
      </c>
      <c r="D11" s="34">
        <v>6.86</v>
      </c>
      <c r="E11" s="34">
        <v>2.4700000000000002</v>
      </c>
      <c r="F11" s="34">
        <v>6.26</v>
      </c>
      <c r="G11" s="34">
        <v>1.39</v>
      </c>
      <c r="H11" s="34">
        <v>34.17</v>
      </c>
      <c r="I11" s="34">
        <v>218.86686359999996</v>
      </c>
      <c r="J11" s="35">
        <v>3.78</v>
      </c>
      <c r="K11" s="35">
        <v>0.09</v>
      </c>
      <c r="L11" s="35">
        <v>0</v>
      </c>
      <c r="M11" s="35">
        <v>0</v>
      </c>
      <c r="N11" s="35">
        <v>8.11</v>
      </c>
      <c r="O11" s="35">
        <v>24.69</v>
      </c>
      <c r="P11" s="35">
        <v>1.38</v>
      </c>
      <c r="Q11" s="35">
        <v>0</v>
      </c>
      <c r="R11" s="35">
        <v>0</v>
      </c>
      <c r="S11" s="35">
        <v>0.08</v>
      </c>
      <c r="T11" s="35">
        <v>1.95</v>
      </c>
      <c r="U11" s="35">
        <v>372.04</v>
      </c>
      <c r="V11" s="35">
        <v>187.2</v>
      </c>
      <c r="W11" s="35">
        <v>102.4</v>
      </c>
      <c r="X11" s="35">
        <v>40.72</v>
      </c>
      <c r="Y11" s="35">
        <v>152.55000000000001</v>
      </c>
      <c r="Z11" s="35">
        <v>1.1000000000000001</v>
      </c>
      <c r="AA11" s="35">
        <v>20.16</v>
      </c>
      <c r="AB11" s="35">
        <v>23.52</v>
      </c>
      <c r="AC11" s="35">
        <v>38.64</v>
      </c>
      <c r="AD11" s="35">
        <v>0.17</v>
      </c>
      <c r="AE11" s="35">
        <v>0.15</v>
      </c>
      <c r="AF11" s="35">
        <v>0.12</v>
      </c>
      <c r="AG11" s="35">
        <v>0.61</v>
      </c>
      <c r="AH11" s="35">
        <v>2.61</v>
      </c>
      <c r="AI11" s="35">
        <v>0.44</v>
      </c>
      <c r="AJ11" s="35">
        <v>0</v>
      </c>
      <c r="AK11" s="35">
        <v>315.92</v>
      </c>
      <c r="AL11" s="35">
        <v>298.51</v>
      </c>
      <c r="AM11" s="35">
        <v>826.55</v>
      </c>
      <c r="AN11" s="35">
        <v>290.77</v>
      </c>
      <c r="AO11" s="35">
        <v>175.96</v>
      </c>
      <c r="AP11" s="35">
        <v>262.42</v>
      </c>
      <c r="AQ11" s="35">
        <v>106.71</v>
      </c>
      <c r="AR11" s="35">
        <v>345.92</v>
      </c>
      <c r="AS11" s="35">
        <v>425.83</v>
      </c>
      <c r="AT11" s="35">
        <v>168.82</v>
      </c>
      <c r="AU11" s="35">
        <v>258.87</v>
      </c>
      <c r="AV11" s="35">
        <v>104.03</v>
      </c>
      <c r="AW11" s="35">
        <v>119.39</v>
      </c>
      <c r="AX11" s="35">
        <v>882.06</v>
      </c>
      <c r="AY11" s="35">
        <v>0</v>
      </c>
      <c r="AZ11" s="35">
        <v>321.68</v>
      </c>
      <c r="BA11" s="35">
        <v>278.49</v>
      </c>
      <c r="BB11" s="35">
        <v>308.81</v>
      </c>
      <c r="BC11" s="35">
        <v>91.99</v>
      </c>
      <c r="BD11" s="35">
        <v>0.1</v>
      </c>
      <c r="BE11" s="35">
        <v>0.05</v>
      </c>
      <c r="BF11" s="35">
        <v>0.02</v>
      </c>
      <c r="BG11" s="35">
        <v>0.06</v>
      </c>
      <c r="BH11" s="35">
        <v>0.06</v>
      </c>
      <c r="BI11" s="35">
        <v>0.3</v>
      </c>
      <c r="BJ11" s="35">
        <v>0</v>
      </c>
      <c r="BK11" s="35">
        <v>0.9</v>
      </c>
      <c r="BL11" s="35">
        <v>0</v>
      </c>
      <c r="BM11" s="35">
        <v>0.27</v>
      </c>
      <c r="BN11" s="35">
        <v>0.01</v>
      </c>
      <c r="BO11" s="35">
        <v>0</v>
      </c>
      <c r="BP11" s="35">
        <v>0</v>
      </c>
      <c r="BQ11" s="35">
        <v>0.06</v>
      </c>
      <c r="BR11" s="35">
        <v>0.09</v>
      </c>
      <c r="BS11" s="35">
        <v>0.86</v>
      </c>
      <c r="BT11" s="35">
        <v>0</v>
      </c>
      <c r="BU11" s="35">
        <v>0</v>
      </c>
      <c r="BV11" s="35">
        <v>0.81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173.59</v>
      </c>
      <c r="CC11" s="34">
        <v>16.41</v>
      </c>
      <c r="CE11" s="32">
        <v>24.08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4.2</v>
      </c>
      <c r="CQ11" s="32">
        <v>0.84</v>
      </c>
      <c r="CR11" s="32">
        <v>9.9499999999999993</v>
      </c>
    </row>
    <row r="12" spans="1:96" s="32" customFormat="1">
      <c r="A12" s="32" t="str">
        <f>"4/13"</f>
        <v>4/13</v>
      </c>
      <c r="B12" s="33" t="s">
        <v>94</v>
      </c>
      <c r="C12" s="34" t="str">
        <f>"20"</f>
        <v>20</v>
      </c>
      <c r="D12" s="34">
        <v>4.6399999999999997</v>
      </c>
      <c r="E12" s="34">
        <v>4.6399999999999997</v>
      </c>
      <c r="F12" s="34">
        <v>5.9</v>
      </c>
      <c r="G12" s="34">
        <v>0</v>
      </c>
      <c r="H12" s="34">
        <v>0</v>
      </c>
      <c r="I12" s="34">
        <v>72.86</v>
      </c>
      <c r="J12" s="35">
        <v>3.18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0.4</v>
      </c>
      <c r="T12" s="35">
        <v>0.86</v>
      </c>
      <c r="U12" s="35">
        <v>162</v>
      </c>
      <c r="V12" s="35">
        <v>17.600000000000001</v>
      </c>
      <c r="W12" s="35">
        <v>176</v>
      </c>
      <c r="X12" s="35">
        <v>7</v>
      </c>
      <c r="Y12" s="35">
        <v>100</v>
      </c>
      <c r="Z12" s="35">
        <v>0.2</v>
      </c>
      <c r="AA12" s="35">
        <v>52</v>
      </c>
      <c r="AB12" s="35">
        <v>34</v>
      </c>
      <c r="AC12" s="35">
        <v>57.6</v>
      </c>
      <c r="AD12" s="35">
        <v>0.1</v>
      </c>
      <c r="AE12" s="35">
        <v>0.01</v>
      </c>
      <c r="AF12" s="35">
        <v>0.06</v>
      </c>
      <c r="AG12" s="35">
        <v>0.04</v>
      </c>
      <c r="AH12" s="35">
        <v>1.22</v>
      </c>
      <c r="AI12" s="35">
        <v>0.14000000000000001</v>
      </c>
      <c r="AJ12" s="35">
        <v>0</v>
      </c>
      <c r="AK12" s="35">
        <v>338</v>
      </c>
      <c r="AL12" s="35">
        <v>194</v>
      </c>
      <c r="AM12" s="35">
        <v>386</v>
      </c>
      <c r="AN12" s="35">
        <v>306</v>
      </c>
      <c r="AO12" s="35">
        <v>108</v>
      </c>
      <c r="AP12" s="35">
        <v>184</v>
      </c>
      <c r="AQ12" s="35">
        <v>132</v>
      </c>
      <c r="AR12" s="35">
        <v>244</v>
      </c>
      <c r="AS12" s="35">
        <v>120</v>
      </c>
      <c r="AT12" s="35">
        <v>142</v>
      </c>
      <c r="AU12" s="35">
        <v>270</v>
      </c>
      <c r="AV12" s="35">
        <v>298</v>
      </c>
      <c r="AW12" s="35">
        <v>76</v>
      </c>
      <c r="AX12" s="35">
        <v>920</v>
      </c>
      <c r="AY12" s="35">
        <v>0</v>
      </c>
      <c r="AZ12" s="35">
        <v>464</v>
      </c>
      <c r="BA12" s="35">
        <v>240</v>
      </c>
      <c r="BB12" s="35">
        <v>270</v>
      </c>
      <c r="BC12" s="35">
        <v>42</v>
      </c>
      <c r="BD12" s="35">
        <v>0</v>
      </c>
      <c r="BE12" s="35">
        <v>0.02</v>
      </c>
      <c r="BF12" s="35">
        <v>0.08</v>
      </c>
      <c r="BG12" s="35">
        <v>0.25</v>
      </c>
      <c r="BH12" s="35">
        <v>0.23</v>
      </c>
      <c r="BI12" s="35">
        <v>0.48</v>
      </c>
      <c r="BJ12" s="35">
        <v>0.06</v>
      </c>
      <c r="BK12" s="35">
        <v>1.24</v>
      </c>
      <c r="BL12" s="35">
        <v>0.04</v>
      </c>
      <c r="BM12" s="35">
        <v>0.68</v>
      </c>
      <c r="BN12" s="35">
        <v>0.04</v>
      </c>
      <c r="BO12" s="35">
        <v>0</v>
      </c>
      <c r="BP12" s="35">
        <v>0</v>
      </c>
      <c r="BQ12" s="35">
        <v>0.08</v>
      </c>
      <c r="BR12" s="35">
        <v>0.1</v>
      </c>
      <c r="BS12" s="35">
        <v>1.35</v>
      </c>
      <c r="BT12" s="35">
        <v>0</v>
      </c>
      <c r="BU12" s="35">
        <v>0</v>
      </c>
      <c r="BV12" s="35">
        <v>0.14000000000000001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8.1999999999999993</v>
      </c>
      <c r="CC12" s="34">
        <v>17.04</v>
      </c>
      <c r="CE12" s="32">
        <v>57.67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10.33</v>
      </c>
    </row>
    <row r="13" spans="1:96" s="32" customFormat="1">
      <c r="A13" s="32" t="str">
        <f>"-"</f>
        <v>-</v>
      </c>
      <c r="B13" s="33" t="s">
        <v>95</v>
      </c>
      <c r="C13" s="34" t="str">
        <f>"20"</f>
        <v>20</v>
      </c>
      <c r="D13" s="34">
        <v>0.16</v>
      </c>
      <c r="E13" s="34">
        <v>0.16</v>
      </c>
      <c r="F13" s="34">
        <v>14.5</v>
      </c>
      <c r="G13" s="34">
        <v>0</v>
      </c>
      <c r="H13" s="34">
        <v>0.26</v>
      </c>
      <c r="I13" s="34">
        <v>132.12799999999999</v>
      </c>
      <c r="J13" s="35">
        <v>9.42</v>
      </c>
      <c r="K13" s="35">
        <v>0.44</v>
      </c>
      <c r="L13" s="35">
        <v>0</v>
      </c>
      <c r="M13" s="35">
        <v>0</v>
      </c>
      <c r="N13" s="35">
        <v>0.26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0.28000000000000003</v>
      </c>
      <c r="U13" s="35">
        <v>3</v>
      </c>
      <c r="V13" s="35">
        <v>6</v>
      </c>
      <c r="W13" s="35">
        <v>4.8</v>
      </c>
      <c r="X13" s="35">
        <v>0</v>
      </c>
      <c r="Y13" s="35">
        <v>6</v>
      </c>
      <c r="Z13" s="35">
        <v>0.04</v>
      </c>
      <c r="AA13" s="35">
        <v>80</v>
      </c>
      <c r="AB13" s="35">
        <v>60</v>
      </c>
      <c r="AC13" s="35">
        <v>90</v>
      </c>
      <c r="AD13" s="35">
        <v>0.2</v>
      </c>
      <c r="AE13" s="35">
        <v>0</v>
      </c>
      <c r="AF13" s="35">
        <v>0.02</v>
      </c>
      <c r="AG13" s="35">
        <v>0.02</v>
      </c>
      <c r="AH13" s="35">
        <v>0.04</v>
      </c>
      <c r="AI13" s="35">
        <v>0</v>
      </c>
      <c r="AJ13" s="35">
        <v>0</v>
      </c>
      <c r="AK13" s="35">
        <v>8.4</v>
      </c>
      <c r="AL13" s="35">
        <v>8.1999999999999993</v>
      </c>
      <c r="AM13" s="35">
        <v>15.2</v>
      </c>
      <c r="AN13" s="35">
        <v>9</v>
      </c>
      <c r="AO13" s="35">
        <v>3.4</v>
      </c>
      <c r="AP13" s="35">
        <v>9.4</v>
      </c>
      <c r="AQ13" s="35">
        <v>8.6</v>
      </c>
      <c r="AR13" s="35">
        <v>8.4</v>
      </c>
      <c r="AS13" s="35">
        <v>7.2</v>
      </c>
      <c r="AT13" s="35">
        <v>5.2</v>
      </c>
      <c r="AU13" s="35">
        <v>11.4</v>
      </c>
      <c r="AV13" s="35">
        <v>7</v>
      </c>
      <c r="AW13" s="35">
        <v>4.8</v>
      </c>
      <c r="AX13" s="35">
        <v>28.4</v>
      </c>
      <c r="AY13" s="35">
        <v>0</v>
      </c>
      <c r="AZ13" s="35">
        <v>9.6</v>
      </c>
      <c r="BA13" s="35">
        <v>10.8</v>
      </c>
      <c r="BB13" s="35">
        <v>8.4</v>
      </c>
      <c r="BC13" s="35">
        <v>2</v>
      </c>
      <c r="BD13" s="35">
        <v>0.54</v>
      </c>
      <c r="BE13" s="35">
        <v>0.25</v>
      </c>
      <c r="BF13" s="35">
        <v>0.13</v>
      </c>
      <c r="BG13" s="35">
        <v>0.3</v>
      </c>
      <c r="BH13" s="35">
        <v>0.34</v>
      </c>
      <c r="BI13" s="35">
        <v>1.59</v>
      </c>
      <c r="BJ13" s="35">
        <v>0</v>
      </c>
      <c r="BK13" s="35">
        <v>4.42</v>
      </c>
      <c r="BL13" s="35">
        <v>0</v>
      </c>
      <c r="BM13" s="35">
        <v>1.36</v>
      </c>
      <c r="BN13" s="35">
        <v>0</v>
      </c>
      <c r="BO13" s="35">
        <v>0</v>
      </c>
      <c r="BP13" s="35">
        <v>0</v>
      </c>
      <c r="BQ13" s="35">
        <v>0.31</v>
      </c>
      <c r="BR13" s="35">
        <v>0.46</v>
      </c>
      <c r="BS13" s="35">
        <v>3.6</v>
      </c>
      <c r="BT13" s="35">
        <v>0</v>
      </c>
      <c r="BU13" s="35">
        <v>0</v>
      </c>
      <c r="BV13" s="35">
        <v>0.18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5</v>
      </c>
      <c r="CC13" s="34">
        <v>21.45</v>
      </c>
      <c r="CE13" s="32">
        <v>90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13</v>
      </c>
    </row>
    <row r="14" spans="1:96" s="32" customFormat="1">
      <c r="A14" s="32" t="str">
        <f>"1"</f>
        <v>1</v>
      </c>
      <c r="B14" s="33" t="s">
        <v>96</v>
      </c>
      <c r="C14" s="34" t="str">
        <f>"50"</f>
        <v>50</v>
      </c>
      <c r="D14" s="34">
        <v>3.85</v>
      </c>
      <c r="E14" s="34">
        <v>0</v>
      </c>
      <c r="F14" s="34">
        <v>1.5</v>
      </c>
      <c r="G14" s="34">
        <v>1.5</v>
      </c>
      <c r="H14" s="34">
        <v>26.65</v>
      </c>
      <c r="I14" s="34">
        <v>134.75999999999996</v>
      </c>
      <c r="J14" s="35">
        <v>0.25</v>
      </c>
      <c r="K14" s="35">
        <v>0</v>
      </c>
      <c r="L14" s="35">
        <v>0</v>
      </c>
      <c r="M14" s="35">
        <v>0</v>
      </c>
      <c r="N14" s="35">
        <v>1.65</v>
      </c>
      <c r="O14" s="35">
        <v>23.4</v>
      </c>
      <c r="P14" s="35">
        <v>1.6</v>
      </c>
      <c r="Q14" s="35">
        <v>0</v>
      </c>
      <c r="R14" s="35">
        <v>0</v>
      </c>
      <c r="S14" s="35">
        <v>0.15</v>
      </c>
      <c r="T14" s="35">
        <v>0.8</v>
      </c>
      <c r="U14" s="35">
        <v>214.5</v>
      </c>
      <c r="V14" s="35">
        <v>65.5</v>
      </c>
      <c r="W14" s="35">
        <v>11</v>
      </c>
      <c r="X14" s="35">
        <v>16.5</v>
      </c>
      <c r="Y14" s="35">
        <v>42.5</v>
      </c>
      <c r="Z14" s="35">
        <v>1</v>
      </c>
      <c r="AA14" s="35">
        <v>0</v>
      </c>
      <c r="AB14" s="35">
        <v>0</v>
      </c>
      <c r="AC14" s="35">
        <v>0</v>
      </c>
      <c r="AD14" s="35">
        <v>0.85</v>
      </c>
      <c r="AE14" s="35">
        <v>0.08</v>
      </c>
      <c r="AF14" s="35">
        <v>0.03</v>
      </c>
      <c r="AG14" s="35">
        <v>0.8</v>
      </c>
      <c r="AH14" s="35">
        <v>1.5</v>
      </c>
      <c r="AI14" s="35">
        <v>0</v>
      </c>
      <c r="AJ14" s="35">
        <v>0</v>
      </c>
      <c r="AK14" s="35">
        <v>186</v>
      </c>
      <c r="AL14" s="35">
        <v>193</v>
      </c>
      <c r="AM14" s="35">
        <v>295.5</v>
      </c>
      <c r="AN14" s="35">
        <v>99.5</v>
      </c>
      <c r="AO14" s="35">
        <v>58.5</v>
      </c>
      <c r="AP14" s="35">
        <v>117</v>
      </c>
      <c r="AQ14" s="35">
        <v>44</v>
      </c>
      <c r="AR14" s="35">
        <v>210</v>
      </c>
      <c r="AS14" s="35">
        <v>130.5</v>
      </c>
      <c r="AT14" s="35">
        <v>181.5</v>
      </c>
      <c r="AU14" s="35">
        <v>150.5</v>
      </c>
      <c r="AV14" s="35">
        <v>80.5</v>
      </c>
      <c r="AW14" s="35">
        <v>140</v>
      </c>
      <c r="AX14" s="35">
        <v>1162.5</v>
      </c>
      <c r="AY14" s="35">
        <v>0</v>
      </c>
      <c r="AZ14" s="35">
        <v>378.5</v>
      </c>
      <c r="BA14" s="35">
        <v>165.5</v>
      </c>
      <c r="BB14" s="35">
        <v>111</v>
      </c>
      <c r="BC14" s="35">
        <v>86.5</v>
      </c>
      <c r="BD14" s="35">
        <v>0</v>
      </c>
      <c r="BE14" s="35">
        <v>0</v>
      </c>
      <c r="BF14" s="35">
        <v>0</v>
      </c>
      <c r="BG14" s="35">
        <v>0</v>
      </c>
      <c r="BH14" s="35">
        <v>0.01</v>
      </c>
      <c r="BI14" s="35">
        <v>0.01</v>
      </c>
      <c r="BJ14" s="35">
        <v>0</v>
      </c>
      <c r="BK14" s="35">
        <v>0.17</v>
      </c>
      <c r="BL14" s="35">
        <v>0</v>
      </c>
      <c r="BM14" s="35">
        <v>0.08</v>
      </c>
      <c r="BN14" s="35">
        <v>0.01</v>
      </c>
      <c r="BO14" s="35">
        <v>0</v>
      </c>
      <c r="BP14" s="35">
        <v>0</v>
      </c>
      <c r="BQ14" s="35">
        <v>0</v>
      </c>
      <c r="BR14" s="35">
        <v>0.01</v>
      </c>
      <c r="BS14" s="35">
        <v>0.59</v>
      </c>
      <c r="BT14" s="35">
        <v>0</v>
      </c>
      <c r="BU14" s="35">
        <v>0</v>
      </c>
      <c r="BV14" s="35">
        <v>0.44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17.05</v>
      </c>
      <c r="CC14" s="34">
        <v>5.3</v>
      </c>
      <c r="CE14" s="32">
        <v>0</v>
      </c>
      <c r="CG14" s="32">
        <v>0</v>
      </c>
      <c r="CH14" s="32">
        <v>0</v>
      </c>
      <c r="CI14" s="32">
        <v>0</v>
      </c>
      <c r="CJ14" s="32">
        <v>240.41</v>
      </c>
      <c r="CK14" s="32">
        <v>92.62</v>
      </c>
      <c r="CL14" s="32">
        <v>166.52</v>
      </c>
      <c r="CM14" s="32">
        <v>1.92</v>
      </c>
      <c r="CN14" s="32">
        <v>1.92</v>
      </c>
      <c r="CO14" s="32">
        <v>1.92</v>
      </c>
      <c r="CP14" s="32">
        <v>0</v>
      </c>
      <c r="CQ14" s="32">
        <v>0</v>
      </c>
      <c r="CR14" s="32">
        <v>4.42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1.1100000000000001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0.67</v>
      </c>
    </row>
    <row r="16" spans="1:96" s="36" customFormat="1" ht="11.4">
      <c r="B16" s="37" t="s">
        <v>98</v>
      </c>
      <c r="C16" s="38"/>
      <c r="D16" s="38">
        <v>15.61</v>
      </c>
      <c r="E16" s="38">
        <v>7.27</v>
      </c>
      <c r="F16" s="38">
        <v>28.19</v>
      </c>
      <c r="G16" s="38">
        <v>2.91</v>
      </c>
      <c r="H16" s="38">
        <v>67.02</v>
      </c>
      <c r="I16" s="38">
        <v>581.71</v>
      </c>
      <c r="J16" s="39">
        <v>16.63</v>
      </c>
      <c r="K16" s="39">
        <v>0.53</v>
      </c>
      <c r="L16" s="39">
        <v>0</v>
      </c>
      <c r="M16" s="39">
        <v>0</v>
      </c>
      <c r="N16" s="39">
        <v>15.9</v>
      </c>
      <c r="O16" s="39">
        <v>48.09</v>
      </c>
      <c r="P16" s="39">
        <v>3.03</v>
      </c>
      <c r="Q16" s="39">
        <v>0</v>
      </c>
      <c r="R16" s="39">
        <v>0</v>
      </c>
      <c r="S16" s="39">
        <v>0.63</v>
      </c>
      <c r="T16" s="39">
        <v>3.92</v>
      </c>
      <c r="U16" s="39">
        <v>751.6</v>
      </c>
      <c r="V16" s="39">
        <v>276.47000000000003</v>
      </c>
      <c r="W16" s="39">
        <v>294.38</v>
      </c>
      <c r="X16" s="39">
        <v>64.22</v>
      </c>
      <c r="Y16" s="39">
        <v>301.05</v>
      </c>
      <c r="Z16" s="39">
        <v>2.36</v>
      </c>
      <c r="AA16" s="39">
        <v>152.16</v>
      </c>
      <c r="AB16" s="39">
        <v>117.52</v>
      </c>
      <c r="AC16" s="39">
        <v>186.24</v>
      </c>
      <c r="AD16" s="39">
        <v>1.32</v>
      </c>
      <c r="AE16" s="39">
        <v>0.24</v>
      </c>
      <c r="AF16" s="39">
        <v>0.23</v>
      </c>
      <c r="AG16" s="39">
        <v>1.47</v>
      </c>
      <c r="AH16" s="39">
        <v>5.37</v>
      </c>
      <c r="AI16" s="39">
        <v>0.57999999999999996</v>
      </c>
      <c r="AJ16" s="39">
        <v>0</v>
      </c>
      <c r="AK16" s="39">
        <v>848.32</v>
      </c>
      <c r="AL16" s="39">
        <v>693.71</v>
      </c>
      <c r="AM16" s="39">
        <v>1523.25</v>
      </c>
      <c r="AN16" s="39">
        <v>705.27</v>
      </c>
      <c r="AO16" s="39">
        <v>345.86</v>
      </c>
      <c r="AP16" s="39">
        <v>572.82000000000005</v>
      </c>
      <c r="AQ16" s="39">
        <v>291.31</v>
      </c>
      <c r="AR16" s="39">
        <v>808.32</v>
      </c>
      <c r="AS16" s="39">
        <v>683.53</v>
      </c>
      <c r="AT16" s="39">
        <v>497.52</v>
      </c>
      <c r="AU16" s="39">
        <v>690.77</v>
      </c>
      <c r="AV16" s="39">
        <v>489.53</v>
      </c>
      <c r="AW16" s="39">
        <v>340.19</v>
      </c>
      <c r="AX16" s="39">
        <v>2992.96</v>
      </c>
      <c r="AY16" s="39">
        <v>0</v>
      </c>
      <c r="AZ16" s="39">
        <v>1173.78</v>
      </c>
      <c r="BA16" s="39">
        <v>694.79</v>
      </c>
      <c r="BB16" s="39">
        <v>698.21</v>
      </c>
      <c r="BC16" s="39">
        <v>222.49</v>
      </c>
      <c r="BD16" s="39">
        <v>0.64</v>
      </c>
      <c r="BE16" s="39">
        <v>0.31</v>
      </c>
      <c r="BF16" s="39">
        <v>0.23</v>
      </c>
      <c r="BG16" s="39">
        <v>0.61</v>
      </c>
      <c r="BH16" s="39">
        <v>0.64</v>
      </c>
      <c r="BI16" s="39">
        <v>2.38</v>
      </c>
      <c r="BJ16" s="39">
        <v>0.06</v>
      </c>
      <c r="BK16" s="39">
        <v>6.72</v>
      </c>
      <c r="BL16" s="39">
        <v>0.04</v>
      </c>
      <c r="BM16" s="39">
        <v>2.39</v>
      </c>
      <c r="BN16" s="39">
        <v>0.05</v>
      </c>
      <c r="BO16" s="39">
        <v>0</v>
      </c>
      <c r="BP16" s="39">
        <v>0</v>
      </c>
      <c r="BQ16" s="39">
        <v>0.44</v>
      </c>
      <c r="BR16" s="39">
        <v>0.65</v>
      </c>
      <c r="BS16" s="39">
        <v>6.4</v>
      </c>
      <c r="BT16" s="39">
        <v>0</v>
      </c>
      <c r="BU16" s="39">
        <v>0</v>
      </c>
      <c r="BV16" s="39">
        <v>1.56</v>
      </c>
      <c r="BW16" s="39">
        <v>0.04</v>
      </c>
      <c r="BX16" s="39">
        <v>0</v>
      </c>
      <c r="BY16" s="39">
        <v>0</v>
      </c>
      <c r="BZ16" s="39">
        <v>0</v>
      </c>
      <c r="CA16" s="39">
        <v>0</v>
      </c>
      <c r="CB16" s="39">
        <v>403.89</v>
      </c>
      <c r="CC16" s="38">
        <f>SUM($CC$10:$CC$15)</f>
        <v>61.31</v>
      </c>
      <c r="CD16" s="36">
        <f>$I$16/$I$51*100</f>
        <v>19.040994553262809</v>
      </c>
      <c r="CE16" s="36">
        <v>171.75</v>
      </c>
      <c r="CG16" s="36">
        <v>44</v>
      </c>
      <c r="CH16" s="36">
        <v>21.98</v>
      </c>
      <c r="CI16" s="36">
        <v>32.99</v>
      </c>
      <c r="CJ16" s="36">
        <v>2945.07</v>
      </c>
      <c r="CK16" s="36">
        <v>1469.52</v>
      </c>
      <c r="CL16" s="36">
        <v>2207.3000000000002</v>
      </c>
      <c r="CM16" s="36">
        <v>48.26</v>
      </c>
      <c r="CN16" s="36">
        <v>26.46</v>
      </c>
      <c r="CO16" s="36">
        <v>37.36</v>
      </c>
      <c r="CP16" s="36">
        <v>10.199999999999999</v>
      </c>
      <c r="CQ16" s="36">
        <v>0.84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"3"</f>
        <v>3</v>
      </c>
      <c r="B18" s="33" t="s">
        <v>100</v>
      </c>
      <c r="C18" s="34" t="str">
        <f>"60"</f>
        <v>60</v>
      </c>
      <c r="D18" s="34">
        <v>0.55000000000000004</v>
      </c>
      <c r="E18" s="34">
        <v>0</v>
      </c>
      <c r="F18" s="34">
        <v>3.01</v>
      </c>
      <c r="G18" s="34">
        <v>3.01</v>
      </c>
      <c r="H18" s="34">
        <v>2.98</v>
      </c>
      <c r="I18" s="34">
        <v>39.335024399999995</v>
      </c>
      <c r="J18" s="35">
        <v>0.38</v>
      </c>
      <c r="K18" s="35">
        <v>1.95</v>
      </c>
      <c r="L18" s="35">
        <v>0</v>
      </c>
      <c r="M18" s="35">
        <v>0</v>
      </c>
      <c r="N18" s="35">
        <v>2.1</v>
      </c>
      <c r="O18" s="35">
        <v>0.06</v>
      </c>
      <c r="P18" s="35">
        <v>0.83</v>
      </c>
      <c r="Q18" s="35">
        <v>0</v>
      </c>
      <c r="R18" s="35">
        <v>0</v>
      </c>
      <c r="S18" s="35">
        <v>7.0000000000000007E-2</v>
      </c>
      <c r="T18" s="35">
        <v>0.53</v>
      </c>
      <c r="U18" s="35">
        <v>72.569999999999993</v>
      </c>
      <c r="V18" s="35">
        <v>87.75</v>
      </c>
      <c r="W18" s="35">
        <v>15.25</v>
      </c>
      <c r="X18" s="35">
        <v>8.35</v>
      </c>
      <c r="Y18" s="35">
        <v>27.02</v>
      </c>
      <c r="Z18" s="35">
        <v>0.38</v>
      </c>
      <c r="AA18" s="35">
        <v>0</v>
      </c>
      <c r="AB18" s="35">
        <v>28.58</v>
      </c>
      <c r="AC18" s="35">
        <v>4.8600000000000003</v>
      </c>
      <c r="AD18" s="35">
        <v>1.39</v>
      </c>
      <c r="AE18" s="35">
        <v>0.02</v>
      </c>
      <c r="AF18" s="35">
        <v>0.02</v>
      </c>
      <c r="AG18" s="35">
        <v>0.12</v>
      </c>
      <c r="AH18" s="35">
        <v>0.21</v>
      </c>
      <c r="AI18" s="35">
        <v>5.94</v>
      </c>
      <c r="AJ18" s="35">
        <v>0</v>
      </c>
      <c r="AK18" s="35">
        <v>12.86</v>
      </c>
      <c r="AL18" s="35">
        <v>10.01</v>
      </c>
      <c r="AM18" s="35">
        <v>14.29</v>
      </c>
      <c r="AN18" s="35">
        <v>12.39</v>
      </c>
      <c r="AO18" s="35">
        <v>2.86</v>
      </c>
      <c r="AP18" s="35">
        <v>10.01</v>
      </c>
      <c r="AQ18" s="35">
        <v>2.38</v>
      </c>
      <c r="AR18" s="35">
        <v>8.1</v>
      </c>
      <c r="AS18" s="35">
        <v>12.39</v>
      </c>
      <c r="AT18" s="35">
        <v>21.45</v>
      </c>
      <c r="AU18" s="35">
        <v>25.25</v>
      </c>
      <c r="AV18" s="35">
        <v>4.79</v>
      </c>
      <c r="AW18" s="35">
        <v>13.34</v>
      </c>
      <c r="AX18" s="35">
        <v>66.7</v>
      </c>
      <c r="AY18" s="35">
        <v>0</v>
      </c>
      <c r="AZ18" s="35">
        <v>8.1</v>
      </c>
      <c r="BA18" s="35">
        <v>12.86</v>
      </c>
      <c r="BB18" s="35">
        <v>10.01</v>
      </c>
      <c r="BC18" s="35">
        <v>3.34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0.19</v>
      </c>
      <c r="BL18" s="35">
        <v>0</v>
      </c>
      <c r="BM18" s="35">
        <v>0.12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0.7</v>
      </c>
      <c r="BT18" s="35">
        <v>0</v>
      </c>
      <c r="BU18" s="35">
        <v>0</v>
      </c>
      <c r="BV18" s="35">
        <v>1.74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56.49</v>
      </c>
      <c r="CC18" s="34">
        <v>17.29</v>
      </c>
      <c r="CE18" s="32">
        <v>4.76</v>
      </c>
      <c r="CG18" s="32">
        <v>9.02</v>
      </c>
      <c r="CH18" s="32">
        <v>5.42</v>
      </c>
      <c r="CI18" s="32">
        <v>7.22</v>
      </c>
      <c r="CJ18" s="32">
        <v>515.70000000000005</v>
      </c>
      <c r="CK18" s="32">
        <v>121.8</v>
      </c>
      <c r="CL18" s="32">
        <v>318.75</v>
      </c>
      <c r="CM18" s="32">
        <v>2.15</v>
      </c>
      <c r="CN18" s="32">
        <v>1.1399999999999999</v>
      </c>
      <c r="CO18" s="32">
        <v>1.65</v>
      </c>
      <c r="CP18" s="32">
        <v>0</v>
      </c>
      <c r="CQ18" s="32">
        <v>0.18</v>
      </c>
      <c r="CR18" s="32">
        <v>10.48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7.7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4.67</v>
      </c>
    </row>
    <row r="20" spans="1:96" s="32" customFormat="1">
      <c r="A20" s="32" t="str">
        <f>"32/3"</f>
        <v>32/3</v>
      </c>
      <c r="B20" s="33" t="s">
        <v>102</v>
      </c>
      <c r="C20" s="34" t="str">
        <f>"160"</f>
        <v>160</v>
      </c>
      <c r="D20" s="34">
        <v>2.67</v>
      </c>
      <c r="E20" s="34">
        <v>0</v>
      </c>
      <c r="F20" s="34">
        <v>4.24</v>
      </c>
      <c r="G20" s="34">
        <v>4.24</v>
      </c>
      <c r="H20" s="34">
        <v>18.5</v>
      </c>
      <c r="I20" s="34">
        <v>117.76027086399999</v>
      </c>
      <c r="J20" s="35">
        <v>0.56000000000000005</v>
      </c>
      <c r="K20" s="35">
        <v>2.6</v>
      </c>
      <c r="L20" s="35">
        <v>0</v>
      </c>
      <c r="M20" s="35">
        <v>0</v>
      </c>
      <c r="N20" s="35">
        <v>6.56</v>
      </c>
      <c r="O20" s="35">
        <v>9.02</v>
      </c>
      <c r="P20" s="35">
        <v>2.92</v>
      </c>
      <c r="Q20" s="35">
        <v>0</v>
      </c>
      <c r="R20" s="35">
        <v>0</v>
      </c>
      <c r="S20" s="35">
        <v>0.38</v>
      </c>
      <c r="T20" s="35">
        <v>2.25</v>
      </c>
      <c r="U20" s="35">
        <v>324.37</v>
      </c>
      <c r="V20" s="35">
        <v>514.88</v>
      </c>
      <c r="W20" s="35">
        <v>40.630000000000003</v>
      </c>
      <c r="X20" s="35">
        <v>36.65</v>
      </c>
      <c r="Y20" s="35">
        <v>72.77</v>
      </c>
      <c r="Z20" s="35">
        <v>1.1399999999999999</v>
      </c>
      <c r="AA20" s="35">
        <v>0</v>
      </c>
      <c r="AB20" s="35">
        <v>5346</v>
      </c>
      <c r="AC20" s="35">
        <v>1010.52</v>
      </c>
      <c r="AD20" s="35">
        <v>2.11</v>
      </c>
      <c r="AE20" s="35">
        <v>0.1</v>
      </c>
      <c r="AF20" s="35">
        <v>0.08</v>
      </c>
      <c r="AG20" s="35">
        <v>1.22</v>
      </c>
      <c r="AH20" s="35">
        <v>1.92</v>
      </c>
      <c r="AI20" s="35">
        <v>11.32</v>
      </c>
      <c r="AJ20" s="35">
        <v>0</v>
      </c>
      <c r="AK20" s="35">
        <v>62.94</v>
      </c>
      <c r="AL20" s="35">
        <v>63.2</v>
      </c>
      <c r="AM20" s="35">
        <v>85.78</v>
      </c>
      <c r="AN20" s="35">
        <v>74.17</v>
      </c>
      <c r="AO20" s="35">
        <v>19.95</v>
      </c>
      <c r="AP20" s="35">
        <v>57.41</v>
      </c>
      <c r="AQ20" s="35">
        <v>19.57</v>
      </c>
      <c r="AR20" s="35">
        <v>65.23</v>
      </c>
      <c r="AS20" s="35">
        <v>83.04</v>
      </c>
      <c r="AT20" s="35">
        <v>137.6</v>
      </c>
      <c r="AU20" s="35">
        <v>163.86</v>
      </c>
      <c r="AV20" s="35">
        <v>27.44</v>
      </c>
      <c r="AW20" s="35">
        <v>57.97</v>
      </c>
      <c r="AX20" s="35">
        <v>384.96</v>
      </c>
      <c r="AY20" s="35">
        <v>0</v>
      </c>
      <c r="AZ20" s="35">
        <v>70.91</v>
      </c>
      <c r="BA20" s="35">
        <v>60.02</v>
      </c>
      <c r="BB20" s="35">
        <v>45.59</v>
      </c>
      <c r="BC20" s="35">
        <v>23.41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0.17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1.01</v>
      </c>
      <c r="BT20" s="35">
        <v>0</v>
      </c>
      <c r="BU20" s="35">
        <v>0</v>
      </c>
      <c r="BV20" s="35">
        <v>2.36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174.88</v>
      </c>
      <c r="CC20" s="34">
        <v>12.76</v>
      </c>
      <c r="CE20" s="32">
        <v>891</v>
      </c>
      <c r="CG20" s="32">
        <v>41.27</v>
      </c>
      <c r="CH20" s="32">
        <v>23.23</v>
      </c>
      <c r="CI20" s="32">
        <v>32.25</v>
      </c>
      <c r="CJ20" s="32">
        <v>1164.6600000000001</v>
      </c>
      <c r="CK20" s="32">
        <v>442.9</v>
      </c>
      <c r="CL20" s="32">
        <v>803.78</v>
      </c>
      <c r="CM20" s="32">
        <v>28.55</v>
      </c>
      <c r="CN20" s="32">
        <v>14.69</v>
      </c>
      <c r="CO20" s="32">
        <v>21.64</v>
      </c>
      <c r="CP20" s="32">
        <v>0</v>
      </c>
      <c r="CQ20" s="32">
        <v>0.8</v>
      </c>
      <c r="CR20" s="32">
        <v>7.73</v>
      </c>
    </row>
    <row r="21" spans="1:96" s="32" customFormat="1">
      <c r="A21" s="32" t="str">
        <f>"5/9"</f>
        <v>5/9</v>
      </c>
      <c r="B21" s="33" t="s">
        <v>103</v>
      </c>
      <c r="C21" s="34" t="str">
        <f>"90"</f>
        <v>90</v>
      </c>
      <c r="D21" s="34">
        <v>13.36</v>
      </c>
      <c r="E21" s="34">
        <v>12.14</v>
      </c>
      <c r="F21" s="34">
        <v>11.2</v>
      </c>
      <c r="G21" s="34">
        <v>1.47</v>
      </c>
      <c r="H21" s="34">
        <v>8.3699999999999992</v>
      </c>
      <c r="I21" s="34">
        <v>187.903953</v>
      </c>
      <c r="J21" s="35">
        <v>3.62</v>
      </c>
      <c r="K21" s="35">
        <v>1.17</v>
      </c>
      <c r="L21" s="35">
        <v>0</v>
      </c>
      <c r="M21" s="35">
        <v>0</v>
      </c>
      <c r="N21" s="35">
        <v>1.28</v>
      </c>
      <c r="O21" s="35">
        <v>6.91</v>
      </c>
      <c r="P21" s="35">
        <v>0.19</v>
      </c>
      <c r="Q21" s="35">
        <v>0</v>
      </c>
      <c r="R21" s="35">
        <v>0</v>
      </c>
      <c r="S21" s="35">
        <v>0.05</v>
      </c>
      <c r="T21" s="35">
        <v>1.43</v>
      </c>
      <c r="U21" s="35">
        <v>213.6</v>
      </c>
      <c r="V21" s="35">
        <v>143.59</v>
      </c>
      <c r="W21" s="35">
        <v>36.39</v>
      </c>
      <c r="X21" s="35">
        <v>15.24</v>
      </c>
      <c r="Y21" s="35">
        <v>114.73</v>
      </c>
      <c r="Z21" s="35">
        <v>1.1599999999999999</v>
      </c>
      <c r="AA21" s="35">
        <v>40.9</v>
      </c>
      <c r="AB21" s="35">
        <v>8.91</v>
      </c>
      <c r="AC21" s="35">
        <v>52.9</v>
      </c>
      <c r="AD21" s="35">
        <v>1.19</v>
      </c>
      <c r="AE21" s="35">
        <v>0.06</v>
      </c>
      <c r="AF21" s="35">
        <v>0.12</v>
      </c>
      <c r="AG21" s="35">
        <v>4.71</v>
      </c>
      <c r="AH21" s="35">
        <v>8.66</v>
      </c>
      <c r="AI21" s="35">
        <v>0.3</v>
      </c>
      <c r="AJ21" s="35">
        <v>0</v>
      </c>
      <c r="AK21" s="35">
        <v>723.52</v>
      </c>
      <c r="AL21" s="35">
        <v>783.6</v>
      </c>
      <c r="AM21" s="35">
        <v>1148.99</v>
      </c>
      <c r="AN21" s="35">
        <v>1318.6</v>
      </c>
      <c r="AO21" s="35">
        <v>341.15</v>
      </c>
      <c r="AP21" s="35">
        <v>645.55999999999995</v>
      </c>
      <c r="AQ21" s="35">
        <v>18.86</v>
      </c>
      <c r="AR21" s="35">
        <v>667.12</v>
      </c>
      <c r="AS21" s="35">
        <v>28.68</v>
      </c>
      <c r="AT21" s="35">
        <v>40.01</v>
      </c>
      <c r="AU21" s="35">
        <v>33.01</v>
      </c>
      <c r="AV21" s="35">
        <v>331.79</v>
      </c>
      <c r="AW21" s="35">
        <v>30.68</v>
      </c>
      <c r="AX21" s="35">
        <v>256.52999999999997</v>
      </c>
      <c r="AY21" s="35">
        <v>0</v>
      </c>
      <c r="AZ21" s="35">
        <v>83.58</v>
      </c>
      <c r="BA21" s="35">
        <v>36.35</v>
      </c>
      <c r="BB21" s="35">
        <v>469.01</v>
      </c>
      <c r="BC21" s="35">
        <v>166.4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0.09</v>
      </c>
      <c r="BL21" s="35">
        <v>0</v>
      </c>
      <c r="BM21" s="35">
        <v>0.06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0.33</v>
      </c>
      <c r="BT21" s="35">
        <v>0</v>
      </c>
      <c r="BU21" s="35">
        <v>0</v>
      </c>
      <c r="BV21" s="35">
        <v>0.83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66.59</v>
      </c>
      <c r="CC21" s="34">
        <v>33.04</v>
      </c>
      <c r="CE21" s="32">
        <v>42.38</v>
      </c>
      <c r="CG21" s="32">
        <v>20.100000000000001</v>
      </c>
      <c r="CH21" s="32">
        <v>9.4700000000000006</v>
      </c>
      <c r="CI21" s="32">
        <v>14.78</v>
      </c>
      <c r="CJ21" s="32">
        <v>356.77</v>
      </c>
      <c r="CK21" s="32">
        <v>135.87</v>
      </c>
      <c r="CL21" s="32">
        <v>246.32</v>
      </c>
      <c r="CM21" s="32">
        <v>5.01</v>
      </c>
      <c r="CN21" s="32">
        <v>2.61</v>
      </c>
      <c r="CO21" s="32">
        <v>3.81</v>
      </c>
      <c r="CP21" s="32">
        <v>0</v>
      </c>
      <c r="CQ21" s="32">
        <v>0.45</v>
      </c>
      <c r="CR21" s="32">
        <v>20.16</v>
      </c>
    </row>
    <row r="22" spans="1:96" s="32" customFormat="1">
      <c r="A22" s="32" t="str">
        <f>"2"</f>
        <v>2</v>
      </c>
      <c r="B22" s="33" t="s">
        <v>104</v>
      </c>
      <c r="C22" s="34" t="str">
        <f>"43,3"</f>
        <v>43,3</v>
      </c>
      <c r="D22" s="34">
        <v>2.86</v>
      </c>
      <c r="E22" s="34">
        <v>0</v>
      </c>
      <c r="F22" s="34">
        <v>0.28000000000000003</v>
      </c>
      <c r="G22" s="34">
        <v>0.28000000000000003</v>
      </c>
      <c r="H22" s="34">
        <v>20.309999999999999</v>
      </c>
      <c r="I22" s="34">
        <v>96.949132999999975</v>
      </c>
      <c r="J22" s="35">
        <v>0</v>
      </c>
      <c r="K22" s="35">
        <v>0</v>
      </c>
      <c r="L22" s="35">
        <v>0</v>
      </c>
      <c r="M22" s="35">
        <v>0</v>
      </c>
      <c r="N22" s="35">
        <v>0.48</v>
      </c>
      <c r="O22" s="35">
        <v>19.739999999999998</v>
      </c>
      <c r="P22" s="35">
        <v>0.09</v>
      </c>
      <c r="Q22" s="35">
        <v>0</v>
      </c>
      <c r="R22" s="35">
        <v>0</v>
      </c>
      <c r="S22" s="35">
        <v>0</v>
      </c>
      <c r="T22" s="35">
        <v>0.78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138.25</v>
      </c>
      <c r="AL22" s="35">
        <v>143.9</v>
      </c>
      <c r="AM22" s="35">
        <v>220.38</v>
      </c>
      <c r="AN22" s="35">
        <v>73.08</v>
      </c>
      <c r="AO22" s="35">
        <v>43.32</v>
      </c>
      <c r="AP22" s="35">
        <v>86.64</v>
      </c>
      <c r="AQ22" s="35">
        <v>32.770000000000003</v>
      </c>
      <c r="AR22" s="35">
        <v>156.71</v>
      </c>
      <c r="AS22" s="35">
        <v>97.19</v>
      </c>
      <c r="AT22" s="35">
        <v>135.62</v>
      </c>
      <c r="AU22" s="35">
        <v>111.88</v>
      </c>
      <c r="AV22" s="35">
        <v>58.77</v>
      </c>
      <c r="AW22" s="35">
        <v>103.97</v>
      </c>
      <c r="AX22" s="35">
        <v>869.45</v>
      </c>
      <c r="AY22" s="35">
        <v>0</v>
      </c>
      <c r="AZ22" s="35">
        <v>283.29000000000002</v>
      </c>
      <c r="BA22" s="35">
        <v>123.18</v>
      </c>
      <c r="BB22" s="35">
        <v>81.75</v>
      </c>
      <c r="BC22" s="35">
        <v>64.790000000000006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16.93</v>
      </c>
      <c r="CC22" s="34">
        <v>2.29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1.91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"37/10"</f>
        <v>37/10</v>
      </c>
      <c r="B24" s="29" t="s">
        <v>106</v>
      </c>
      <c r="C24" s="30" t="str">
        <f>"180"</f>
        <v>180</v>
      </c>
      <c r="D24" s="30">
        <v>0.6</v>
      </c>
      <c r="E24" s="30">
        <v>0</v>
      </c>
      <c r="F24" s="30">
        <v>0.25</v>
      </c>
      <c r="G24" s="30">
        <v>0.25</v>
      </c>
      <c r="H24" s="30">
        <v>21.26</v>
      </c>
      <c r="I24" s="30">
        <v>81.272339999999986</v>
      </c>
      <c r="J24" s="31">
        <v>0.04</v>
      </c>
      <c r="K24" s="31">
        <v>0</v>
      </c>
      <c r="L24" s="31">
        <v>0</v>
      </c>
      <c r="M24" s="31">
        <v>0</v>
      </c>
      <c r="N24" s="31">
        <v>16.23</v>
      </c>
      <c r="O24" s="31">
        <v>1.06</v>
      </c>
      <c r="P24" s="31">
        <v>3.97</v>
      </c>
      <c r="Q24" s="31">
        <v>0</v>
      </c>
      <c r="R24" s="31">
        <v>0</v>
      </c>
      <c r="S24" s="31">
        <v>0.9</v>
      </c>
      <c r="T24" s="31">
        <v>0.86</v>
      </c>
      <c r="U24" s="31">
        <v>2.0499999999999998</v>
      </c>
      <c r="V24" s="31">
        <v>9.18</v>
      </c>
      <c r="W24" s="31">
        <v>10.74</v>
      </c>
      <c r="X24" s="31">
        <v>2.91</v>
      </c>
      <c r="Y24" s="31">
        <v>2.85</v>
      </c>
      <c r="Z24" s="31">
        <v>0.55000000000000004</v>
      </c>
      <c r="AA24" s="31">
        <v>0</v>
      </c>
      <c r="AB24" s="31">
        <v>793.8</v>
      </c>
      <c r="AC24" s="31">
        <v>147.06</v>
      </c>
      <c r="AD24" s="31">
        <v>0.68</v>
      </c>
      <c r="AE24" s="31">
        <v>0.01</v>
      </c>
      <c r="AF24" s="31">
        <v>0.05</v>
      </c>
      <c r="AG24" s="31">
        <v>0.18</v>
      </c>
      <c r="AH24" s="31">
        <v>0.25</v>
      </c>
      <c r="AI24" s="31">
        <v>72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209.53</v>
      </c>
      <c r="CC24" s="30">
        <v>9.8000000000000007</v>
      </c>
      <c r="CE24" s="28">
        <v>132.30000000000001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9</v>
      </c>
      <c r="CQ24" s="28">
        <v>0</v>
      </c>
      <c r="CR24" s="28">
        <v>5.94</v>
      </c>
    </row>
    <row r="25" spans="1:96" s="36" customFormat="1" ht="11.4">
      <c r="B25" s="37" t="s">
        <v>107</v>
      </c>
      <c r="C25" s="38"/>
      <c r="D25" s="38">
        <v>26.06</v>
      </c>
      <c r="E25" s="38">
        <v>12.14</v>
      </c>
      <c r="F25" s="38">
        <v>23.6</v>
      </c>
      <c r="G25" s="38">
        <v>13.87</v>
      </c>
      <c r="H25" s="38">
        <v>98.01</v>
      </c>
      <c r="I25" s="38">
        <v>689.44</v>
      </c>
      <c r="J25" s="39">
        <v>5.21</v>
      </c>
      <c r="K25" s="39">
        <v>8.32</v>
      </c>
      <c r="L25" s="39">
        <v>0</v>
      </c>
      <c r="M25" s="39">
        <v>0</v>
      </c>
      <c r="N25" s="39">
        <v>28.69</v>
      </c>
      <c r="O25" s="39">
        <v>57.16</v>
      </c>
      <c r="P25" s="39">
        <v>12.17</v>
      </c>
      <c r="Q25" s="39">
        <v>0</v>
      </c>
      <c r="R25" s="39">
        <v>0</v>
      </c>
      <c r="S25" s="39">
        <v>1.71</v>
      </c>
      <c r="T25" s="39">
        <v>8.19</v>
      </c>
      <c r="U25" s="39">
        <v>1048.23</v>
      </c>
      <c r="V25" s="39">
        <v>1215.28</v>
      </c>
      <c r="W25" s="39">
        <v>133.93</v>
      </c>
      <c r="X25" s="39">
        <v>98.07</v>
      </c>
      <c r="Y25" s="39">
        <v>314.51</v>
      </c>
      <c r="Z25" s="39">
        <v>5.62</v>
      </c>
      <c r="AA25" s="39">
        <v>40.9</v>
      </c>
      <c r="AB25" s="39">
        <v>6188.73</v>
      </c>
      <c r="AC25" s="39">
        <v>1217.3599999999999</v>
      </c>
      <c r="AD25" s="39">
        <v>7.57</v>
      </c>
      <c r="AE25" s="39">
        <v>0.4</v>
      </c>
      <c r="AF25" s="39">
        <v>0.35</v>
      </c>
      <c r="AG25" s="39">
        <v>7.27</v>
      </c>
      <c r="AH25" s="39">
        <v>13.54</v>
      </c>
      <c r="AI25" s="39">
        <v>93.88</v>
      </c>
      <c r="AJ25" s="39">
        <v>0</v>
      </c>
      <c r="AK25" s="39">
        <v>1172.5899999999999</v>
      </c>
      <c r="AL25" s="39">
        <v>1240.82</v>
      </c>
      <c r="AM25" s="39">
        <v>1838.06</v>
      </c>
      <c r="AN25" s="39">
        <v>1795.28</v>
      </c>
      <c r="AO25" s="39">
        <v>462.93</v>
      </c>
      <c r="AP25" s="39">
        <v>990.53</v>
      </c>
      <c r="AQ25" s="39">
        <v>140.16</v>
      </c>
      <c r="AR25" s="39">
        <v>1149.83</v>
      </c>
      <c r="AS25" s="39">
        <v>451.81</v>
      </c>
      <c r="AT25" s="39">
        <v>724.68</v>
      </c>
      <c r="AU25" s="39">
        <v>810.3</v>
      </c>
      <c r="AV25" s="39">
        <v>526.58000000000004</v>
      </c>
      <c r="AW25" s="39">
        <v>437.02</v>
      </c>
      <c r="AX25" s="39">
        <v>2488.79</v>
      </c>
      <c r="AY25" s="39">
        <v>0</v>
      </c>
      <c r="AZ25" s="39">
        <v>669.27</v>
      </c>
      <c r="BA25" s="39">
        <v>435.09</v>
      </c>
      <c r="BB25" s="39">
        <v>765.24</v>
      </c>
      <c r="BC25" s="39">
        <v>329.51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0.94</v>
      </c>
      <c r="BL25" s="39">
        <v>0</v>
      </c>
      <c r="BM25" s="39">
        <v>0.57999999999999996</v>
      </c>
      <c r="BN25" s="39">
        <v>0.04</v>
      </c>
      <c r="BO25" s="39">
        <v>0.08</v>
      </c>
      <c r="BP25" s="39">
        <v>0</v>
      </c>
      <c r="BQ25" s="39">
        <v>0</v>
      </c>
      <c r="BR25" s="39">
        <v>0.01</v>
      </c>
      <c r="BS25" s="39">
        <v>3.16</v>
      </c>
      <c r="BT25" s="39">
        <v>0</v>
      </c>
      <c r="BU25" s="39">
        <v>0</v>
      </c>
      <c r="BV25" s="39">
        <v>7.65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718.25</v>
      </c>
      <c r="CC25" s="38">
        <f>SUM($CC$17:$CC$24)</f>
        <v>83.99</v>
      </c>
      <c r="CD25" s="36">
        <f>$I$25/$I$51*100</f>
        <v>22.567298627841208</v>
      </c>
      <c r="CE25" s="36">
        <v>1072.3499999999999</v>
      </c>
      <c r="CG25" s="36">
        <v>120.31</v>
      </c>
      <c r="CH25" s="36">
        <v>70.319999999999993</v>
      </c>
      <c r="CI25" s="36">
        <v>95.31</v>
      </c>
      <c r="CJ25" s="36">
        <v>5472.98</v>
      </c>
      <c r="CK25" s="36">
        <v>2197.25</v>
      </c>
      <c r="CL25" s="36">
        <v>3835.11</v>
      </c>
      <c r="CM25" s="36">
        <v>152.43</v>
      </c>
      <c r="CN25" s="36">
        <v>88.79</v>
      </c>
      <c r="CO25" s="36">
        <v>120.64</v>
      </c>
      <c r="CP25" s="36">
        <v>9</v>
      </c>
      <c r="CQ25" s="36">
        <v>2.23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109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19.100000000000001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15.92</v>
      </c>
    </row>
    <row r="28" spans="1:96" s="28" customFormat="1">
      <c r="A28" s="28" t="str">
        <f>"13"</f>
        <v>13</v>
      </c>
      <c r="B28" s="29" t="s">
        <v>110</v>
      </c>
      <c r="C28" s="30" t="str">
        <f>"100"</f>
        <v>100</v>
      </c>
      <c r="D28" s="30">
        <v>0.4</v>
      </c>
      <c r="E28" s="30">
        <v>0</v>
      </c>
      <c r="F28" s="30">
        <v>0.4</v>
      </c>
      <c r="G28" s="30">
        <v>0.4</v>
      </c>
      <c r="H28" s="30">
        <v>11.6</v>
      </c>
      <c r="I28" s="30">
        <v>48.68</v>
      </c>
      <c r="J28" s="31">
        <v>0.1</v>
      </c>
      <c r="K28" s="31">
        <v>0</v>
      </c>
      <c r="L28" s="31">
        <v>0</v>
      </c>
      <c r="M28" s="31">
        <v>0</v>
      </c>
      <c r="N28" s="31">
        <v>9</v>
      </c>
      <c r="O28" s="31">
        <v>0.8</v>
      </c>
      <c r="P28" s="31">
        <v>1.8</v>
      </c>
      <c r="Q28" s="31">
        <v>0</v>
      </c>
      <c r="R28" s="31">
        <v>0</v>
      </c>
      <c r="S28" s="31">
        <v>0.8</v>
      </c>
      <c r="T28" s="31">
        <v>0.5</v>
      </c>
      <c r="U28" s="31">
        <v>26</v>
      </c>
      <c r="V28" s="31">
        <v>278</v>
      </c>
      <c r="W28" s="31">
        <v>16</v>
      </c>
      <c r="X28" s="31">
        <v>9</v>
      </c>
      <c r="Y28" s="31">
        <v>11</v>
      </c>
      <c r="Z28" s="31">
        <v>2.2000000000000002</v>
      </c>
      <c r="AA28" s="31">
        <v>0</v>
      </c>
      <c r="AB28" s="31">
        <v>30</v>
      </c>
      <c r="AC28" s="31">
        <v>5</v>
      </c>
      <c r="AD28" s="31">
        <v>0.2</v>
      </c>
      <c r="AE28" s="31">
        <v>0.03</v>
      </c>
      <c r="AF28" s="31">
        <v>0.02</v>
      </c>
      <c r="AG28" s="31">
        <v>0.3</v>
      </c>
      <c r="AH28" s="31">
        <v>0.4</v>
      </c>
      <c r="AI28" s="31">
        <v>10</v>
      </c>
      <c r="AJ28" s="31">
        <v>0</v>
      </c>
      <c r="AK28" s="31">
        <v>12</v>
      </c>
      <c r="AL28" s="31">
        <v>13</v>
      </c>
      <c r="AM28" s="31">
        <v>19</v>
      </c>
      <c r="AN28" s="31">
        <v>18</v>
      </c>
      <c r="AO28" s="31">
        <v>3</v>
      </c>
      <c r="AP28" s="31">
        <v>11</v>
      </c>
      <c r="AQ28" s="31">
        <v>3</v>
      </c>
      <c r="AR28" s="31">
        <v>9</v>
      </c>
      <c r="AS28" s="31">
        <v>17</v>
      </c>
      <c r="AT28" s="31">
        <v>10</v>
      </c>
      <c r="AU28" s="31">
        <v>78</v>
      </c>
      <c r="AV28" s="31">
        <v>7</v>
      </c>
      <c r="AW28" s="31">
        <v>14</v>
      </c>
      <c r="AX28" s="31">
        <v>42</v>
      </c>
      <c r="AY28" s="31">
        <v>0</v>
      </c>
      <c r="AZ28" s="31">
        <v>13</v>
      </c>
      <c r="BA28" s="31">
        <v>16</v>
      </c>
      <c r="BB28" s="31">
        <v>6</v>
      </c>
      <c r="BC28" s="31">
        <v>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86.3</v>
      </c>
      <c r="CC28" s="30">
        <v>9.6</v>
      </c>
      <c r="CE28" s="28">
        <v>5</v>
      </c>
      <c r="CG28" s="28">
        <v>1</v>
      </c>
      <c r="CH28" s="28">
        <v>1</v>
      </c>
      <c r="CI28" s="28">
        <v>1</v>
      </c>
      <c r="CJ28" s="28">
        <v>75</v>
      </c>
      <c r="CK28" s="28">
        <v>75</v>
      </c>
      <c r="CL28" s="28">
        <v>75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8</v>
      </c>
    </row>
    <row r="29" spans="1:96" s="36" customFormat="1" ht="11.4">
      <c r="B29" s="37" t="s">
        <v>111</v>
      </c>
      <c r="C29" s="38"/>
      <c r="D29" s="38">
        <v>5.26</v>
      </c>
      <c r="E29" s="38">
        <v>0</v>
      </c>
      <c r="F29" s="38">
        <v>2.2000000000000002</v>
      </c>
      <c r="G29" s="38">
        <v>0.4</v>
      </c>
      <c r="H29" s="38">
        <v>40.76</v>
      </c>
      <c r="I29" s="38">
        <v>186.49</v>
      </c>
      <c r="J29" s="39">
        <v>1.36</v>
      </c>
      <c r="K29" s="39">
        <v>0</v>
      </c>
      <c r="L29" s="39">
        <v>0</v>
      </c>
      <c r="M29" s="39">
        <v>0</v>
      </c>
      <c r="N29" s="39">
        <v>30.96</v>
      </c>
      <c r="O29" s="39">
        <v>0.8</v>
      </c>
      <c r="P29" s="39">
        <v>9</v>
      </c>
      <c r="Q29" s="39">
        <v>0</v>
      </c>
      <c r="R29" s="39">
        <v>0</v>
      </c>
      <c r="S29" s="39">
        <v>2.2400000000000002</v>
      </c>
      <c r="T29" s="39">
        <v>1.76</v>
      </c>
      <c r="U29" s="39">
        <v>107</v>
      </c>
      <c r="V29" s="39">
        <v>499.4</v>
      </c>
      <c r="W29" s="39">
        <v>212.2</v>
      </c>
      <c r="X29" s="39">
        <v>32.4</v>
      </c>
      <c r="Y29" s="39">
        <v>164</v>
      </c>
      <c r="Z29" s="39">
        <v>2.38</v>
      </c>
      <c r="AA29" s="39">
        <v>0</v>
      </c>
      <c r="AB29" s="39">
        <v>30</v>
      </c>
      <c r="AC29" s="39">
        <v>5</v>
      </c>
      <c r="AD29" s="39">
        <v>0.2</v>
      </c>
      <c r="AE29" s="39">
        <v>0.08</v>
      </c>
      <c r="AF29" s="39">
        <v>0.25</v>
      </c>
      <c r="AG29" s="39">
        <v>0.48</v>
      </c>
      <c r="AH29" s="39">
        <v>2.02</v>
      </c>
      <c r="AI29" s="39">
        <v>12.88</v>
      </c>
      <c r="AJ29" s="39">
        <v>0</v>
      </c>
      <c r="AK29" s="39">
        <v>3936</v>
      </c>
      <c r="AL29" s="39">
        <v>4009</v>
      </c>
      <c r="AM29" s="39">
        <v>6895</v>
      </c>
      <c r="AN29" s="39">
        <v>5526</v>
      </c>
      <c r="AO29" s="39">
        <v>1227</v>
      </c>
      <c r="AP29" s="39">
        <v>3647</v>
      </c>
      <c r="AQ29" s="39">
        <v>1083</v>
      </c>
      <c r="AR29" s="39">
        <v>3105</v>
      </c>
      <c r="AS29" s="39">
        <v>3329</v>
      </c>
      <c r="AT29" s="39">
        <v>3574</v>
      </c>
      <c r="AU29" s="39">
        <v>8106</v>
      </c>
      <c r="AV29" s="39">
        <v>1663</v>
      </c>
      <c r="AW29" s="39">
        <v>2174</v>
      </c>
      <c r="AX29" s="39">
        <v>8610</v>
      </c>
      <c r="AY29" s="39">
        <v>0</v>
      </c>
      <c r="AZ29" s="39">
        <v>3829</v>
      </c>
      <c r="BA29" s="39">
        <v>4480</v>
      </c>
      <c r="BB29" s="39">
        <v>2418</v>
      </c>
      <c r="BC29" s="39">
        <v>1373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234.98</v>
      </c>
      <c r="CC29" s="38">
        <f>SUM($CC$26:$CC$28)</f>
        <v>28.700000000000003</v>
      </c>
      <c r="CD29" s="36">
        <f>$I$29/$I$51*100</f>
        <v>6.1043390593903846</v>
      </c>
      <c r="CE29" s="36">
        <v>5</v>
      </c>
      <c r="CG29" s="36">
        <v>1</v>
      </c>
      <c r="CH29" s="36">
        <v>1</v>
      </c>
      <c r="CI29" s="36">
        <v>1</v>
      </c>
      <c r="CJ29" s="36">
        <v>75</v>
      </c>
      <c r="CK29" s="36">
        <v>75</v>
      </c>
      <c r="CL29" s="36">
        <v>75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"16/4"</f>
        <v>16/4</v>
      </c>
      <c r="B32" s="33" t="s">
        <v>93</v>
      </c>
      <c r="C32" s="34" t="str">
        <f>"250"</f>
        <v>250</v>
      </c>
      <c r="D32" s="34">
        <v>8.17</v>
      </c>
      <c r="E32" s="34">
        <v>2.94</v>
      </c>
      <c r="F32" s="34">
        <v>7.46</v>
      </c>
      <c r="G32" s="34">
        <v>1.65</v>
      </c>
      <c r="H32" s="34">
        <v>40.68</v>
      </c>
      <c r="I32" s="34">
        <v>260.55579</v>
      </c>
      <c r="J32" s="35">
        <v>4.51</v>
      </c>
      <c r="K32" s="35">
        <v>0.11</v>
      </c>
      <c r="L32" s="35">
        <v>0</v>
      </c>
      <c r="M32" s="35">
        <v>0</v>
      </c>
      <c r="N32" s="35">
        <v>9.65</v>
      </c>
      <c r="O32" s="35">
        <v>29.39</v>
      </c>
      <c r="P32" s="35">
        <v>1.64</v>
      </c>
      <c r="Q32" s="35">
        <v>0</v>
      </c>
      <c r="R32" s="35">
        <v>0</v>
      </c>
      <c r="S32" s="35">
        <v>0.1</v>
      </c>
      <c r="T32" s="35">
        <v>2.3199999999999998</v>
      </c>
      <c r="U32" s="35">
        <v>442.9</v>
      </c>
      <c r="V32" s="35">
        <v>222.85</v>
      </c>
      <c r="W32" s="35">
        <v>121.91</v>
      </c>
      <c r="X32" s="35">
        <v>48.48</v>
      </c>
      <c r="Y32" s="35">
        <v>181.61</v>
      </c>
      <c r="Z32" s="35">
        <v>1.31</v>
      </c>
      <c r="AA32" s="35">
        <v>24</v>
      </c>
      <c r="AB32" s="35">
        <v>28</v>
      </c>
      <c r="AC32" s="35">
        <v>46</v>
      </c>
      <c r="AD32" s="35">
        <v>0.2</v>
      </c>
      <c r="AE32" s="35">
        <v>0.18</v>
      </c>
      <c r="AF32" s="35">
        <v>0.14000000000000001</v>
      </c>
      <c r="AG32" s="35">
        <v>0.72</v>
      </c>
      <c r="AH32" s="35">
        <v>3.11</v>
      </c>
      <c r="AI32" s="35">
        <v>0.52</v>
      </c>
      <c r="AJ32" s="35">
        <v>0</v>
      </c>
      <c r="AK32" s="35">
        <v>376.09</v>
      </c>
      <c r="AL32" s="35">
        <v>355.37</v>
      </c>
      <c r="AM32" s="35">
        <v>983.99</v>
      </c>
      <c r="AN32" s="35">
        <v>346.16</v>
      </c>
      <c r="AO32" s="35">
        <v>209.48</v>
      </c>
      <c r="AP32" s="35">
        <v>312.41000000000003</v>
      </c>
      <c r="AQ32" s="35">
        <v>127.04</v>
      </c>
      <c r="AR32" s="35">
        <v>411.81</v>
      </c>
      <c r="AS32" s="35">
        <v>506.94</v>
      </c>
      <c r="AT32" s="35">
        <v>200.97</v>
      </c>
      <c r="AU32" s="35">
        <v>308.18</v>
      </c>
      <c r="AV32" s="35">
        <v>123.85</v>
      </c>
      <c r="AW32" s="35">
        <v>142.13</v>
      </c>
      <c r="AX32" s="35">
        <v>1050.07</v>
      </c>
      <c r="AY32" s="35">
        <v>0</v>
      </c>
      <c r="AZ32" s="35">
        <v>382.96</v>
      </c>
      <c r="BA32" s="35">
        <v>331.54</v>
      </c>
      <c r="BB32" s="35">
        <v>367.63</v>
      </c>
      <c r="BC32" s="35">
        <v>109.51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0.35</v>
      </c>
      <c r="BJ32" s="35">
        <v>0</v>
      </c>
      <c r="BK32" s="35">
        <v>1.08</v>
      </c>
      <c r="BL32" s="35">
        <v>0</v>
      </c>
      <c r="BM32" s="35">
        <v>0.32</v>
      </c>
      <c r="BN32" s="35">
        <v>0.01</v>
      </c>
      <c r="BO32" s="35">
        <v>0</v>
      </c>
      <c r="BP32" s="35">
        <v>0</v>
      </c>
      <c r="BQ32" s="35">
        <v>7.0000000000000007E-2</v>
      </c>
      <c r="BR32" s="35">
        <v>0.11</v>
      </c>
      <c r="BS32" s="35">
        <v>1.02</v>
      </c>
      <c r="BT32" s="35">
        <v>0</v>
      </c>
      <c r="BU32" s="35">
        <v>0</v>
      </c>
      <c r="BV32" s="35">
        <v>0.96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206.66</v>
      </c>
      <c r="CC32" s="34">
        <v>19.54</v>
      </c>
      <c r="CE32" s="32">
        <v>28.67</v>
      </c>
      <c r="CG32" s="32">
        <v>47.3</v>
      </c>
      <c r="CH32" s="32">
        <v>23.4</v>
      </c>
      <c r="CI32" s="32">
        <v>35.35</v>
      </c>
      <c r="CJ32" s="32">
        <v>2337.13</v>
      </c>
      <c r="CK32" s="32">
        <v>1071.51</v>
      </c>
      <c r="CL32" s="32">
        <v>1704.32</v>
      </c>
      <c r="CM32" s="32">
        <v>40.21</v>
      </c>
      <c r="CN32" s="32">
        <v>20.75</v>
      </c>
      <c r="CO32" s="32">
        <v>30.48</v>
      </c>
      <c r="CP32" s="32">
        <v>5</v>
      </c>
      <c r="CQ32" s="32">
        <v>1</v>
      </c>
      <c r="CR32" s="32">
        <v>11.84</v>
      </c>
    </row>
    <row r="33" spans="1:96" s="32" customFormat="1">
      <c r="A33" s="32" t="str">
        <f>"4/13"</f>
        <v>4/13</v>
      </c>
      <c r="B33" s="33" t="s">
        <v>94</v>
      </c>
      <c r="C33" s="34" t="str">
        <f>"25"</f>
        <v>25</v>
      </c>
      <c r="D33" s="34">
        <v>5.8</v>
      </c>
      <c r="E33" s="34">
        <v>5.8</v>
      </c>
      <c r="F33" s="34">
        <v>7.38</v>
      </c>
      <c r="G33" s="34">
        <v>0</v>
      </c>
      <c r="H33" s="34">
        <v>0</v>
      </c>
      <c r="I33" s="34">
        <v>91.075000000000003</v>
      </c>
      <c r="J33" s="35">
        <v>3.98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0.5</v>
      </c>
      <c r="T33" s="35">
        <v>1.08</v>
      </c>
      <c r="U33" s="35">
        <v>202.5</v>
      </c>
      <c r="V33" s="35">
        <v>22</v>
      </c>
      <c r="W33" s="35">
        <v>220</v>
      </c>
      <c r="X33" s="35">
        <v>8.75</v>
      </c>
      <c r="Y33" s="35">
        <v>125</v>
      </c>
      <c r="Z33" s="35">
        <v>0.25</v>
      </c>
      <c r="AA33" s="35">
        <v>65</v>
      </c>
      <c r="AB33" s="35">
        <v>42.5</v>
      </c>
      <c r="AC33" s="35">
        <v>72</v>
      </c>
      <c r="AD33" s="35">
        <v>0.13</v>
      </c>
      <c r="AE33" s="35">
        <v>0.01</v>
      </c>
      <c r="AF33" s="35">
        <v>0.08</v>
      </c>
      <c r="AG33" s="35">
        <v>0.05</v>
      </c>
      <c r="AH33" s="35">
        <v>1.53</v>
      </c>
      <c r="AI33" s="35">
        <v>0.18</v>
      </c>
      <c r="AJ33" s="35">
        <v>0</v>
      </c>
      <c r="AK33" s="35">
        <v>422.5</v>
      </c>
      <c r="AL33" s="35">
        <v>242.5</v>
      </c>
      <c r="AM33" s="35">
        <v>482.5</v>
      </c>
      <c r="AN33" s="35">
        <v>382.5</v>
      </c>
      <c r="AO33" s="35">
        <v>135</v>
      </c>
      <c r="AP33" s="35">
        <v>230</v>
      </c>
      <c r="AQ33" s="35">
        <v>165</v>
      </c>
      <c r="AR33" s="35">
        <v>305</v>
      </c>
      <c r="AS33" s="35">
        <v>150</v>
      </c>
      <c r="AT33" s="35">
        <v>177.5</v>
      </c>
      <c r="AU33" s="35">
        <v>337.5</v>
      </c>
      <c r="AV33" s="35">
        <v>372.5</v>
      </c>
      <c r="AW33" s="35">
        <v>95</v>
      </c>
      <c r="AX33" s="35">
        <v>1150</v>
      </c>
      <c r="AY33" s="35">
        <v>0</v>
      </c>
      <c r="AZ33" s="35">
        <v>580</v>
      </c>
      <c r="BA33" s="35">
        <v>300</v>
      </c>
      <c r="BB33" s="35">
        <v>337.5</v>
      </c>
      <c r="BC33" s="35">
        <v>52.5</v>
      </c>
      <c r="BD33" s="35">
        <v>0</v>
      </c>
      <c r="BE33" s="35">
        <v>0.03</v>
      </c>
      <c r="BF33" s="35">
        <v>0.1</v>
      </c>
      <c r="BG33" s="35">
        <v>0.32</v>
      </c>
      <c r="BH33" s="35">
        <v>0.28999999999999998</v>
      </c>
      <c r="BI33" s="35">
        <v>0.61</v>
      </c>
      <c r="BJ33" s="35">
        <v>7.0000000000000007E-2</v>
      </c>
      <c r="BK33" s="35">
        <v>1.55</v>
      </c>
      <c r="BL33" s="35">
        <v>0.05</v>
      </c>
      <c r="BM33" s="35">
        <v>0.85</v>
      </c>
      <c r="BN33" s="35">
        <v>0.05</v>
      </c>
      <c r="BO33" s="35">
        <v>0</v>
      </c>
      <c r="BP33" s="35">
        <v>0</v>
      </c>
      <c r="BQ33" s="35">
        <v>0.1</v>
      </c>
      <c r="BR33" s="35">
        <v>0.12</v>
      </c>
      <c r="BS33" s="35">
        <v>1.69</v>
      </c>
      <c r="BT33" s="35">
        <v>0</v>
      </c>
      <c r="BU33" s="35">
        <v>0</v>
      </c>
      <c r="BV33" s="35">
        <v>0.17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10.25</v>
      </c>
      <c r="CC33" s="34">
        <v>21.3</v>
      </c>
      <c r="CE33" s="32">
        <v>72.08</v>
      </c>
      <c r="CG33" s="32">
        <v>0</v>
      </c>
      <c r="CH33" s="32">
        <v>0</v>
      </c>
      <c r="CI33" s="32">
        <v>0</v>
      </c>
      <c r="CJ33" s="32">
        <v>1000</v>
      </c>
      <c r="CK33" s="32">
        <v>740</v>
      </c>
      <c r="CL33" s="32">
        <v>870</v>
      </c>
      <c r="CM33" s="32">
        <v>3.06</v>
      </c>
      <c r="CN33" s="32">
        <v>1.94</v>
      </c>
      <c r="CO33" s="32">
        <v>2.5</v>
      </c>
      <c r="CP33" s="32">
        <v>0</v>
      </c>
      <c r="CQ33" s="32">
        <v>0</v>
      </c>
      <c r="CR33" s="32">
        <v>12.91</v>
      </c>
    </row>
    <row r="34" spans="1:96" s="32" customFormat="1">
      <c r="A34" s="32" t="str">
        <f>"10"</f>
        <v>10</v>
      </c>
      <c r="B34" s="33" t="s">
        <v>95</v>
      </c>
      <c r="C34" s="34" t="str">
        <f>"20"</f>
        <v>20</v>
      </c>
      <c r="D34" s="34">
        <v>0.16</v>
      </c>
      <c r="E34" s="34">
        <v>0.16</v>
      </c>
      <c r="F34" s="34">
        <v>14.5</v>
      </c>
      <c r="G34" s="34">
        <v>0</v>
      </c>
      <c r="H34" s="34">
        <v>0.26</v>
      </c>
      <c r="I34" s="34">
        <v>132.12799999999999</v>
      </c>
      <c r="J34" s="35">
        <v>9.42</v>
      </c>
      <c r="K34" s="35">
        <v>0.44</v>
      </c>
      <c r="L34" s="35">
        <v>0</v>
      </c>
      <c r="M34" s="35">
        <v>0</v>
      </c>
      <c r="N34" s="35">
        <v>0.26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0.28000000000000003</v>
      </c>
      <c r="U34" s="35">
        <v>3</v>
      </c>
      <c r="V34" s="35">
        <v>6</v>
      </c>
      <c r="W34" s="35">
        <v>4.8</v>
      </c>
      <c r="X34" s="35">
        <v>0</v>
      </c>
      <c r="Y34" s="35">
        <v>6</v>
      </c>
      <c r="Z34" s="35">
        <v>0.04</v>
      </c>
      <c r="AA34" s="35">
        <v>80</v>
      </c>
      <c r="AB34" s="35">
        <v>60</v>
      </c>
      <c r="AC34" s="35">
        <v>90</v>
      </c>
      <c r="AD34" s="35">
        <v>0.2</v>
      </c>
      <c r="AE34" s="35">
        <v>0</v>
      </c>
      <c r="AF34" s="35">
        <v>0.02</v>
      </c>
      <c r="AG34" s="35">
        <v>0.02</v>
      </c>
      <c r="AH34" s="35">
        <v>0.04</v>
      </c>
      <c r="AI34" s="35">
        <v>0</v>
      </c>
      <c r="AJ34" s="35">
        <v>0</v>
      </c>
      <c r="AK34" s="35">
        <v>8.4</v>
      </c>
      <c r="AL34" s="35">
        <v>8.1999999999999993</v>
      </c>
      <c r="AM34" s="35">
        <v>15.2</v>
      </c>
      <c r="AN34" s="35">
        <v>9</v>
      </c>
      <c r="AO34" s="35">
        <v>3.4</v>
      </c>
      <c r="AP34" s="35">
        <v>9.4</v>
      </c>
      <c r="AQ34" s="35">
        <v>8.6</v>
      </c>
      <c r="AR34" s="35">
        <v>8.4</v>
      </c>
      <c r="AS34" s="35">
        <v>7.2</v>
      </c>
      <c r="AT34" s="35">
        <v>5.2</v>
      </c>
      <c r="AU34" s="35">
        <v>11.4</v>
      </c>
      <c r="AV34" s="35">
        <v>7</v>
      </c>
      <c r="AW34" s="35">
        <v>4.8</v>
      </c>
      <c r="AX34" s="35">
        <v>28.4</v>
      </c>
      <c r="AY34" s="35">
        <v>0</v>
      </c>
      <c r="AZ34" s="35">
        <v>9.6</v>
      </c>
      <c r="BA34" s="35">
        <v>10.8</v>
      </c>
      <c r="BB34" s="35">
        <v>8.4</v>
      </c>
      <c r="BC34" s="35">
        <v>2</v>
      </c>
      <c r="BD34" s="35">
        <v>0.54</v>
      </c>
      <c r="BE34" s="35">
        <v>0.25</v>
      </c>
      <c r="BF34" s="35">
        <v>0.13</v>
      </c>
      <c r="BG34" s="35">
        <v>0.3</v>
      </c>
      <c r="BH34" s="35">
        <v>0.34</v>
      </c>
      <c r="BI34" s="35">
        <v>1.59</v>
      </c>
      <c r="BJ34" s="35">
        <v>0</v>
      </c>
      <c r="BK34" s="35">
        <v>4.42</v>
      </c>
      <c r="BL34" s="35">
        <v>0</v>
      </c>
      <c r="BM34" s="35">
        <v>1.36</v>
      </c>
      <c r="BN34" s="35">
        <v>0</v>
      </c>
      <c r="BO34" s="35">
        <v>0</v>
      </c>
      <c r="BP34" s="35">
        <v>0</v>
      </c>
      <c r="BQ34" s="35">
        <v>0.31</v>
      </c>
      <c r="BR34" s="35">
        <v>0.46</v>
      </c>
      <c r="BS34" s="35">
        <v>3.6</v>
      </c>
      <c r="BT34" s="35">
        <v>0</v>
      </c>
      <c r="BU34" s="35">
        <v>0</v>
      </c>
      <c r="BV34" s="35">
        <v>0.18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5</v>
      </c>
      <c r="CC34" s="34">
        <v>21.45</v>
      </c>
      <c r="CE34" s="32">
        <v>90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13</v>
      </c>
    </row>
    <row r="35" spans="1:96" s="32" customFormat="1">
      <c r="A35" s="32" t="str">
        <f>"1"</f>
        <v>1</v>
      </c>
      <c r="B35" s="33" t="s">
        <v>96</v>
      </c>
      <c r="C35" s="34" t="str">
        <f>"55"</f>
        <v>55</v>
      </c>
      <c r="D35" s="34">
        <v>4.24</v>
      </c>
      <c r="E35" s="34">
        <v>0</v>
      </c>
      <c r="F35" s="34">
        <v>1.65</v>
      </c>
      <c r="G35" s="34">
        <v>1.65</v>
      </c>
      <c r="H35" s="34">
        <v>29.32</v>
      </c>
      <c r="I35" s="34">
        <v>148.23599999999999</v>
      </c>
      <c r="J35" s="35">
        <v>0.28000000000000003</v>
      </c>
      <c r="K35" s="35">
        <v>0</v>
      </c>
      <c r="L35" s="35">
        <v>0</v>
      </c>
      <c r="M35" s="35">
        <v>0</v>
      </c>
      <c r="N35" s="35">
        <v>1.82</v>
      </c>
      <c r="O35" s="35">
        <v>25.74</v>
      </c>
      <c r="P35" s="35">
        <v>1.76</v>
      </c>
      <c r="Q35" s="35">
        <v>0</v>
      </c>
      <c r="R35" s="35">
        <v>0</v>
      </c>
      <c r="S35" s="35">
        <v>0.17</v>
      </c>
      <c r="T35" s="35">
        <v>0.88</v>
      </c>
      <c r="U35" s="35">
        <v>235.95</v>
      </c>
      <c r="V35" s="35">
        <v>72.05</v>
      </c>
      <c r="W35" s="35">
        <v>12.1</v>
      </c>
      <c r="X35" s="35">
        <v>18.149999999999999</v>
      </c>
      <c r="Y35" s="35">
        <v>46.75</v>
      </c>
      <c r="Z35" s="35">
        <v>1.1000000000000001</v>
      </c>
      <c r="AA35" s="35">
        <v>0</v>
      </c>
      <c r="AB35" s="35">
        <v>0</v>
      </c>
      <c r="AC35" s="35">
        <v>0</v>
      </c>
      <c r="AD35" s="35">
        <v>0.94</v>
      </c>
      <c r="AE35" s="35">
        <v>0.09</v>
      </c>
      <c r="AF35" s="35">
        <v>0.03</v>
      </c>
      <c r="AG35" s="35">
        <v>0.88</v>
      </c>
      <c r="AH35" s="35">
        <v>1.65</v>
      </c>
      <c r="AI35" s="35">
        <v>0</v>
      </c>
      <c r="AJ35" s="35">
        <v>0</v>
      </c>
      <c r="AK35" s="35">
        <v>204.6</v>
      </c>
      <c r="AL35" s="35">
        <v>212.3</v>
      </c>
      <c r="AM35" s="35">
        <v>325.05</v>
      </c>
      <c r="AN35" s="35">
        <v>109.45</v>
      </c>
      <c r="AO35" s="35">
        <v>64.349999999999994</v>
      </c>
      <c r="AP35" s="35">
        <v>128.69999999999999</v>
      </c>
      <c r="AQ35" s="35">
        <v>48.4</v>
      </c>
      <c r="AR35" s="35">
        <v>231</v>
      </c>
      <c r="AS35" s="35">
        <v>143.55000000000001</v>
      </c>
      <c r="AT35" s="35">
        <v>199.65</v>
      </c>
      <c r="AU35" s="35">
        <v>165.55</v>
      </c>
      <c r="AV35" s="35">
        <v>88.55</v>
      </c>
      <c r="AW35" s="35">
        <v>154</v>
      </c>
      <c r="AX35" s="35">
        <v>1278.75</v>
      </c>
      <c r="AY35" s="35">
        <v>0</v>
      </c>
      <c r="AZ35" s="35">
        <v>416.35</v>
      </c>
      <c r="BA35" s="35">
        <v>182.05</v>
      </c>
      <c r="BB35" s="35">
        <v>122.1</v>
      </c>
      <c r="BC35" s="35">
        <v>95.15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0.18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0.64</v>
      </c>
      <c r="BT35" s="35">
        <v>0</v>
      </c>
      <c r="BU35" s="35">
        <v>0</v>
      </c>
      <c r="BV35" s="35">
        <v>0.48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18.760000000000002</v>
      </c>
      <c r="CC35" s="34">
        <v>5.83</v>
      </c>
      <c r="CE35" s="32">
        <v>0</v>
      </c>
      <c r="CG35" s="32">
        <v>0</v>
      </c>
      <c r="CH35" s="32">
        <v>0</v>
      </c>
      <c r="CI35" s="32">
        <v>0</v>
      </c>
      <c r="CJ35" s="32">
        <v>287.33999999999997</v>
      </c>
      <c r="CK35" s="32">
        <v>110.7</v>
      </c>
      <c r="CL35" s="32">
        <v>199.02</v>
      </c>
      <c r="CM35" s="32">
        <v>2.2999999999999998</v>
      </c>
      <c r="CN35" s="32">
        <v>2.2999999999999998</v>
      </c>
      <c r="CO35" s="32">
        <v>2.2999999999999998</v>
      </c>
      <c r="CP35" s="32">
        <v>0</v>
      </c>
      <c r="CQ35" s="32">
        <v>0</v>
      </c>
      <c r="CR35" s="32">
        <v>4.8600000000000003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1.1100000000000001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0.67</v>
      </c>
    </row>
    <row r="37" spans="1:96" s="36" customFormat="1" ht="11.4">
      <c r="B37" s="37" t="s">
        <v>113</v>
      </c>
      <c r="C37" s="38"/>
      <c r="D37" s="38">
        <v>18.46</v>
      </c>
      <c r="E37" s="38">
        <v>8.9</v>
      </c>
      <c r="F37" s="38">
        <v>31.01</v>
      </c>
      <c r="G37" s="38">
        <v>3.32</v>
      </c>
      <c r="H37" s="38">
        <v>76.2</v>
      </c>
      <c r="I37" s="38">
        <v>655.09</v>
      </c>
      <c r="J37" s="39">
        <v>18.18</v>
      </c>
      <c r="K37" s="39">
        <v>0.55000000000000004</v>
      </c>
      <c r="L37" s="39">
        <v>0</v>
      </c>
      <c r="M37" s="39">
        <v>0</v>
      </c>
      <c r="N37" s="39">
        <v>17.61</v>
      </c>
      <c r="O37" s="39">
        <v>55.13</v>
      </c>
      <c r="P37" s="39">
        <v>3.45</v>
      </c>
      <c r="Q37" s="39">
        <v>0</v>
      </c>
      <c r="R37" s="39">
        <v>0</v>
      </c>
      <c r="S37" s="39">
        <v>0.77</v>
      </c>
      <c r="T37" s="39">
        <v>4.59</v>
      </c>
      <c r="U37" s="39">
        <v>884.41</v>
      </c>
      <c r="V37" s="39">
        <v>323.08</v>
      </c>
      <c r="W37" s="39">
        <v>358.98</v>
      </c>
      <c r="X37" s="39">
        <v>75.38</v>
      </c>
      <c r="Y37" s="39">
        <v>359.36</v>
      </c>
      <c r="Z37" s="39">
        <v>2.72</v>
      </c>
      <c r="AA37" s="39">
        <v>169</v>
      </c>
      <c r="AB37" s="39">
        <v>130.5</v>
      </c>
      <c r="AC37" s="39">
        <v>208</v>
      </c>
      <c r="AD37" s="39">
        <v>1.46</v>
      </c>
      <c r="AE37" s="39">
        <v>0.28000000000000003</v>
      </c>
      <c r="AF37" s="39">
        <v>0.27</v>
      </c>
      <c r="AG37" s="39">
        <v>1.67</v>
      </c>
      <c r="AH37" s="39">
        <v>6.33</v>
      </c>
      <c r="AI37" s="39">
        <v>0.7</v>
      </c>
      <c r="AJ37" s="39">
        <v>0</v>
      </c>
      <c r="AK37" s="39">
        <v>1011.59</v>
      </c>
      <c r="AL37" s="39">
        <v>818.37</v>
      </c>
      <c r="AM37" s="39">
        <v>1806.74</v>
      </c>
      <c r="AN37" s="39">
        <v>847.11</v>
      </c>
      <c r="AO37" s="39">
        <v>412.23</v>
      </c>
      <c r="AP37" s="39">
        <v>680.51</v>
      </c>
      <c r="AQ37" s="39">
        <v>349.04</v>
      </c>
      <c r="AR37" s="39">
        <v>956.21</v>
      </c>
      <c r="AS37" s="39">
        <v>807.69</v>
      </c>
      <c r="AT37" s="39">
        <v>583.32000000000005</v>
      </c>
      <c r="AU37" s="39">
        <v>822.63</v>
      </c>
      <c r="AV37" s="39">
        <v>591.9</v>
      </c>
      <c r="AW37" s="39">
        <v>395.93</v>
      </c>
      <c r="AX37" s="39">
        <v>3507.22</v>
      </c>
      <c r="AY37" s="39">
        <v>0</v>
      </c>
      <c r="AZ37" s="39">
        <v>1388.91</v>
      </c>
      <c r="BA37" s="39">
        <v>824.39</v>
      </c>
      <c r="BB37" s="39">
        <v>835.63</v>
      </c>
      <c r="BC37" s="39">
        <v>259.16000000000003</v>
      </c>
      <c r="BD37" s="39">
        <v>0.66</v>
      </c>
      <c r="BE37" s="39">
        <v>0.33</v>
      </c>
      <c r="BF37" s="39">
        <v>0.26</v>
      </c>
      <c r="BG37" s="39">
        <v>0.68</v>
      </c>
      <c r="BH37" s="39">
        <v>0.72</v>
      </c>
      <c r="BI37" s="39">
        <v>2.56</v>
      </c>
      <c r="BJ37" s="39">
        <v>7.0000000000000007E-2</v>
      </c>
      <c r="BK37" s="39">
        <v>7.22</v>
      </c>
      <c r="BL37" s="39">
        <v>0.05</v>
      </c>
      <c r="BM37" s="39">
        <v>2.61</v>
      </c>
      <c r="BN37" s="39">
        <v>0.06</v>
      </c>
      <c r="BO37" s="39">
        <v>0</v>
      </c>
      <c r="BP37" s="39">
        <v>0</v>
      </c>
      <c r="BQ37" s="39">
        <v>0.47</v>
      </c>
      <c r="BR37" s="39">
        <v>0.7</v>
      </c>
      <c r="BS37" s="39">
        <v>6.96</v>
      </c>
      <c r="BT37" s="39">
        <v>0</v>
      </c>
      <c r="BU37" s="39">
        <v>0</v>
      </c>
      <c r="BV37" s="39">
        <v>1.8</v>
      </c>
      <c r="BW37" s="39">
        <v>0.04</v>
      </c>
      <c r="BX37" s="39">
        <v>0</v>
      </c>
      <c r="BY37" s="39">
        <v>0</v>
      </c>
      <c r="BZ37" s="39">
        <v>0</v>
      </c>
      <c r="CA37" s="39">
        <v>0</v>
      </c>
      <c r="CB37" s="39">
        <v>440.71</v>
      </c>
      <c r="CC37" s="38">
        <f>SUM($CC$31:$CC$36)</f>
        <v>69.23</v>
      </c>
      <c r="CD37" s="36">
        <f>$I$37/$I$51*100</f>
        <v>21.442927097517547</v>
      </c>
      <c r="CE37" s="36">
        <v>190.75</v>
      </c>
      <c r="CG37" s="36">
        <v>48.5</v>
      </c>
      <c r="CH37" s="36">
        <v>24.15</v>
      </c>
      <c r="CI37" s="36">
        <v>36.32</v>
      </c>
      <c r="CJ37" s="36">
        <v>3714.47</v>
      </c>
      <c r="CK37" s="36">
        <v>1959.12</v>
      </c>
      <c r="CL37" s="36">
        <v>2836.79</v>
      </c>
      <c r="CM37" s="36">
        <v>54.68</v>
      </c>
      <c r="CN37" s="36">
        <v>30.13</v>
      </c>
      <c r="CO37" s="36">
        <v>42.4</v>
      </c>
      <c r="CP37" s="36">
        <v>11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"3"</f>
        <v>3</v>
      </c>
      <c r="B39" s="33" t="s">
        <v>100</v>
      </c>
      <c r="C39" s="34" t="str">
        <f>"100"</f>
        <v>100</v>
      </c>
      <c r="D39" s="34">
        <v>0.91</v>
      </c>
      <c r="E39" s="34">
        <v>0</v>
      </c>
      <c r="F39" s="34">
        <v>5.01</v>
      </c>
      <c r="G39" s="34">
        <v>5.01</v>
      </c>
      <c r="H39" s="34">
        <v>4.97</v>
      </c>
      <c r="I39" s="34">
        <v>65.558374000000001</v>
      </c>
      <c r="J39" s="35">
        <v>0.63</v>
      </c>
      <c r="K39" s="35">
        <v>3.25</v>
      </c>
      <c r="L39" s="35">
        <v>0</v>
      </c>
      <c r="M39" s="35">
        <v>0</v>
      </c>
      <c r="N39" s="35">
        <v>3.49</v>
      </c>
      <c r="O39" s="35">
        <v>0.1</v>
      </c>
      <c r="P39" s="35">
        <v>1.38</v>
      </c>
      <c r="Q39" s="35">
        <v>0</v>
      </c>
      <c r="R39" s="35">
        <v>0</v>
      </c>
      <c r="S39" s="35">
        <v>0.12</v>
      </c>
      <c r="T39" s="35">
        <v>0.89</v>
      </c>
      <c r="U39" s="35">
        <v>120.94</v>
      </c>
      <c r="V39" s="35">
        <v>146.25</v>
      </c>
      <c r="W39" s="35">
        <v>25.42</v>
      </c>
      <c r="X39" s="35">
        <v>13.92</v>
      </c>
      <c r="Y39" s="35">
        <v>45.03</v>
      </c>
      <c r="Z39" s="35">
        <v>0.64</v>
      </c>
      <c r="AA39" s="35">
        <v>0</v>
      </c>
      <c r="AB39" s="35">
        <v>47.63</v>
      </c>
      <c r="AC39" s="35">
        <v>8.1</v>
      </c>
      <c r="AD39" s="35">
        <v>2.3199999999999998</v>
      </c>
      <c r="AE39" s="35">
        <v>0.03</v>
      </c>
      <c r="AF39" s="35">
        <v>0.04</v>
      </c>
      <c r="AG39" s="35">
        <v>0.2</v>
      </c>
      <c r="AH39" s="35">
        <v>0.34</v>
      </c>
      <c r="AI39" s="35">
        <v>9.9</v>
      </c>
      <c r="AJ39" s="35">
        <v>0</v>
      </c>
      <c r="AK39" s="35">
        <v>21.44</v>
      </c>
      <c r="AL39" s="35">
        <v>16.68</v>
      </c>
      <c r="AM39" s="35">
        <v>23.82</v>
      </c>
      <c r="AN39" s="35">
        <v>20.65</v>
      </c>
      <c r="AO39" s="35">
        <v>4.76</v>
      </c>
      <c r="AP39" s="35">
        <v>16.68</v>
      </c>
      <c r="AQ39" s="35">
        <v>3.97</v>
      </c>
      <c r="AR39" s="35">
        <v>13.5</v>
      </c>
      <c r="AS39" s="35">
        <v>20.65</v>
      </c>
      <c r="AT39" s="35">
        <v>35.75</v>
      </c>
      <c r="AU39" s="35">
        <v>42.08</v>
      </c>
      <c r="AV39" s="35">
        <v>7.98</v>
      </c>
      <c r="AW39" s="35">
        <v>22.24</v>
      </c>
      <c r="AX39" s="35">
        <v>111.17</v>
      </c>
      <c r="AY39" s="35">
        <v>0</v>
      </c>
      <c r="AZ39" s="35">
        <v>13.5</v>
      </c>
      <c r="BA39" s="35">
        <v>21.44</v>
      </c>
      <c r="BB39" s="35">
        <v>16.68</v>
      </c>
      <c r="BC39" s="35">
        <v>5.56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0.31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1.17</v>
      </c>
      <c r="BT39" s="35">
        <v>0</v>
      </c>
      <c r="BU39" s="35">
        <v>0</v>
      </c>
      <c r="BV39" s="35">
        <v>2.9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94.16</v>
      </c>
      <c r="CC39" s="34">
        <v>28.82</v>
      </c>
      <c r="CE39" s="32">
        <v>7.94</v>
      </c>
      <c r="CG39" s="32">
        <v>9.02</v>
      </c>
      <c r="CH39" s="32">
        <v>5.42</v>
      </c>
      <c r="CI39" s="32">
        <v>7.22</v>
      </c>
      <c r="CJ39" s="32">
        <v>515.70000000000005</v>
      </c>
      <c r="CK39" s="32">
        <v>121.8</v>
      </c>
      <c r="CL39" s="32">
        <v>318.75</v>
      </c>
      <c r="CM39" s="32">
        <v>2.15</v>
      </c>
      <c r="CN39" s="32">
        <v>1.1399999999999999</v>
      </c>
      <c r="CO39" s="32">
        <v>1.65</v>
      </c>
      <c r="CP39" s="32">
        <v>0</v>
      </c>
      <c r="CQ39" s="32">
        <v>0.3</v>
      </c>
      <c r="CR39" s="32">
        <v>17.46</v>
      </c>
    </row>
    <row r="40" spans="1:96" s="32" customFormat="1">
      <c r="A40" s="32" t="str">
        <f>"16/2"</f>
        <v>16/2</v>
      </c>
      <c r="B40" s="33" t="s">
        <v>101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9.6300000000000008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5.83</v>
      </c>
    </row>
    <row r="41" spans="1:96" s="32" customFormat="1">
      <c r="A41" s="32" t="str">
        <f>"32/3"</f>
        <v>32/3</v>
      </c>
      <c r="B41" s="33" t="s">
        <v>102</v>
      </c>
      <c r="C41" s="34" t="str">
        <f>"180"</f>
        <v>180</v>
      </c>
      <c r="D41" s="34">
        <v>3</v>
      </c>
      <c r="E41" s="34">
        <v>0</v>
      </c>
      <c r="F41" s="34">
        <v>4.7699999999999996</v>
      </c>
      <c r="G41" s="34">
        <v>4.7699999999999996</v>
      </c>
      <c r="H41" s="34">
        <v>20.81</v>
      </c>
      <c r="I41" s="34">
        <v>132.480304722</v>
      </c>
      <c r="J41" s="35">
        <v>0.63</v>
      </c>
      <c r="K41" s="35">
        <v>2.93</v>
      </c>
      <c r="L41" s="35">
        <v>0</v>
      </c>
      <c r="M41" s="35">
        <v>0</v>
      </c>
      <c r="N41" s="35">
        <v>7.38</v>
      </c>
      <c r="O41" s="35">
        <v>10.15</v>
      </c>
      <c r="P41" s="35">
        <v>3.28</v>
      </c>
      <c r="Q41" s="35">
        <v>0</v>
      </c>
      <c r="R41" s="35">
        <v>0</v>
      </c>
      <c r="S41" s="35">
        <v>0.43</v>
      </c>
      <c r="T41" s="35">
        <v>2.54</v>
      </c>
      <c r="U41" s="35">
        <v>364.92</v>
      </c>
      <c r="V41" s="35">
        <v>579.24</v>
      </c>
      <c r="W41" s="35">
        <v>45.71</v>
      </c>
      <c r="X41" s="35">
        <v>41.23</v>
      </c>
      <c r="Y41" s="35">
        <v>81.87</v>
      </c>
      <c r="Z41" s="35">
        <v>1.28</v>
      </c>
      <c r="AA41" s="35">
        <v>0</v>
      </c>
      <c r="AB41" s="35">
        <v>6014.25</v>
      </c>
      <c r="AC41" s="35">
        <v>1136.8399999999999</v>
      </c>
      <c r="AD41" s="35">
        <v>2.37</v>
      </c>
      <c r="AE41" s="35">
        <v>0.11</v>
      </c>
      <c r="AF41" s="35">
        <v>0.09</v>
      </c>
      <c r="AG41" s="35">
        <v>1.38</v>
      </c>
      <c r="AH41" s="35">
        <v>2.16</v>
      </c>
      <c r="AI41" s="35">
        <v>12.74</v>
      </c>
      <c r="AJ41" s="35">
        <v>0</v>
      </c>
      <c r="AK41" s="35">
        <v>70.81</v>
      </c>
      <c r="AL41" s="35">
        <v>71.099999999999994</v>
      </c>
      <c r="AM41" s="35">
        <v>96.5</v>
      </c>
      <c r="AN41" s="35">
        <v>83.44</v>
      </c>
      <c r="AO41" s="35">
        <v>22.44</v>
      </c>
      <c r="AP41" s="35">
        <v>64.58</v>
      </c>
      <c r="AQ41" s="35">
        <v>22.02</v>
      </c>
      <c r="AR41" s="35">
        <v>73.39</v>
      </c>
      <c r="AS41" s="35">
        <v>93.42</v>
      </c>
      <c r="AT41" s="35">
        <v>154.80000000000001</v>
      </c>
      <c r="AU41" s="35">
        <v>184.34</v>
      </c>
      <c r="AV41" s="35">
        <v>30.87</v>
      </c>
      <c r="AW41" s="35">
        <v>65.22</v>
      </c>
      <c r="AX41" s="35">
        <v>433.08</v>
      </c>
      <c r="AY41" s="35">
        <v>0</v>
      </c>
      <c r="AZ41" s="35">
        <v>79.77</v>
      </c>
      <c r="BA41" s="35">
        <v>67.53</v>
      </c>
      <c r="BB41" s="35">
        <v>51.29</v>
      </c>
      <c r="BC41" s="35">
        <v>26.34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0.32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1.1399999999999999</v>
      </c>
      <c r="BT41" s="35">
        <v>0</v>
      </c>
      <c r="BU41" s="35">
        <v>0</v>
      </c>
      <c r="BV41" s="35">
        <v>2.66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196.74</v>
      </c>
      <c r="CC41" s="34">
        <v>14.35</v>
      </c>
      <c r="CE41" s="32">
        <v>1002.38</v>
      </c>
      <c r="CG41" s="32">
        <v>41.27</v>
      </c>
      <c r="CH41" s="32">
        <v>23.23</v>
      </c>
      <c r="CI41" s="32">
        <v>32.25</v>
      </c>
      <c r="CJ41" s="32">
        <v>1164.6600000000001</v>
      </c>
      <c r="CK41" s="32">
        <v>442.9</v>
      </c>
      <c r="CL41" s="32">
        <v>803.78</v>
      </c>
      <c r="CM41" s="32">
        <v>28.55</v>
      </c>
      <c r="CN41" s="32">
        <v>14.69</v>
      </c>
      <c r="CO41" s="32">
        <v>21.64</v>
      </c>
      <c r="CP41" s="32">
        <v>0</v>
      </c>
      <c r="CQ41" s="32">
        <v>0.9</v>
      </c>
      <c r="CR41" s="32">
        <v>8.6999999999999993</v>
      </c>
    </row>
    <row r="42" spans="1:96" s="32" customFormat="1">
      <c r="A42" s="32" t="str">
        <f>"5/9"</f>
        <v>5/9</v>
      </c>
      <c r="B42" s="33" t="s">
        <v>103</v>
      </c>
      <c r="C42" s="34" t="str">
        <f>"100"</f>
        <v>100</v>
      </c>
      <c r="D42" s="34">
        <v>14.85</v>
      </c>
      <c r="E42" s="34">
        <v>13.48</v>
      </c>
      <c r="F42" s="34">
        <v>12.44</v>
      </c>
      <c r="G42" s="34">
        <v>1.63</v>
      </c>
      <c r="H42" s="34">
        <v>9.3000000000000007</v>
      </c>
      <c r="I42" s="34">
        <v>208.78217000000001</v>
      </c>
      <c r="J42" s="35">
        <v>4.0199999999999996</v>
      </c>
      <c r="K42" s="35">
        <v>1.3</v>
      </c>
      <c r="L42" s="35">
        <v>0</v>
      </c>
      <c r="M42" s="35">
        <v>0</v>
      </c>
      <c r="N42" s="35">
        <v>1.42</v>
      </c>
      <c r="O42" s="35">
        <v>7.68</v>
      </c>
      <c r="P42" s="35">
        <v>0.21</v>
      </c>
      <c r="Q42" s="35">
        <v>0</v>
      </c>
      <c r="R42" s="35">
        <v>0</v>
      </c>
      <c r="S42" s="35">
        <v>0.05</v>
      </c>
      <c r="T42" s="35">
        <v>1.58</v>
      </c>
      <c r="U42" s="35">
        <v>237.33</v>
      </c>
      <c r="V42" s="35">
        <v>159.55000000000001</v>
      </c>
      <c r="W42" s="35">
        <v>40.43</v>
      </c>
      <c r="X42" s="35">
        <v>16.93</v>
      </c>
      <c r="Y42" s="35">
        <v>127.48</v>
      </c>
      <c r="Z42" s="35">
        <v>1.29</v>
      </c>
      <c r="AA42" s="35">
        <v>45.44</v>
      </c>
      <c r="AB42" s="35">
        <v>9.9</v>
      </c>
      <c r="AC42" s="35">
        <v>58.78</v>
      </c>
      <c r="AD42" s="35">
        <v>1.33</v>
      </c>
      <c r="AE42" s="35">
        <v>0.06</v>
      </c>
      <c r="AF42" s="35">
        <v>0.14000000000000001</v>
      </c>
      <c r="AG42" s="35">
        <v>5.23</v>
      </c>
      <c r="AH42" s="35">
        <v>9.6300000000000008</v>
      </c>
      <c r="AI42" s="35">
        <v>0.33</v>
      </c>
      <c r="AJ42" s="35">
        <v>0</v>
      </c>
      <c r="AK42" s="35">
        <v>803.91</v>
      </c>
      <c r="AL42" s="35">
        <v>870.67</v>
      </c>
      <c r="AM42" s="35">
        <v>1276.6600000000001</v>
      </c>
      <c r="AN42" s="35">
        <v>1465.11</v>
      </c>
      <c r="AO42" s="35">
        <v>379.06</v>
      </c>
      <c r="AP42" s="35">
        <v>717.29</v>
      </c>
      <c r="AQ42" s="35">
        <v>20.96</v>
      </c>
      <c r="AR42" s="35">
        <v>741.25</v>
      </c>
      <c r="AS42" s="35">
        <v>31.86</v>
      </c>
      <c r="AT42" s="35">
        <v>44.46</v>
      </c>
      <c r="AU42" s="35">
        <v>36.68</v>
      </c>
      <c r="AV42" s="35">
        <v>368.66</v>
      </c>
      <c r="AW42" s="35">
        <v>34.090000000000003</v>
      </c>
      <c r="AX42" s="35">
        <v>285.04000000000002</v>
      </c>
      <c r="AY42" s="35">
        <v>0</v>
      </c>
      <c r="AZ42" s="35">
        <v>92.87</v>
      </c>
      <c r="BA42" s="35">
        <v>40.380000000000003</v>
      </c>
      <c r="BB42" s="35">
        <v>521.12</v>
      </c>
      <c r="BC42" s="35">
        <v>184.89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0.1</v>
      </c>
      <c r="BL42" s="35">
        <v>0</v>
      </c>
      <c r="BM42" s="35">
        <v>0.06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0.36</v>
      </c>
      <c r="BT42" s="35">
        <v>0</v>
      </c>
      <c r="BU42" s="35">
        <v>0</v>
      </c>
      <c r="BV42" s="35">
        <v>0.92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73.989999999999995</v>
      </c>
      <c r="CC42" s="34">
        <v>36.71</v>
      </c>
      <c r="CE42" s="32">
        <v>47.09</v>
      </c>
      <c r="CG42" s="32">
        <v>22.33</v>
      </c>
      <c r="CH42" s="32">
        <v>10.52</v>
      </c>
      <c r="CI42" s="32">
        <v>16.43</v>
      </c>
      <c r="CJ42" s="32">
        <v>396.42</v>
      </c>
      <c r="CK42" s="32">
        <v>150.97</v>
      </c>
      <c r="CL42" s="32">
        <v>273.69</v>
      </c>
      <c r="CM42" s="32">
        <v>5.57</v>
      </c>
      <c r="CN42" s="32">
        <v>2.9</v>
      </c>
      <c r="CO42" s="32">
        <v>4.2300000000000004</v>
      </c>
      <c r="CP42" s="32">
        <v>0</v>
      </c>
      <c r="CQ42" s="32">
        <v>0.5</v>
      </c>
      <c r="CR42" s="32">
        <v>22.4</v>
      </c>
    </row>
    <row r="43" spans="1:96" s="32" customFormat="1">
      <c r="A43" s="32" t="str">
        <f>"2"</f>
        <v>2</v>
      </c>
      <c r="B43" s="33" t="s">
        <v>104</v>
      </c>
      <c r="C43" s="34" t="str">
        <f>"31,1"</f>
        <v>31,1</v>
      </c>
      <c r="D43" s="34">
        <v>2.06</v>
      </c>
      <c r="E43" s="34">
        <v>0</v>
      </c>
      <c r="F43" s="34">
        <v>0.2</v>
      </c>
      <c r="G43" s="34">
        <v>0.2</v>
      </c>
      <c r="H43" s="34">
        <v>14.59</v>
      </c>
      <c r="I43" s="34">
        <v>69.633210999999989</v>
      </c>
      <c r="J43" s="35">
        <v>0</v>
      </c>
      <c r="K43" s="35">
        <v>0</v>
      </c>
      <c r="L43" s="35">
        <v>0</v>
      </c>
      <c r="M43" s="35">
        <v>0</v>
      </c>
      <c r="N43" s="35">
        <v>0.34</v>
      </c>
      <c r="O43" s="35">
        <v>14.18</v>
      </c>
      <c r="P43" s="35">
        <v>0.06</v>
      </c>
      <c r="Q43" s="35">
        <v>0</v>
      </c>
      <c r="R43" s="35">
        <v>0</v>
      </c>
      <c r="S43" s="35">
        <v>0</v>
      </c>
      <c r="T43" s="35">
        <v>0.56000000000000005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99.3</v>
      </c>
      <c r="AL43" s="35">
        <v>103.36</v>
      </c>
      <c r="AM43" s="35">
        <v>158.28</v>
      </c>
      <c r="AN43" s="35">
        <v>52.49</v>
      </c>
      <c r="AO43" s="35">
        <v>31.12</v>
      </c>
      <c r="AP43" s="35">
        <v>62.23</v>
      </c>
      <c r="AQ43" s="35">
        <v>23.54</v>
      </c>
      <c r="AR43" s="35">
        <v>112.56</v>
      </c>
      <c r="AS43" s="35">
        <v>69.81</v>
      </c>
      <c r="AT43" s="35">
        <v>97.41</v>
      </c>
      <c r="AU43" s="35">
        <v>80.36</v>
      </c>
      <c r="AV43" s="35">
        <v>42.21</v>
      </c>
      <c r="AW43" s="35">
        <v>74.680000000000007</v>
      </c>
      <c r="AX43" s="35">
        <v>624.48</v>
      </c>
      <c r="AY43" s="35">
        <v>0</v>
      </c>
      <c r="AZ43" s="35">
        <v>203.47</v>
      </c>
      <c r="BA43" s="35">
        <v>88.48</v>
      </c>
      <c r="BB43" s="35">
        <v>58.71</v>
      </c>
      <c r="BC43" s="35">
        <v>46.54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12.16</v>
      </c>
      <c r="CC43" s="34">
        <v>1.65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1.37</v>
      </c>
    </row>
    <row r="44" spans="1:96" s="32" customFormat="1">
      <c r="A44" s="32" t="str">
        <f>"3"</f>
        <v>3</v>
      </c>
      <c r="B44" s="33" t="s">
        <v>105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"37/10"</f>
        <v>37/10</v>
      </c>
      <c r="B45" s="29" t="s">
        <v>106</v>
      </c>
      <c r="C45" s="30" t="str">
        <f>"180"</f>
        <v>180</v>
      </c>
      <c r="D45" s="30">
        <v>0.6</v>
      </c>
      <c r="E45" s="30">
        <v>0</v>
      </c>
      <c r="F45" s="30">
        <v>0.25</v>
      </c>
      <c r="G45" s="30">
        <v>0.25</v>
      </c>
      <c r="H45" s="30">
        <v>21.26</v>
      </c>
      <c r="I45" s="30">
        <v>81.272339999999986</v>
      </c>
      <c r="J45" s="31">
        <v>0.04</v>
      </c>
      <c r="K45" s="31">
        <v>0</v>
      </c>
      <c r="L45" s="31">
        <v>0</v>
      </c>
      <c r="M45" s="31">
        <v>0</v>
      </c>
      <c r="N45" s="31">
        <v>16.23</v>
      </c>
      <c r="O45" s="31">
        <v>1.06</v>
      </c>
      <c r="P45" s="31">
        <v>3.97</v>
      </c>
      <c r="Q45" s="31">
        <v>0</v>
      </c>
      <c r="R45" s="31">
        <v>0</v>
      </c>
      <c r="S45" s="31">
        <v>0.9</v>
      </c>
      <c r="T45" s="31">
        <v>0.86</v>
      </c>
      <c r="U45" s="31">
        <v>2.0499999999999998</v>
      </c>
      <c r="V45" s="31">
        <v>9.18</v>
      </c>
      <c r="W45" s="31">
        <v>10.74</v>
      </c>
      <c r="X45" s="31">
        <v>2.91</v>
      </c>
      <c r="Y45" s="31">
        <v>2.85</v>
      </c>
      <c r="Z45" s="31">
        <v>0.55000000000000004</v>
      </c>
      <c r="AA45" s="31">
        <v>0</v>
      </c>
      <c r="AB45" s="31">
        <v>793.8</v>
      </c>
      <c r="AC45" s="31">
        <v>147.06</v>
      </c>
      <c r="AD45" s="31">
        <v>0.68</v>
      </c>
      <c r="AE45" s="31">
        <v>0.01</v>
      </c>
      <c r="AF45" s="31">
        <v>0.05</v>
      </c>
      <c r="AG45" s="31">
        <v>0.18</v>
      </c>
      <c r="AH45" s="31">
        <v>0.25</v>
      </c>
      <c r="AI45" s="31">
        <v>72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209.53</v>
      </c>
      <c r="CC45" s="30">
        <v>9.8000000000000007</v>
      </c>
      <c r="CE45" s="28">
        <v>132.30000000000001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9</v>
      </c>
      <c r="CQ45" s="28">
        <v>0</v>
      </c>
      <c r="CR45" s="28">
        <v>5.94</v>
      </c>
    </row>
    <row r="46" spans="1:96" s="36" customFormat="1" ht="11.4">
      <c r="B46" s="37" t="s">
        <v>115</v>
      </c>
      <c r="C46" s="38"/>
      <c r="D46" s="38">
        <v>28.61</v>
      </c>
      <c r="E46" s="38">
        <v>13.48</v>
      </c>
      <c r="F46" s="38">
        <v>28.39</v>
      </c>
      <c r="G46" s="38">
        <v>17.579999999999998</v>
      </c>
      <c r="H46" s="38">
        <v>102.09</v>
      </c>
      <c r="I46" s="38">
        <v>755.83</v>
      </c>
      <c r="J46" s="39">
        <v>6.07</v>
      </c>
      <c r="K46" s="39">
        <v>10.73</v>
      </c>
      <c r="L46" s="39">
        <v>0</v>
      </c>
      <c r="M46" s="39">
        <v>0</v>
      </c>
      <c r="N46" s="39">
        <v>31.36</v>
      </c>
      <c r="O46" s="39">
        <v>57.01</v>
      </c>
      <c r="P46" s="39">
        <v>13.71</v>
      </c>
      <c r="Q46" s="39">
        <v>0</v>
      </c>
      <c r="R46" s="39">
        <v>0</v>
      </c>
      <c r="S46" s="39">
        <v>1.84</v>
      </c>
      <c r="T46" s="39">
        <v>9.23</v>
      </c>
      <c r="U46" s="39">
        <v>1239.3</v>
      </c>
      <c r="V46" s="39">
        <v>1456.82</v>
      </c>
      <c r="W46" s="39">
        <v>159.19999999999999</v>
      </c>
      <c r="X46" s="39">
        <v>116.3</v>
      </c>
      <c r="Y46" s="39">
        <v>370.76</v>
      </c>
      <c r="Z46" s="39">
        <v>6.55</v>
      </c>
      <c r="AA46" s="39">
        <v>45.44</v>
      </c>
      <c r="AB46" s="39">
        <v>6879.63</v>
      </c>
      <c r="AC46" s="39">
        <v>1353.25</v>
      </c>
      <c r="AD46" s="39">
        <v>9.3699999999999992</v>
      </c>
      <c r="AE46" s="39">
        <v>0.47</v>
      </c>
      <c r="AF46" s="39">
        <v>0.4</v>
      </c>
      <c r="AG46" s="39">
        <v>8.25</v>
      </c>
      <c r="AH46" s="39">
        <v>15.4</v>
      </c>
      <c r="AI46" s="39">
        <v>100.37</v>
      </c>
      <c r="AJ46" s="39">
        <v>0</v>
      </c>
      <c r="AK46" s="39">
        <v>1208.73</v>
      </c>
      <c r="AL46" s="39">
        <v>1299.94</v>
      </c>
      <c r="AM46" s="39">
        <v>1994.69</v>
      </c>
      <c r="AN46" s="39">
        <v>2006.84</v>
      </c>
      <c r="AO46" s="39">
        <v>502.29</v>
      </c>
      <c r="AP46" s="39">
        <v>1089.52</v>
      </c>
      <c r="AQ46" s="39">
        <v>149.69999999999999</v>
      </c>
      <c r="AR46" s="39">
        <v>1237.97</v>
      </c>
      <c r="AS46" s="39">
        <v>489.03</v>
      </c>
      <c r="AT46" s="39">
        <v>805.37</v>
      </c>
      <c r="AU46" s="39">
        <v>915.64</v>
      </c>
      <c r="AV46" s="39">
        <v>573.26</v>
      </c>
      <c r="AW46" s="39">
        <v>469.53</v>
      </c>
      <c r="AX46" s="39">
        <v>2516.2399999999998</v>
      </c>
      <c r="AY46" s="39">
        <v>0</v>
      </c>
      <c r="AZ46" s="39">
        <v>642.54999999999995</v>
      </c>
      <c r="BA46" s="39">
        <v>456.62</v>
      </c>
      <c r="BB46" s="39">
        <v>837.42</v>
      </c>
      <c r="BC46" s="39">
        <v>346.29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1.17</v>
      </c>
      <c r="BL46" s="39">
        <v>0</v>
      </c>
      <c r="BM46" s="39">
        <v>0.75</v>
      </c>
      <c r="BN46" s="39">
        <v>0.05</v>
      </c>
      <c r="BO46" s="39">
        <v>0.11</v>
      </c>
      <c r="BP46" s="39">
        <v>0</v>
      </c>
      <c r="BQ46" s="39">
        <v>0</v>
      </c>
      <c r="BR46" s="39">
        <v>0.01</v>
      </c>
      <c r="BS46" s="39">
        <v>4.04</v>
      </c>
      <c r="BT46" s="39">
        <v>0</v>
      </c>
      <c r="BU46" s="39">
        <v>0</v>
      </c>
      <c r="BV46" s="39">
        <v>9.7899999999999991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826.5</v>
      </c>
      <c r="CC46" s="38">
        <f>SUM($CC$38:$CC$45)</f>
        <v>102.07000000000001</v>
      </c>
      <c r="CD46" s="36">
        <f>$I$46/$I$51*100</f>
        <v>24.740428930554103</v>
      </c>
      <c r="CE46" s="36">
        <v>1192.04</v>
      </c>
      <c r="CG46" s="36">
        <v>117.48</v>
      </c>
      <c r="CH46" s="36">
        <v>66.31</v>
      </c>
      <c r="CI46" s="36">
        <v>91.89</v>
      </c>
      <c r="CJ46" s="36">
        <v>4506.08</v>
      </c>
      <c r="CK46" s="36">
        <v>1824.56</v>
      </c>
      <c r="CL46" s="36">
        <v>3165.32</v>
      </c>
      <c r="CM46" s="36">
        <v>143.01</v>
      </c>
      <c r="CN46" s="36">
        <v>80.73</v>
      </c>
      <c r="CO46" s="36">
        <v>111.9</v>
      </c>
      <c r="CP46" s="36">
        <v>9</v>
      </c>
      <c r="CQ46" s="36">
        <v>2.7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109</v>
      </c>
      <c r="C48" s="34" t="str">
        <f>"180"</f>
        <v>180</v>
      </c>
      <c r="D48" s="34">
        <v>4.8600000000000003</v>
      </c>
      <c r="E48" s="34">
        <v>0</v>
      </c>
      <c r="F48" s="34">
        <v>1.8</v>
      </c>
      <c r="G48" s="34">
        <v>0</v>
      </c>
      <c r="H48" s="34">
        <v>29.16</v>
      </c>
      <c r="I48" s="34">
        <v>137.80799999999999</v>
      </c>
      <c r="J48" s="35">
        <v>1.26</v>
      </c>
      <c r="K48" s="35">
        <v>0</v>
      </c>
      <c r="L48" s="35">
        <v>0</v>
      </c>
      <c r="M48" s="35">
        <v>0</v>
      </c>
      <c r="N48" s="35">
        <v>21.96</v>
      </c>
      <c r="O48" s="35">
        <v>0</v>
      </c>
      <c r="P48" s="35">
        <v>7.2</v>
      </c>
      <c r="Q48" s="35">
        <v>0</v>
      </c>
      <c r="R48" s="35">
        <v>0</v>
      </c>
      <c r="S48" s="35">
        <v>1.44</v>
      </c>
      <c r="T48" s="35">
        <v>1.26</v>
      </c>
      <c r="U48" s="35">
        <v>81</v>
      </c>
      <c r="V48" s="35">
        <v>221.4</v>
      </c>
      <c r="W48" s="35">
        <v>196.2</v>
      </c>
      <c r="X48" s="35">
        <v>23.4</v>
      </c>
      <c r="Y48" s="35">
        <v>153</v>
      </c>
      <c r="Z48" s="35">
        <v>0.18</v>
      </c>
      <c r="AA48" s="35">
        <v>0</v>
      </c>
      <c r="AB48" s="35">
        <v>0</v>
      </c>
      <c r="AC48" s="35">
        <v>0</v>
      </c>
      <c r="AD48" s="35">
        <v>0</v>
      </c>
      <c r="AE48" s="35">
        <v>0.05</v>
      </c>
      <c r="AF48" s="35">
        <v>0.23</v>
      </c>
      <c r="AG48" s="35">
        <v>0.18</v>
      </c>
      <c r="AH48" s="35">
        <v>1.62</v>
      </c>
      <c r="AI48" s="35">
        <v>2.88</v>
      </c>
      <c r="AJ48" s="35">
        <v>0</v>
      </c>
      <c r="AK48" s="35">
        <v>3924</v>
      </c>
      <c r="AL48" s="35">
        <v>3996</v>
      </c>
      <c r="AM48" s="35">
        <v>6876</v>
      </c>
      <c r="AN48" s="35">
        <v>5508</v>
      </c>
      <c r="AO48" s="35">
        <v>1224</v>
      </c>
      <c r="AP48" s="35">
        <v>3636</v>
      </c>
      <c r="AQ48" s="35">
        <v>1080</v>
      </c>
      <c r="AR48" s="35">
        <v>3096</v>
      </c>
      <c r="AS48" s="35">
        <v>3312</v>
      </c>
      <c r="AT48" s="35">
        <v>3564</v>
      </c>
      <c r="AU48" s="35">
        <v>8028</v>
      </c>
      <c r="AV48" s="35">
        <v>1656</v>
      </c>
      <c r="AW48" s="35">
        <v>2160</v>
      </c>
      <c r="AX48" s="35">
        <v>8568</v>
      </c>
      <c r="AY48" s="35">
        <v>0</v>
      </c>
      <c r="AZ48" s="35">
        <v>3816</v>
      </c>
      <c r="BA48" s="35">
        <v>4464</v>
      </c>
      <c r="BB48" s="35">
        <v>2412</v>
      </c>
      <c r="BC48" s="35">
        <v>1368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148.68</v>
      </c>
      <c r="CC48" s="34">
        <v>19.100000000000001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15.92</v>
      </c>
    </row>
    <row r="49" spans="1:96" s="28" customFormat="1">
      <c r="A49" s="28" t="str">
        <f>"13"</f>
        <v>13</v>
      </c>
      <c r="B49" s="29" t="s">
        <v>110</v>
      </c>
      <c r="C49" s="30" t="str">
        <f>"100"</f>
        <v>100</v>
      </c>
      <c r="D49" s="30">
        <v>0.4</v>
      </c>
      <c r="E49" s="30">
        <v>0</v>
      </c>
      <c r="F49" s="30">
        <v>0.4</v>
      </c>
      <c r="G49" s="30">
        <v>0.4</v>
      </c>
      <c r="H49" s="30">
        <v>11.6</v>
      </c>
      <c r="I49" s="30">
        <v>48.68</v>
      </c>
      <c r="J49" s="31">
        <v>0.1</v>
      </c>
      <c r="K49" s="31">
        <v>0</v>
      </c>
      <c r="L49" s="31">
        <v>0</v>
      </c>
      <c r="M49" s="31">
        <v>0</v>
      </c>
      <c r="N49" s="31">
        <v>9</v>
      </c>
      <c r="O49" s="31">
        <v>0.8</v>
      </c>
      <c r="P49" s="31">
        <v>1.8</v>
      </c>
      <c r="Q49" s="31">
        <v>0</v>
      </c>
      <c r="R49" s="31">
        <v>0</v>
      </c>
      <c r="S49" s="31">
        <v>0.8</v>
      </c>
      <c r="T49" s="31">
        <v>0.5</v>
      </c>
      <c r="U49" s="31">
        <v>26</v>
      </c>
      <c r="V49" s="31">
        <v>278</v>
      </c>
      <c r="W49" s="31">
        <v>16</v>
      </c>
      <c r="X49" s="31">
        <v>9</v>
      </c>
      <c r="Y49" s="31">
        <v>11</v>
      </c>
      <c r="Z49" s="31">
        <v>2.2000000000000002</v>
      </c>
      <c r="AA49" s="31">
        <v>0</v>
      </c>
      <c r="AB49" s="31">
        <v>30</v>
      </c>
      <c r="AC49" s="31">
        <v>5</v>
      </c>
      <c r="AD49" s="31">
        <v>0.2</v>
      </c>
      <c r="AE49" s="31">
        <v>0.03</v>
      </c>
      <c r="AF49" s="31">
        <v>0.02</v>
      </c>
      <c r="AG49" s="31">
        <v>0.3</v>
      </c>
      <c r="AH49" s="31">
        <v>0.4</v>
      </c>
      <c r="AI49" s="31">
        <v>10</v>
      </c>
      <c r="AJ49" s="31">
        <v>0</v>
      </c>
      <c r="AK49" s="31">
        <v>12</v>
      </c>
      <c r="AL49" s="31">
        <v>13</v>
      </c>
      <c r="AM49" s="31">
        <v>19</v>
      </c>
      <c r="AN49" s="31">
        <v>18</v>
      </c>
      <c r="AO49" s="31">
        <v>3</v>
      </c>
      <c r="AP49" s="31">
        <v>11</v>
      </c>
      <c r="AQ49" s="31">
        <v>3</v>
      </c>
      <c r="AR49" s="31">
        <v>9</v>
      </c>
      <c r="AS49" s="31">
        <v>17</v>
      </c>
      <c r="AT49" s="31">
        <v>10</v>
      </c>
      <c r="AU49" s="31">
        <v>78</v>
      </c>
      <c r="AV49" s="31">
        <v>7</v>
      </c>
      <c r="AW49" s="31">
        <v>14</v>
      </c>
      <c r="AX49" s="31">
        <v>42</v>
      </c>
      <c r="AY49" s="31">
        <v>0</v>
      </c>
      <c r="AZ49" s="31">
        <v>13</v>
      </c>
      <c r="BA49" s="31">
        <v>16</v>
      </c>
      <c r="BB49" s="31">
        <v>6</v>
      </c>
      <c r="BC49" s="31">
        <v>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86.3</v>
      </c>
      <c r="CC49" s="30">
        <v>9.6</v>
      </c>
      <c r="CE49" s="28">
        <v>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8</v>
      </c>
    </row>
    <row r="50" spans="1:96" s="36" customFormat="1" ht="11.4">
      <c r="B50" s="37" t="s">
        <v>117</v>
      </c>
      <c r="C50" s="38"/>
      <c r="D50" s="38">
        <v>5.26</v>
      </c>
      <c r="E50" s="38">
        <v>0</v>
      </c>
      <c r="F50" s="38">
        <v>2.2000000000000002</v>
      </c>
      <c r="G50" s="38">
        <v>0.4</v>
      </c>
      <c r="H50" s="38">
        <v>40.76</v>
      </c>
      <c r="I50" s="38">
        <v>186.49</v>
      </c>
      <c r="J50" s="39">
        <v>1.36</v>
      </c>
      <c r="K50" s="39">
        <v>0</v>
      </c>
      <c r="L50" s="39">
        <v>0</v>
      </c>
      <c r="M50" s="39">
        <v>0</v>
      </c>
      <c r="N50" s="39">
        <v>30.96</v>
      </c>
      <c r="O50" s="39">
        <v>0.8</v>
      </c>
      <c r="P50" s="39">
        <v>9</v>
      </c>
      <c r="Q50" s="39">
        <v>0</v>
      </c>
      <c r="R50" s="39">
        <v>0</v>
      </c>
      <c r="S50" s="39">
        <v>2.2400000000000002</v>
      </c>
      <c r="T50" s="39">
        <v>1.76</v>
      </c>
      <c r="U50" s="39">
        <v>107</v>
      </c>
      <c r="V50" s="39">
        <v>499.4</v>
      </c>
      <c r="W50" s="39">
        <v>212.2</v>
      </c>
      <c r="X50" s="39">
        <v>32.4</v>
      </c>
      <c r="Y50" s="39">
        <v>164</v>
      </c>
      <c r="Z50" s="39">
        <v>2.38</v>
      </c>
      <c r="AA50" s="39">
        <v>0</v>
      </c>
      <c r="AB50" s="39">
        <v>30</v>
      </c>
      <c r="AC50" s="39">
        <v>5</v>
      </c>
      <c r="AD50" s="39">
        <v>0.2</v>
      </c>
      <c r="AE50" s="39">
        <v>0.08</v>
      </c>
      <c r="AF50" s="39">
        <v>0.25</v>
      </c>
      <c r="AG50" s="39">
        <v>0.48</v>
      </c>
      <c r="AH50" s="39">
        <v>2.02</v>
      </c>
      <c r="AI50" s="39">
        <v>12.88</v>
      </c>
      <c r="AJ50" s="39">
        <v>0</v>
      </c>
      <c r="AK50" s="39">
        <v>3936</v>
      </c>
      <c r="AL50" s="39">
        <v>4009</v>
      </c>
      <c r="AM50" s="39">
        <v>6895</v>
      </c>
      <c r="AN50" s="39">
        <v>5526</v>
      </c>
      <c r="AO50" s="39">
        <v>1227</v>
      </c>
      <c r="AP50" s="39">
        <v>3647</v>
      </c>
      <c r="AQ50" s="39">
        <v>1083</v>
      </c>
      <c r="AR50" s="39">
        <v>3105</v>
      </c>
      <c r="AS50" s="39">
        <v>3329</v>
      </c>
      <c r="AT50" s="39">
        <v>3574</v>
      </c>
      <c r="AU50" s="39">
        <v>8106</v>
      </c>
      <c r="AV50" s="39">
        <v>1663</v>
      </c>
      <c r="AW50" s="39">
        <v>2174</v>
      </c>
      <c r="AX50" s="39">
        <v>8610</v>
      </c>
      <c r="AY50" s="39">
        <v>0</v>
      </c>
      <c r="AZ50" s="39">
        <v>3829</v>
      </c>
      <c r="BA50" s="39">
        <v>4480</v>
      </c>
      <c r="BB50" s="39">
        <v>2418</v>
      </c>
      <c r="BC50" s="39">
        <v>1373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234.98</v>
      </c>
      <c r="CC50" s="38">
        <f>SUM($CC$47:$CC$49)</f>
        <v>28.700000000000003</v>
      </c>
      <c r="CD50" s="36">
        <f>$I$50/$I$51*100</f>
        <v>6.1043390593903846</v>
      </c>
      <c r="CE50" s="36">
        <v>5</v>
      </c>
      <c r="CG50" s="36">
        <v>3.2</v>
      </c>
      <c r="CH50" s="36">
        <v>3.2</v>
      </c>
      <c r="CI50" s="36">
        <v>3.2</v>
      </c>
      <c r="CJ50" s="36">
        <v>240</v>
      </c>
      <c r="CK50" s="36">
        <v>240</v>
      </c>
      <c r="CL50" s="36">
        <v>240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99.25</v>
      </c>
      <c r="E51" s="38">
        <v>41.79</v>
      </c>
      <c r="F51" s="38">
        <v>115.59</v>
      </c>
      <c r="G51" s="38">
        <v>38.479999999999997</v>
      </c>
      <c r="H51" s="38">
        <v>424.84</v>
      </c>
      <c r="I51" s="38">
        <v>3055.04</v>
      </c>
      <c r="J51" s="39">
        <v>48.81</v>
      </c>
      <c r="K51" s="39">
        <v>20.13</v>
      </c>
      <c r="L51" s="39">
        <v>0</v>
      </c>
      <c r="M51" s="39">
        <v>0</v>
      </c>
      <c r="N51" s="39">
        <v>155.47999999999999</v>
      </c>
      <c r="O51" s="39">
        <v>218.99</v>
      </c>
      <c r="P51" s="39">
        <v>50.36</v>
      </c>
      <c r="Q51" s="39">
        <v>0</v>
      </c>
      <c r="R51" s="39">
        <v>0</v>
      </c>
      <c r="S51" s="39">
        <v>9.44</v>
      </c>
      <c r="T51" s="39">
        <v>29.45</v>
      </c>
      <c r="U51" s="39">
        <v>4137.54</v>
      </c>
      <c r="V51" s="39">
        <v>4270.46</v>
      </c>
      <c r="W51" s="39">
        <v>1370.88</v>
      </c>
      <c r="X51" s="39">
        <v>418.77</v>
      </c>
      <c r="Y51" s="39">
        <v>1673.69</v>
      </c>
      <c r="Z51" s="39">
        <v>22.01</v>
      </c>
      <c r="AA51" s="39">
        <v>407.5</v>
      </c>
      <c r="AB51" s="39">
        <v>13376.37</v>
      </c>
      <c r="AC51" s="39">
        <v>2974.85</v>
      </c>
      <c r="AD51" s="39">
        <v>20.11</v>
      </c>
      <c r="AE51" s="39">
        <v>1.56</v>
      </c>
      <c r="AF51" s="39">
        <v>1.75</v>
      </c>
      <c r="AG51" s="39">
        <v>19.62</v>
      </c>
      <c r="AH51" s="39">
        <v>44.67</v>
      </c>
      <c r="AI51" s="39">
        <v>221.28</v>
      </c>
      <c r="AJ51" s="39">
        <v>0</v>
      </c>
      <c r="AK51" s="39">
        <v>12113.23</v>
      </c>
      <c r="AL51" s="39">
        <v>12070.84</v>
      </c>
      <c r="AM51" s="39">
        <v>20952.75</v>
      </c>
      <c r="AN51" s="39">
        <v>16406.5</v>
      </c>
      <c r="AO51" s="39">
        <v>4177.3100000000004</v>
      </c>
      <c r="AP51" s="39">
        <v>10627.38</v>
      </c>
      <c r="AQ51" s="39">
        <v>3096.21</v>
      </c>
      <c r="AR51" s="39">
        <v>10362.33</v>
      </c>
      <c r="AS51" s="39">
        <v>9090.06</v>
      </c>
      <c r="AT51" s="39">
        <v>9758.89</v>
      </c>
      <c r="AU51" s="39">
        <v>19451.34</v>
      </c>
      <c r="AV51" s="39">
        <v>5507.27</v>
      </c>
      <c r="AW51" s="39">
        <v>5990.67</v>
      </c>
      <c r="AX51" s="39">
        <v>28725.21</v>
      </c>
      <c r="AY51" s="39">
        <v>0</v>
      </c>
      <c r="AZ51" s="39">
        <v>11532.52</v>
      </c>
      <c r="BA51" s="39">
        <v>11370.89</v>
      </c>
      <c r="BB51" s="39">
        <v>7972.51</v>
      </c>
      <c r="BC51" s="39">
        <v>3903.45</v>
      </c>
      <c r="BD51" s="39">
        <v>1.29</v>
      </c>
      <c r="BE51" s="39">
        <v>0.64</v>
      </c>
      <c r="BF51" s="39">
        <v>0.49</v>
      </c>
      <c r="BG51" s="39">
        <v>1.29</v>
      </c>
      <c r="BH51" s="39">
        <v>1.36</v>
      </c>
      <c r="BI51" s="39">
        <v>4.9400000000000004</v>
      </c>
      <c r="BJ51" s="39">
        <v>0.13</v>
      </c>
      <c r="BK51" s="39">
        <v>16.059999999999999</v>
      </c>
      <c r="BL51" s="39">
        <v>0.09</v>
      </c>
      <c r="BM51" s="39">
        <v>6.33</v>
      </c>
      <c r="BN51" s="39">
        <v>0.21</v>
      </c>
      <c r="BO51" s="39">
        <v>0.19</v>
      </c>
      <c r="BP51" s="39">
        <v>0</v>
      </c>
      <c r="BQ51" s="39">
        <v>0.92</v>
      </c>
      <c r="BR51" s="39">
        <v>1.37</v>
      </c>
      <c r="BS51" s="39">
        <v>20.56</v>
      </c>
      <c r="BT51" s="39">
        <v>0</v>
      </c>
      <c r="BU51" s="39">
        <v>0</v>
      </c>
      <c r="BV51" s="39">
        <v>20.81</v>
      </c>
      <c r="BW51" s="39">
        <v>0.17</v>
      </c>
      <c r="BX51" s="39">
        <v>0</v>
      </c>
      <c r="BY51" s="39">
        <v>0</v>
      </c>
      <c r="BZ51" s="39">
        <v>0</v>
      </c>
      <c r="CA51" s="39">
        <v>0</v>
      </c>
      <c r="CB51" s="39">
        <v>2859.31</v>
      </c>
      <c r="CC51" s="38">
        <v>374.00000000000006</v>
      </c>
      <c r="CE51" s="36">
        <v>2636.89</v>
      </c>
      <c r="CG51" s="36">
        <v>334.48</v>
      </c>
      <c r="CH51" s="36">
        <v>186.96</v>
      </c>
      <c r="CI51" s="36">
        <v>260.72000000000003</v>
      </c>
      <c r="CJ51" s="36">
        <v>16953.61</v>
      </c>
      <c r="CK51" s="36">
        <v>7765.45</v>
      </c>
      <c r="CL51" s="36">
        <v>12359.53</v>
      </c>
      <c r="CM51" s="36">
        <v>398.38</v>
      </c>
      <c r="CN51" s="36">
        <v>226.12</v>
      </c>
      <c r="CO51" s="36">
        <v>312.3</v>
      </c>
      <c r="CP51" s="36">
        <v>39.200000000000003</v>
      </c>
      <c r="CQ51" s="36">
        <v>6.77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14</v>
      </c>
      <c r="E53" s="16"/>
      <c r="F53" s="16">
        <v>36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180</v>
      </c>
      <c r="F29" s="55">
        <v>19.100000000000001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100</v>
      </c>
      <c r="F30" s="67">
        <v>9.6</v>
      </c>
      <c r="G30" s="66">
        <v>48.68</v>
      </c>
      <c r="H30" s="66">
        <v>0.4</v>
      </c>
      <c r="I30" s="66">
        <v>0.4</v>
      </c>
      <c r="J30" s="68">
        <v>11.6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45042.325439814813</v>
      </c>
      <c r="C1">
        <f>YEAR(Дата_Сост)</f>
        <v>2023</v>
      </c>
      <c r="D1">
        <f>MONTH(Дата_Сост)</f>
        <v>4</v>
      </c>
      <c r="E1">
        <f>DAY(Дата_Сост)</f>
        <v>26</v>
      </c>
    </row>
    <row r="2" spans="1:5">
      <c r="A2" t="s">
        <v>82</v>
      </c>
      <c r="B2" s="2">
        <v>45034.613877314812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2023-04-18T09:51:57Z</dcterms:modified>
</cp:coreProperties>
</file>