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7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'27.04.2023'!$A$3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2"/>
  <c r="CD34"/>
  <c r="CD27"/>
  <c r="CD23"/>
  <c r="CD15"/>
  <c r="CC46"/>
  <c r="A45"/>
  <c r="C45"/>
  <c r="A44"/>
  <c r="C44"/>
  <c r="C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A25"/>
  <c r="C25"/>
  <c r="C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<sst xmlns="http://schemas.openxmlformats.org/spreadsheetml/2006/main" count="181" uniqueCount="154">
  <si>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</si>
  <si>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</si>
  <si>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</si>
  <si>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</si>
  <si>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</si>
  <si>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</si>
  <si>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</si>
  <si>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</si>
  <si>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</si>
  <si>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</si>
  <si>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</si>
  <si>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</si>
  <si>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</si>
  <si>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</si>
  <si>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</si>
  <si>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</si>
  <si>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</si>
  <si>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</si>
  <si>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</si>
  <si>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</si>
  <si>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</si>
  <si>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</si>
  <si>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</si>
  <si>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</si>
  <si>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</si>
  <si>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</si>
  <si>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</si>
  <si>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</si>
  <si>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</si>
  <si>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</si>
  <si>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</si>
  <si>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</si>
  <si>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</si>
  <si>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</si>
  <si>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</si>
  <si>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</si>
  <si>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</si>
  <si>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</si>
  <si>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</si>
  <si>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</si>
  <si>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</si>
  <si>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</si>
  <si>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</si>
  <si>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</si>
  <si>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</si>
  <si>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</si>
  <si>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</si>
  <si>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</si>
  <si>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</si>
  <si>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</si>
  <si>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</si>
  <si>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</si>
  <si>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</si>
  <si>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</si>
  <si>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</si>
  <si>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</si>
  <si>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</si>
  <si>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</si>
  <si>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</si>
  <si>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</si>
  <si>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</si>
  <si>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</si>
  <si>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</si>
  <si>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</si>
  <si>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</si>
  <si>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</si>
  <si>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</si>
  <si>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</si>
  <si>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</si>
  <si>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</si>
  <si>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</si>
  <si>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</si>
  <si>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</si>
  <si>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</si>
  <si>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</si>
  <si>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</si>
  <si>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</si>
  <si>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</si>
  <si>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</si>
  <si>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</si>
  <si>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</si>
  <si>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</si>
  <si>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</si>
  <si>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</si>
  <si>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</si>
  <si>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</si>
  <si>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</si>
  <si>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</si>
  <si>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</si>
  <si>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</si>
  <si>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</si>
  <si>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</si>
  <si>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</si>
  <si>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</si>
  <si>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Горячий бутерброд с сыром (60гр)</t>
  </si>
  <si>
    <t>Печенье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</si>
  <si>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</si>
  <si>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</si>
  <si>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</si>
  <si>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</si>
  <si>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Суп из овощей со сметаной</t>
  </si>
  <si>
    <t>Плов из мяса говядины</t>
  </si>
  <si>
    <t>Хлеб пшеничный</t>
  </si>
  <si>
    <t>Хлеб ржаной</t>
  </si>
  <si>
    <t>Компот из сухофруктов и шиповника (вариант 2)</t>
  </si>
  <si>
    <t>Итого за 'Обед  с 7 до 11 лет'</t>
  </si>
  <si>
    <t>Полдник</t>
  </si>
  <si>
    <t>Сок</t>
  </si>
  <si>
    <t>Апельсины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</si>
  <si>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</si>
  <si>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</si>
  <si>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</si>
  <si>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</si>
  <si>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</si>
  <si>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</si>
  <si>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</si>
  <si>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</si>
  <si>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</si>
  <si>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27.04.2023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</si>
  <si>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</si>
  <si>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</si>
  <si>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</si>
  <si>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</si>
  <si>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</si>
  <si>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</si>
  <si>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</si>
  <si>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</si>
  <si>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</si>
  <si>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</si>
  <si>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</si>
  <si>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</si>
  <si>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</si>
  <si>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</si>
  <si>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</si>
  <si>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</si>
  <si>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</si>
  <si>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</si>
  <si>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</si>
  <si>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</si>
  <si>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</si>
  <si>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</si>
  <si>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</si>
  <si>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</si>
  <si>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</si>
  <si>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</si>
  <si>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</si>
  <si>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</si>
  <si>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</si>
  <si>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</si>
  <si>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</si>
  <si>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</si>
  <si>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12/2</t>
  </si>
  <si>
    <t>Итого сумма с 7 до 11 лет     174,00</t>
  </si>
  <si>
    <t>Итого сумма с 12 и старше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</si>
</sst>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F38" sqref="F3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27.4.2023г.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"27 апреля 2023 г."</f>
        <v>27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"200"</f>
        <v>200</v>
      </c>
      <c r="D11" s="34">
        <v>5.31</v>
      </c>
      <c r="E11" s="34">
        <v>2.35</v>
      </c>
      <c r="F11" s="34">
        <v>5.09</v>
      </c>
      <c r="G11" s="34">
        <v>0.32</v>
      </c>
      <c r="H11" s="34">
        <v>29.47</v>
      </c>
      <c r="I11" s="34">
        <v>183.342052</v>
      </c>
      <c r="J11" s="35">
        <v>3.55</v>
      </c>
      <c r="K11" s="35">
        <v>0.09</v>
      </c>
      <c r="L11" s="35">
        <v>0</v>
      </c>
      <c r="M11" s="35">
        <v>0</v>
      </c>
      <c r="N11" s="35">
        <v>8.48</v>
      </c>
      <c r="O11" s="35">
        <v>19.95</v>
      </c>
      <c r="P11" s="35">
        <v>1.05</v>
      </c>
      <c r="Q11" s="35">
        <v>0</v>
      </c>
      <c r="R11" s="35">
        <v>0</v>
      </c>
      <c r="S11" s="35">
        <v>0.08</v>
      </c>
      <c r="T11" s="35">
        <v>1.58</v>
      </c>
      <c r="U11" s="35">
        <v>351.29</v>
      </c>
      <c r="V11" s="35">
        <v>140.63999999999999</v>
      </c>
      <c r="W11" s="35">
        <v>93.68</v>
      </c>
      <c r="X11" s="35">
        <v>14.91</v>
      </c>
      <c r="Y11" s="35">
        <v>87.87</v>
      </c>
      <c r="Z11" s="35">
        <v>0.39</v>
      </c>
      <c r="AA11" s="35">
        <v>19.2</v>
      </c>
      <c r="AB11" s="35">
        <v>16</v>
      </c>
      <c r="AC11" s="35">
        <v>35.6</v>
      </c>
      <c r="AD11" s="35">
        <v>0.52</v>
      </c>
      <c r="AE11" s="35">
        <v>0.06</v>
      </c>
      <c r="AF11" s="35">
        <v>0.11</v>
      </c>
      <c r="AG11" s="35">
        <v>0.37</v>
      </c>
      <c r="AH11" s="35">
        <v>1.61</v>
      </c>
      <c r="AI11" s="35">
        <v>0.42</v>
      </c>
      <c r="AJ11" s="35">
        <v>0</v>
      </c>
      <c r="AK11" s="35">
        <v>271.55</v>
      </c>
      <c r="AL11" s="35">
        <v>257.97000000000003</v>
      </c>
      <c r="AM11" s="35">
        <v>454.06</v>
      </c>
      <c r="AN11" s="35">
        <v>245.34</v>
      </c>
      <c r="AO11" s="35">
        <v>102.91</v>
      </c>
      <c r="AP11" s="35">
        <v>194.28</v>
      </c>
      <c r="AQ11" s="35">
        <v>67.040000000000006</v>
      </c>
      <c r="AR11" s="35">
        <v>273.8</v>
      </c>
      <c r="AS11" s="35">
        <v>103.63</v>
      </c>
      <c r="AT11" s="35">
        <v>142.35</v>
      </c>
      <c r="AU11" s="35">
        <v>116.45</v>
      </c>
      <c r="AV11" s="35">
        <v>64.48</v>
      </c>
      <c r="AW11" s="35">
        <v>110.69</v>
      </c>
      <c r="AX11" s="35">
        <v>967.9</v>
      </c>
      <c r="AY11" s="35">
        <v>0</v>
      </c>
      <c r="AZ11" s="35">
        <v>314.64</v>
      </c>
      <c r="BA11" s="35">
        <v>161.44999999999999</v>
      </c>
      <c r="BB11" s="35">
        <v>221.16</v>
      </c>
      <c r="BC11" s="35">
        <v>86.1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0.06</v>
      </c>
      <c r="BI11" s="35">
        <v>0.28000000000000003</v>
      </c>
      <c r="BJ11" s="35">
        <v>0</v>
      </c>
      <c r="BK11" s="35">
        <v>0.78</v>
      </c>
      <c r="BL11" s="35">
        <v>0</v>
      </c>
      <c r="BM11" s="35">
        <v>0.24</v>
      </c>
      <c r="BN11" s="35">
        <v>0</v>
      </c>
      <c r="BO11" s="35">
        <v>0</v>
      </c>
      <c r="BP11" s="35">
        <v>0</v>
      </c>
      <c r="BQ11" s="35">
        <v>0.05</v>
      </c>
      <c r="BR11" s="35">
        <v>0.08</v>
      </c>
      <c r="BS11" s="35">
        <v>0.63</v>
      </c>
      <c r="BT11" s="35">
        <v>0</v>
      </c>
      <c r="BU11" s="35">
        <v>0</v>
      </c>
      <c r="BV11" s="35">
        <v>0.04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180.21</v>
      </c>
      <c r="CC11" s="34">
        <v>15.36</v>
      </c>
      <c r="CE11" s="32">
        <v>21.87</v>
      </c>
      <c r="CG11" s="32">
        <v>45.38</v>
      </c>
      <c r="CH11" s="32">
        <v>20.46</v>
      </c>
      <c r="CI11" s="32">
        <v>32.92</v>
      </c>
      <c r="CJ11" s="32">
        <v>1876.36</v>
      </c>
      <c r="CK11" s="32">
        <v>845.22</v>
      </c>
      <c r="CL11" s="32">
        <v>1360.79</v>
      </c>
      <c r="CM11" s="32">
        <v>43.77</v>
      </c>
      <c r="CN11" s="32">
        <v>22.87</v>
      </c>
      <c r="CO11" s="32">
        <v>33.32</v>
      </c>
      <c r="CP11" s="32">
        <v>5</v>
      </c>
      <c r="CQ11" s="32">
        <v>0.8</v>
      </c>
      <c r="CR11" s="32">
        <v>9.31</v>
      </c>
    </row>
    <row r="12" spans="1:96" s="32" customFormat="1">
      <c r="A12" s="32" t="str">
        <f>"3/13"</f>
        <v>3/13</v>
      </c>
      <c r="B12" s="33" t="s">
        <v>94</v>
      </c>
      <c r="C12" s="34" t="str">
        <f>"60"</f>
        <v>60</v>
      </c>
      <c r="D12" s="34">
        <v>6.92</v>
      </c>
      <c r="E12" s="34">
        <v>3.91</v>
      </c>
      <c r="F12" s="34">
        <v>7.93</v>
      </c>
      <c r="G12" s="34">
        <v>1.08</v>
      </c>
      <c r="H12" s="34">
        <v>20.32</v>
      </c>
      <c r="I12" s="34">
        <v>180.70255</v>
      </c>
      <c r="J12" s="35">
        <v>4.8499999999999996</v>
      </c>
      <c r="K12" s="35">
        <v>0.11</v>
      </c>
      <c r="L12" s="35">
        <v>0</v>
      </c>
      <c r="M12" s="35">
        <v>0</v>
      </c>
      <c r="N12" s="35">
        <v>1.32</v>
      </c>
      <c r="O12" s="35">
        <v>17.78</v>
      </c>
      <c r="P12" s="35">
        <v>1.22</v>
      </c>
      <c r="Q12" s="35">
        <v>0</v>
      </c>
      <c r="R12" s="35">
        <v>0</v>
      </c>
      <c r="S12" s="35">
        <v>0.42</v>
      </c>
      <c r="T12" s="35">
        <v>1.36</v>
      </c>
      <c r="U12" s="35">
        <v>317.11</v>
      </c>
      <c r="V12" s="35">
        <v>66.83</v>
      </c>
      <c r="W12" s="35">
        <v>156.80000000000001</v>
      </c>
      <c r="X12" s="35">
        <v>21.02</v>
      </c>
      <c r="Y12" s="35">
        <v>122.99</v>
      </c>
      <c r="Z12" s="35">
        <v>0.9</v>
      </c>
      <c r="AA12" s="35">
        <v>51.5</v>
      </c>
      <c r="AB12" s="35">
        <v>34.43</v>
      </c>
      <c r="AC12" s="35">
        <v>58.2</v>
      </c>
      <c r="AD12" s="35">
        <v>0.79</v>
      </c>
      <c r="AE12" s="35">
        <v>0.06</v>
      </c>
      <c r="AF12" s="35">
        <v>7.0000000000000007E-2</v>
      </c>
      <c r="AG12" s="35">
        <v>0.54</v>
      </c>
      <c r="AH12" s="35">
        <v>2.23</v>
      </c>
      <c r="AI12" s="35">
        <v>0.04</v>
      </c>
      <c r="AJ12" s="35">
        <v>0</v>
      </c>
      <c r="AK12" s="35">
        <v>378.67</v>
      </c>
      <c r="AL12" s="35">
        <v>325.31</v>
      </c>
      <c r="AM12" s="35">
        <v>573.5</v>
      </c>
      <c r="AN12" s="35">
        <v>312.47000000000003</v>
      </c>
      <c r="AO12" s="35">
        <v>129.02000000000001</v>
      </c>
      <c r="AP12" s="35">
        <v>233.68</v>
      </c>
      <c r="AQ12" s="35">
        <v>139.5</v>
      </c>
      <c r="AR12" s="35">
        <v>363.68</v>
      </c>
      <c r="AS12" s="35">
        <v>215.8</v>
      </c>
      <c r="AT12" s="35">
        <v>271.45999999999998</v>
      </c>
      <c r="AU12" s="35">
        <v>350.11</v>
      </c>
      <c r="AV12" s="35">
        <v>167.73</v>
      </c>
      <c r="AW12" s="35">
        <v>185.91</v>
      </c>
      <c r="AX12" s="35">
        <v>1678.35</v>
      </c>
      <c r="AY12" s="35">
        <v>0</v>
      </c>
      <c r="AZ12" s="35">
        <v>700.41</v>
      </c>
      <c r="BA12" s="35">
        <v>322.02999999999997</v>
      </c>
      <c r="BB12" s="35">
        <v>293.41000000000003</v>
      </c>
      <c r="BC12" s="35">
        <v>99.91</v>
      </c>
      <c r="BD12" s="35">
        <v>0.12</v>
      </c>
      <c r="BE12" s="35">
        <v>7.0000000000000007E-2</v>
      </c>
      <c r="BF12" s="35">
        <v>0.08</v>
      </c>
      <c r="BG12" s="35">
        <v>0.21</v>
      </c>
      <c r="BH12" s="35">
        <v>0.25</v>
      </c>
      <c r="BI12" s="35">
        <v>0.82</v>
      </c>
      <c r="BJ12" s="35">
        <v>0.05</v>
      </c>
      <c r="BK12" s="35">
        <v>2.0499999999999998</v>
      </c>
      <c r="BL12" s="35">
        <v>0.01</v>
      </c>
      <c r="BM12" s="35">
        <v>0.56999999999999995</v>
      </c>
      <c r="BN12" s="35">
        <v>0.02</v>
      </c>
      <c r="BO12" s="35">
        <v>0</v>
      </c>
      <c r="BP12" s="35">
        <v>0</v>
      </c>
      <c r="BQ12" s="35">
        <v>0.14000000000000001</v>
      </c>
      <c r="BR12" s="35">
        <v>0.2</v>
      </c>
      <c r="BS12" s="35">
        <v>1.93</v>
      </c>
      <c r="BT12" s="35">
        <v>0</v>
      </c>
      <c r="BU12" s="35">
        <v>0</v>
      </c>
      <c r="BV12" s="35">
        <v>0.45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21.01</v>
      </c>
      <c r="CC12" s="34">
        <v>23.49</v>
      </c>
      <c r="CE12" s="32">
        <v>57.24</v>
      </c>
      <c r="CG12" s="32">
        <v>0</v>
      </c>
      <c r="CH12" s="32">
        <v>0</v>
      </c>
      <c r="CI12" s="32">
        <v>0</v>
      </c>
      <c r="CJ12" s="32">
        <v>1510</v>
      </c>
      <c r="CK12" s="32">
        <v>847.8</v>
      </c>
      <c r="CL12" s="32">
        <v>1178.9000000000001</v>
      </c>
      <c r="CM12" s="32">
        <v>8.3800000000000008</v>
      </c>
      <c r="CN12" s="32">
        <v>7.54</v>
      </c>
      <c r="CO12" s="32">
        <v>7.96</v>
      </c>
      <c r="CP12" s="32">
        <v>0</v>
      </c>
      <c r="CQ12" s="32">
        <v>0</v>
      </c>
      <c r="CR12" s="32">
        <v>15.2</v>
      </c>
    </row>
    <row r="13" spans="1:96" s="32" customFormat="1">
      <c r="A13" s="32" t="str">
        <f>"16"</f>
        <v>16</v>
      </c>
      <c r="B13" s="33" t="s">
        <v>95</v>
      </c>
      <c r="C13" s="34" t="str">
        <f>"40"</f>
        <v>40</v>
      </c>
      <c r="D13" s="34">
        <v>9.6</v>
      </c>
      <c r="E13" s="34">
        <v>0</v>
      </c>
      <c r="F13" s="34">
        <v>0.6</v>
      </c>
      <c r="G13" s="34">
        <v>0</v>
      </c>
      <c r="H13" s="34">
        <v>18.52</v>
      </c>
      <c r="I13" s="34">
        <v>119.38399999999999</v>
      </c>
      <c r="J13" s="35">
        <v>0.2</v>
      </c>
      <c r="K13" s="35">
        <v>0</v>
      </c>
      <c r="L13" s="35">
        <v>0</v>
      </c>
      <c r="M13" s="35">
        <v>0</v>
      </c>
      <c r="N13" s="35">
        <v>1.1599999999999999</v>
      </c>
      <c r="O13" s="35">
        <v>17.36</v>
      </c>
      <c r="P13" s="35">
        <v>0</v>
      </c>
      <c r="Q13" s="35">
        <v>0</v>
      </c>
      <c r="R13" s="35">
        <v>0</v>
      </c>
      <c r="S13" s="35">
        <v>0</v>
      </c>
      <c r="T13" s="35">
        <v>1.08</v>
      </c>
      <c r="U13" s="35">
        <v>22</v>
      </c>
      <c r="V13" s="35">
        <v>268.8</v>
      </c>
      <c r="W13" s="35">
        <v>33.200000000000003</v>
      </c>
      <c r="X13" s="35">
        <v>32</v>
      </c>
      <c r="Y13" s="35">
        <v>156</v>
      </c>
      <c r="Z13" s="35">
        <v>4.72</v>
      </c>
      <c r="AA13" s="35">
        <v>0</v>
      </c>
      <c r="AB13" s="35">
        <v>12</v>
      </c>
      <c r="AC13" s="35">
        <v>2</v>
      </c>
      <c r="AD13" s="35">
        <v>0.2</v>
      </c>
      <c r="AE13" s="35">
        <v>0.2</v>
      </c>
      <c r="AF13" s="35">
        <v>0.08</v>
      </c>
      <c r="AG13" s="35">
        <v>0.72</v>
      </c>
      <c r="AH13" s="35">
        <v>22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5.6</v>
      </c>
      <c r="CC13" s="34">
        <v>4.5199999999999996</v>
      </c>
      <c r="CE13" s="32">
        <v>2</v>
      </c>
      <c r="CG13" s="32">
        <v>0</v>
      </c>
      <c r="CH13" s="32">
        <v>0</v>
      </c>
      <c r="CI13" s="32">
        <v>0</v>
      </c>
      <c r="CJ13" s="32">
        <v>0</v>
      </c>
      <c r="CK13" s="32">
        <v>0</v>
      </c>
      <c r="CL13" s="32">
        <v>0</v>
      </c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3.76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1.1100000000000001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0.67</v>
      </c>
    </row>
    <row r="15" spans="1:96" s="36" customFormat="1" ht="11.4">
      <c r="B15" s="37" t="s">
        <v>97</v>
      </c>
      <c r="C15" s="38"/>
      <c r="D15" s="38">
        <v>21.93</v>
      </c>
      <c r="E15" s="38">
        <v>6.26</v>
      </c>
      <c r="F15" s="38">
        <v>13.64</v>
      </c>
      <c r="G15" s="38">
        <v>1.42</v>
      </c>
      <c r="H15" s="38">
        <v>74.25</v>
      </c>
      <c r="I15" s="38">
        <v>506.52</v>
      </c>
      <c r="J15" s="39">
        <v>8.6</v>
      </c>
      <c r="K15" s="39">
        <v>0.2</v>
      </c>
      <c r="L15" s="39">
        <v>0</v>
      </c>
      <c r="M15" s="39">
        <v>0</v>
      </c>
      <c r="N15" s="39">
        <v>16.84</v>
      </c>
      <c r="O15" s="39">
        <v>55.09</v>
      </c>
      <c r="P15" s="39">
        <v>2.3199999999999998</v>
      </c>
      <c r="Q15" s="39">
        <v>0</v>
      </c>
      <c r="R15" s="39">
        <v>0</v>
      </c>
      <c r="S15" s="39">
        <v>0.5</v>
      </c>
      <c r="T15" s="39">
        <v>4.05</v>
      </c>
      <c r="U15" s="39">
        <v>690.46</v>
      </c>
      <c r="V15" s="39">
        <v>476.45</v>
      </c>
      <c r="W15" s="39">
        <v>283.85000000000002</v>
      </c>
      <c r="X15" s="39">
        <v>67.930000000000007</v>
      </c>
      <c r="Y15" s="39">
        <v>366.86</v>
      </c>
      <c r="Z15" s="39">
        <v>6.02</v>
      </c>
      <c r="AA15" s="39">
        <v>70.7</v>
      </c>
      <c r="AB15" s="39">
        <v>62.43</v>
      </c>
      <c r="AC15" s="39">
        <v>95.8</v>
      </c>
      <c r="AD15" s="39">
        <v>1.51</v>
      </c>
      <c r="AE15" s="39">
        <v>0.31</v>
      </c>
      <c r="AF15" s="39">
        <v>0.26</v>
      </c>
      <c r="AG15" s="39">
        <v>1.63</v>
      </c>
      <c r="AH15" s="39">
        <v>25.84</v>
      </c>
      <c r="AI15" s="39">
        <v>0.45</v>
      </c>
      <c r="AJ15" s="39">
        <v>0</v>
      </c>
      <c r="AK15" s="39">
        <v>650.22</v>
      </c>
      <c r="AL15" s="39">
        <v>583.28</v>
      </c>
      <c r="AM15" s="39">
        <v>1027.55</v>
      </c>
      <c r="AN15" s="39">
        <v>557.80999999999995</v>
      </c>
      <c r="AO15" s="39">
        <v>231.93</v>
      </c>
      <c r="AP15" s="39">
        <v>427.96</v>
      </c>
      <c r="AQ15" s="39">
        <v>206.54</v>
      </c>
      <c r="AR15" s="39">
        <v>637.48</v>
      </c>
      <c r="AS15" s="39">
        <v>319.42</v>
      </c>
      <c r="AT15" s="39">
        <v>413.81</v>
      </c>
      <c r="AU15" s="39">
        <v>466.55</v>
      </c>
      <c r="AV15" s="39">
        <v>232.21</v>
      </c>
      <c r="AW15" s="39">
        <v>296.60000000000002</v>
      </c>
      <c r="AX15" s="39">
        <v>2646.25</v>
      </c>
      <c r="AY15" s="39">
        <v>0</v>
      </c>
      <c r="AZ15" s="39">
        <v>1015.04</v>
      </c>
      <c r="BA15" s="39">
        <v>483.48</v>
      </c>
      <c r="BB15" s="39">
        <v>514.58000000000004</v>
      </c>
      <c r="BC15" s="39">
        <v>186.02</v>
      </c>
      <c r="BD15" s="39">
        <v>0.22</v>
      </c>
      <c r="BE15" s="39">
        <v>0.11</v>
      </c>
      <c r="BF15" s="39">
        <v>0.11</v>
      </c>
      <c r="BG15" s="39">
        <v>0.27</v>
      </c>
      <c r="BH15" s="39">
        <v>0.31</v>
      </c>
      <c r="BI15" s="39">
        <v>1.0900000000000001</v>
      </c>
      <c r="BJ15" s="39">
        <v>0.05</v>
      </c>
      <c r="BK15" s="39">
        <v>2.83</v>
      </c>
      <c r="BL15" s="39">
        <v>0.01</v>
      </c>
      <c r="BM15" s="39">
        <v>0.81</v>
      </c>
      <c r="BN15" s="39">
        <v>0.02</v>
      </c>
      <c r="BO15" s="39">
        <v>0</v>
      </c>
      <c r="BP15" s="39">
        <v>0</v>
      </c>
      <c r="BQ15" s="39">
        <v>0.19</v>
      </c>
      <c r="BR15" s="39">
        <v>0.28000000000000003</v>
      </c>
      <c r="BS15" s="39">
        <v>2.57</v>
      </c>
      <c r="BT15" s="39">
        <v>0</v>
      </c>
      <c r="BU15" s="39">
        <v>0</v>
      </c>
      <c r="BV15" s="39">
        <v>0.49</v>
      </c>
      <c r="BW15" s="39">
        <v>0.01</v>
      </c>
      <c r="BX15" s="39">
        <v>0</v>
      </c>
      <c r="BY15" s="39">
        <v>0</v>
      </c>
      <c r="BZ15" s="39">
        <v>0</v>
      </c>
      <c r="CA15" s="39">
        <v>0</v>
      </c>
      <c r="CB15" s="39">
        <v>406.87</v>
      </c>
      <c r="CC15" s="38">
        <f>SUM($CC$10:$CC$14)</f>
        <v>44.47999999999999</v>
      </c>
      <c r="CD15" s="36">
        <f>$I$15/$I$47*100</f>
        <v>16.173601509689409</v>
      </c>
      <c r="CE15" s="36">
        <v>81.099999999999994</v>
      </c>
      <c r="CG15" s="36">
        <v>45.98</v>
      </c>
      <c r="CH15" s="36">
        <v>21.06</v>
      </c>
      <c r="CI15" s="36">
        <v>33.520000000000003</v>
      </c>
      <c r="CJ15" s="36">
        <v>3446.36</v>
      </c>
      <c r="CK15" s="36">
        <v>1717.62</v>
      </c>
      <c r="CL15" s="36">
        <v>2581.9899999999998</v>
      </c>
      <c r="CM15" s="36">
        <v>58.68</v>
      </c>
      <c r="CN15" s="36">
        <v>34.25</v>
      </c>
      <c r="CO15" s="36">
        <v>46.46</v>
      </c>
      <c r="CP15" s="36">
        <v>11</v>
      </c>
      <c r="CQ15" s="36">
        <v>0.8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36">
      <c r="A17" s="32" t="str">
        <f>"5/1"</f>
        <v>5/1</v>
      </c>
      <c r="B17" s="33" t="s">
        <v>99</v>
      </c>
      <c r="C17" s="34" t="str">
        <f>"60"</f>
        <v>60</v>
      </c>
      <c r="D17" s="34">
        <v>0.98</v>
      </c>
      <c r="E17" s="34">
        <v>0</v>
      </c>
      <c r="F17" s="34">
        <v>3.61</v>
      </c>
      <c r="G17" s="34">
        <v>3.61</v>
      </c>
      <c r="H17" s="34">
        <v>6</v>
      </c>
      <c r="I17" s="34">
        <v>58.148319599999994</v>
      </c>
      <c r="J17" s="35">
        <v>0.45</v>
      </c>
      <c r="K17" s="35">
        <v>2.34</v>
      </c>
      <c r="L17" s="35">
        <v>0</v>
      </c>
      <c r="M17" s="35">
        <v>0</v>
      </c>
      <c r="N17" s="35">
        <v>4.1100000000000003</v>
      </c>
      <c r="O17" s="35">
        <v>0.92</v>
      </c>
      <c r="P17" s="35">
        <v>0.97</v>
      </c>
      <c r="Q17" s="35">
        <v>0</v>
      </c>
      <c r="R17" s="35">
        <v>0</v>
      </c>
      <c r="S17" s="35">
        <v>0.13</v>
      </c>
      <c r="T17" s="35">
        <v>0.75</v>
      </c>
      <c r="U17" s="35">
        <v>119.19</v>
      </c>
      <c r="V17" s="35">
        <v>127.23</v>
      </c>
      <c r="W17" s="35">
        <v>21.6</v>
      </c>
      <c r="X17" s="35">
        <v>7.04</v>
      </c>
      <c r="Y17" s="35">
        <v>15.07</v>
      </c>
      <c r="Z17" s="35">
        <v>0.28999999999999998</v>
      </c>
      <c r="AA17" s="35">
        <v>0</v>
      </c>
      <c r="AB17" s="35">
        <v>8</v>
      </c>
      <c r="AC17" s="35">
        <v>1.22</v>
      </c>
      <c r="AD17" s="35">
        <v>1.63</v>
      </c>
      <c r="AE17" s="35">
        <v>0.01</v>
      </c>
      <c r="AF17" s="35">
        <v>0.02</v>
      </c>
      <c r="AG17" s="35">
        <v>0.28999999999999998</v>
      </c>
      <c r="AH17" s="35">
        <v>0.39</v>
      </c>
      <c r="AI17" s="35">
        <v>18.399999999999999</v>
      </c>
      <c r="AJ17" s="35">
        <v>0</v>
      </c>
      <c r="AK17" s="35">
        <v>23.19</v>
      </c>
      <c r="AL17" s="35">
        <v>19.989999999999998</v>
      </c>
      <c r="AM17" s="35">
        <v>25.59</v>
      </c>
      <c r="AN17" s="35">
        <v>24.39</v>
      </c>
      <c r="AO17" s="35">
        <v>8.8000000000000007</v>
      </c>
      <c r="AP17" s="35">
        <v>17.989999999999998</v>
      </c>
      <c r="AQ17" s="35">
        <v>4</v>
      </c>
      <c r="AR17" s="35">
        <v>22.39</v>
      </c>
      <c r="AS17" s="35">
        <v>28.39</v>
      </c>
      <c r="AT17" s="35">
        <v>33.99</v>
      </c>
      <c r="AU17" s="35">
        <v>68.78</v>
      </c>
      <c r="AV17" s="35">
        <v>11.2</v>
      </c>
      <c r="AW17" s="35">
        <v>18.79</v>
      </c>
      <c r="AX17" s="35">
        <v>109.96</v>
      </c>
      <c r="AY17" s="35">
        <v>0</v>
      </c>
      <c r="AZ17" s="35">
        <v>23.59</v>
      </c>
      <c r="BA17" s="35">
        <v>23.59</v>
      </c>
      <c r="BB17" s="35">
        <v>19.989999999999998</v>
      </c>
      <c r="BC17" s="35">
        <v>8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0.22</v>
      </c>
      <c r="BL17" s="35">
        <v>0</v>
      </c>
      <c r="BM17" s="35">
        <v>0.14000000000000001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0.84</v>
      </c>
      <c r="BT17" s="35">
        <v>0</v>
      </c>
      <c r="BU17" s="35">
        <v>0</v>
      </c>
      <c r="BV17" s="35">
        <v>2.08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48.85</v>
      </c>
      <c r="CC17" s="34">
        <v>7.88</v>
      </c>
      <c r="CE17" s="32">
        <v>1.33</v>
      </c>
      <c r="CG17" s="32">
        <v>16.34</v>
      </c>
      <c r="CH17" s="32">
        <v>7.2</v>
      </c>
      <c r="CI17" s="32">
        <v>11.77</v>
      </c>
      <c r="CJ17" s="32">
        <v>425.2</v>
      </c>
      <c r="CK17" s="32">
        <v>106.29</v>
      </c>
      <c r="CL17" s="32">
        <v>265.74</v>
      </c>
      <c r="CM17" s="32">
        <v>10.48</v>
      </c>
      <c r="CN17" s="32">
        <v>8.8699999999999992</v>
      </c>
      <c r="CO17" s="32">
        <v>9.67</v>
      </c>
      <c r="CP17" s="32">
        <v>1.8</v>
      </c>
      <c r="CQ17" s="32">
        <v>0.3</v>
      </c>
      <c r="CR17" s="32">
        <v>4.78</v>
      </c>
    </row>
    <row r="18" spans="1:96" s="32" customFormat="1">
      <c r="A18" s="32" t="str">
        <f>"20/2"</f>
        <v>20/2</v>
      </c>
      <c r="B18" s="33" t="s">
        <v>100</v>
      </c>
      <c r="C18" s="34" t="str">
        <f>"200"</f>
        <v>200</v>
      </c>
      <c r="D18" s="34">
        <v>1.62</v>
      </c>
      <c r="E18" s="34">
        <v>0</v>
      </c>
      <c r="F18" s="34">
        <v>5.5</v>
      </c>
      <c r="G18" s="34">
        <v>4.91</v>
      </c>
      <c r="H18" s="34">
        <v>10.39</v>
      </c>
      <c r="I18" s="34">
        <v>94.972775999999996</v>
      </c>
      <c r="J18" s="35">
        <v>1</v>
      </c>
      <c r="K18" s="35">
        <v>3.12</v>
      </c>
      <c r="L18" s="35">
        <v>0</v>
      </c>
      <c r="M18" s="35">
        <v>0</v>
      </c>
      <c r="N18" s="35">
        <v>2.79</v>
      </c>
      <c r="O18" s="35">
        <v>5.98</v>
      </c>
      <c r="P18" s="35">
        <v>1.62</v>
      </c>
      <c r="Q18" s="35">
        <v>0</v>
      </c>
      <c r="R18" s="35">
        <v>0</v>
      </c>
      <c r="S18" s="35">
        <v>0.21</v>
      </c>
      <c r="T18" s="35">
        <v>1.63</v>
      </c>
      <c r="U18" s="35">
        <v>342.7</v>
      </c>
      <c r="V18" s="35">
        <v>314.64999999999998</v>
      </c>
      <c r="W18" s="35">
        <v>23.65</v>
      </c>
      <c r="X18" s="35">
        <v>17.23</v>
      </c>
      <c r="Y18" s="35">
        <v>42.13</v>
      </c>
      <c r="Z18" s="35">
        <v>0.64</v>
      </c>
      <c r="AA18" s="35">
        <v>4</v>
      </c>
      <c r="AB18" s="35">
        <v>897.12</v>
      </c>
      <c r="AC18" s="35">
        <v>169.96</v>
      </c>
      <c r="AD18" s="35">
        <v>2.2400000000000002</v>
      </c>
      <c r="AE18" s="35">
        <v>0.06</v>
      </c>
      <c r="AF18" s="35">
        <v>0.04</v>
      </c>
      <c r="AG18" s="35">
        <v>0.67</v>
      </c>
      <c r="AH18" s="35">
        <v>1.1200000000000001</v>
      </c>
      <c r="AI18" s="35">
        <v>6.89</v>
      </c>
      <c r="AJ18" s="35">
        <v>0</v>
      </c>
      <c r="AK18" s="35">
        <v>75.38</v>
      </c>
      <c r="AL18" s="35">
        <v>67.900000000000006</v>
      </c>
      <c r="AM18" s="35">
        <v>116.07</v>
      </c>
      <c r="AN18" s="35">
        <v>119.64</v>
      </c>
      <c r="AO18" s="35">
        <v>30.62</v>
      </c>
      <c r="AP18" s="35">
        <v>70.680000000000007</v>
      </c>
      <c r="AQ18" s="35">
        <v>21.8</v>
      </c>
      <c r="AR18" s="35">
        <v>68.959999999999994</v>
      </c>
      <c r="AS18" s="35">
        <v>93.81</v>
      </c>
      <c r="AT18" s="35">
        <v>148.62</v>
      </c>
      <c r="AU18" s="35">
        <v>176.48</v>
      </c>
      <c r="AV18" s="35">
        <v>44.15</v>
      </c>
      <c r="AW18" s="35">
        <v>76.91</v>
      </c>
      <c r="AX18" s="35">
        <v>304.99</v>
      </c>
      <c r="AY18" s="35">
        <v>0</v>
      </c>
      <c r="AZ18" s="35">
        <v>69.03</v>
      </c>
      <c r="BA18" s="35">
        <v>69.78</v>
      </c>
      <c r="BB18" s="35">
        <v>56.25</v>
      </c>
      <c r="BC18" s="35">
        <v>23.05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0.32</v>
      </c>
      <c r="BL18" s="35">
        <v>0</v>
      </c>
      <c r="BM18" s="35">
        <v>0.2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1.18</v>
      </c>
      <c r="BT18" s="35">
        <v>0</v>
      </c>
      <c r="BU18" s="35">
        <v>0</v>
      </c>
      <c r="BV18" s="35">
        <v>2.81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229.64</v>
      </c>
      <c r="CC18" s="34">
        <v>10.79</v>
      </c>
      <c r="CE18" s="32">
        <v>153.52000000000001</v>
      </c>
      <c r="CG18" s="32">
        <v>40.229999999999997</v>
      </c>
      <c r="CH18" s="32">
        <v>22.65</v>
      </c>
      <c r="CI18" s="32">
        <v>31.44</v>
      </c>
      <c r="CJ18" s="32">
        <v>824.26</v>
      </c>
      <c r="CK18" s="32">
        <v>365.08</v>
      </c>
      <c r="CL18" s="32">
        <v>594.66999999999996</v>
      </c>
      <c r="CM18" s="32">
        <v>48.47</v>
      </c>
      <c r="CN18" s="32">
        <v>26.56</v>
      </c>
      <c r="CO18" s="32">
        <v>37.51</v>
      </c>
      <c r="CP18" s="32">
        <v>0</v>
      </c>
      <c r="CQ18" s="32">
        <v>0.8</v>
      </c>
      <c r="CR18" s="32">
        <v>6.54</v>
      </c>
    </row>
    <row r="19" spans="1:96" s="32" customFormat="1">
      <c r="A19" s="32" t="str">
        <f>"4/8"</f>
        <v>4/8</v>
      </c>
      <c r="B19" s="33" t="s">
        <v>101</v>
      </c>
      <c r="C19" s="34" t="str">
        <f>"240"</f>
        <v>240</v>
      </c>
      <c r="D19" s="34">
        <v>17.760000000000002</v>
      </c>
      <c r="E19" s="34">
        <v>14.28</v>
      </c>
      <c r="F19" s="34">
        <v>19.809999999999999</v>
      </c>
      <c r="G19" s="34">
        <v>10.220000000000001</v>
      </c>
      <c r="H19" s="34">
        <v>44.06</v>
      </c>
      <c r="I19" s="34">
        <v>423.90180000000004</v>
      </c>
      <c r="J19" s="35">
        <v>6.83</v>
      </c>
      <c r="K19" s="35">
        <v>6.24</v>
      </c>
      <c r="L19" s="35">
        <v>0</v>
      </c>
      <c r="M19" s="35">
        <v>0</v>
      </c>
      <c r="N19" s="35">
        <v>3.18</v>
      </c>
      <c r="O19" s="35">
        <v>38.28</v>
      </c>
      <c r="P19" s="35">
        <v>2.59</v>
      </c>
      <c r="Q19" s="35">
        <v>0</v>
      </c>
      <c r="R19" s="35">
        <v>0</v>
      </c>
      <c r="S19" s="35">
        <v>0.12</v>
      </c>
      <c r="T19" s="35">
        <v>2.96</v>
      </c>
      <c r="U19" s="35">
        <v>620.88</v>
      </c>
      <c r="V19" s="35">
        <v>343.99</v>
      </c>
      <c r="W19" s="35">
        <v>25.57</v>
      </c>
      <c r="X19" s="35">
        <v>51.31</v>
      </c>
      <c r="Y19" s="35">
        <v>222.94</v>
      </c>
      <c r="Z19" s="35">
        <v>2.62</v>
      </c>
      <c r="AA19" s="35">
        <v>0</v>
      </c>
      <c r="AB19" s="35">
        <v>2764.8</v>
      </c>
      <c r="AC19" s="35">
        <v>576</v>
      </c>
      <c r="AD19" s="35">
        <v>4.91</v>
      </c>
      <c r="AE19" s="35">
        <v>0.08</v>
      </c>
      <c r="AF19" s="35">
        <v>0.13</v>
      </c>
      <c r="AG19" s="35">
        <v>3.88</v>
      </c>
      <c r="AH19" s="35">
        <v>8.59</v>
      </c>
      <c r="AI19" s="35">
        <v>1.1499999999999999</v>
      </c>
      <c r="AJ19" s="35">
        <v>0</v>
      </c>
      <c r="AK19" s="35">
        <v>986.24</v>
      </c>
      <c r="AL19" s="35">
        <v>752.7</v>
      </c>
      <c r="AM19" s="35">
        <v>1414.61</v>
      </c>
      <c r="AN19" s="35">
        <v>1298.2</v>
      </c>
      <c r="AO19" s="35">
        <v>410.32</v>
      </c>
      <c r="AP19" s="35">
        <v>718.31</v>
      </c>
      <c r="AQ19" s="35">
        <v>207.92</v>
      </c>
      <c r="AR19" s="35">
        <v>782.66</v>
      </c>
      <c r="AS19" s="35">
        <v>1008.17</v>
      </c>
      <c r="AT19" s="35">
        <v>1040.22</v>
      </c>
      <c r="AU19" s="35">
        <v>1607.45</v>
      </c>
      <c r="AV19" s="35">
        <v>608.41999999999996</v>
      </c>
      <c r="AW19" s="35">
        <v>857.56</v>
      </c>
      <c r="AX19" s="35">
        <v>2931.83</v>
      </c>
      <c r="AY19" s="35">
        <v>209.36</v>
      </c>
      <c r="AZ19" s="35">
        <v>681.32</v>
      </c>
      <c r="BA19" s="35">
        <v>750.71</v>
      </c>
      <c r="BB19" s="35">
        <v>636.91999999999996</v>
      </c>
      <c r="BC19" s="35">
        <v>264.41000000000003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0.01</v>
      </c>
      <c r="BJ19" s="35">
        <v>0</v>
      </c>
      <c r="BK19" s="35">
        <v>0.62</v>
      </c>
      <c r="BL19" s="35">
        <v>0</v>
      </c>
      <c r="BM19" s="35">
        <v>0.37</v>
      </c>
      <c r="BN19" s="35">
        <v>0.03</v>
      </c>
      <c r="BO19" s="35">
        <v>0.06</v>
      </c>
      <c r="BP19" s="35">
        <v>0</v>
      </c>
      <c r="BQ19" s="35">
        <v>0</v>
      </c>
      <c r="BR19" s="35">
        <v>0</v>
      </c>
      <c r="BS19" s="35">
        <v>2.17</v>
      </c>
      <c r="BT19" s="35">
        <v>0</v>
      </c>
      <c r="BU19" s="35">
        <v>0</v>
      </c>
      <c r="BV19" s="35">
        <v>5.78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215.34</v>
      </c>
      <c r="CC19" s="34">
        <v>67.69</v>
      </c>
      <c r="CE19" s="32">
        <v>460.8</v>
      </c>
      <c r="CG19" s="32">
        <v>66.23</v>
      </c>
      <c r="CH19" s="32">
        <v>38.35</v>
      </c>
      <c r="CI19" s="32">
        <v>52.29</v>
      </c>
      <c r="CJ19" s="32">
        <v>4982.26</v>
      </c>
      <c r="CK19" s="32">
        <v>2706.36</v>
      </c>
      <c r="CL19" s="32">
        <v>3844.31</v>
      </c>
      <c r="CM19" s="32">
        <v>50.71</v>
      </c>
      <c r="CN19" s="32">
        <v>27.77</v>
      </c>
      <c r="CO19" s="32">
        <v>39.24</v>
      </c>
      <c r="CP19" s="32">
        <v>0</v>
      </c>
      <c r="CQ19" s="32">
        <v>1.44</v>
      </c>
      <c r="CR19" s="32">
        <v>41.02</v>
      </c>
    </row>
    <row r="20" spans="1:96" s="32" customFormat="1">
      <c r="A20" s="32" t="str">
        <f>"2"</f>
        <v>2</v>
      </c>
      <c r="B20" s="33" t="s">
        <v>102</v>
      </c>
      <c r="C20" s="34" t="str">
        <f>"28,7"</f>
        <v>28,7</v>
      </c>
      <c r="D20" s="34">
        <v>1.9</v>
      </c>
      <c r="E20" s="34">
        <v>0</v>
      </c>
      <c r="F20" s="34">
        <v>0.19</v>
      </c>
      <c r="G20" s="34">
        <v>0.19</v>
      </c>
      <c r="H20" s="34">
        <v>13.46</v>
      </c>
      <c r="I20" s="34">
        <v>64.259586999999982</v>
      </c>
      <c r="J20" s="35">
        <v>0</v>
      </c>
      <c r="K20" s="35">
        <v>0</v>
      </c>
      <c r="L20" s="35">
        <v>0</v>
      </c>
      <c r="M20" s="35">
        <v>0</v>
      </c>
      <c r="N20" s="35">
        <v>0.32</v>
      </c>
      <c r="O20" s="35">
        <v>13.09</v>
      </c>
      <c r="P20" s="35">
        <v>0.06</v>
      </c>
      <c r="Q20" s="35">
        <v>0</v>
      </c>
      <c r="R20" s="35">
        <v>0</v>
      </c>
      <c r="S20" s="35">
        <v>0</v>
      </c>
      <c r="T20" s="35">
        <v>0.52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91.64</v>
      </c>
      <c r="AL20" s="35">
        <v>95.38</v>
      </c>
      <c r="AM20" s="35">
        <v>146.07</v>
      </c>
      <c r="AN20" s="35">
        <v>48.44</v>
      </c>
      <c r="AO20" s="35">
        <v>28.71</v>
      </c>
      <c r="AP20" s="35">
        <v>57.43</v>
      </c>
      <c r="AQ20" s="35">
        <v>21.72</v>
      </c>
      <c r="AR20" s="35">
        <v>103.87</v>
      </c>
      <c r="AS20" s="35">
        <v>64.42</v>
      </c>
      <c r="AT20" s="35">
        <v>89.89</v>
      </c>
      <c r="AU20" s="35">
        <v>74.16</v>
      </c>
      <c r="AV20" s="35">
        <v>38.950000000000003</v>
      </c>
      <c r="AW20" s="35">
        <v>68.91</v>
      </c>
      <c r="AX20" s="35">
        <v>576.28</v>
      </c>
      <c r="AY20" s="35">
        <v>0</v>
      </c>
      <c r="AZ20" s="35">
        <v>187.77</v>
      </c>
      <c r="BA20" s="35">
        <v>81.650000000000006</v>
      </c>
      <c r="BB20" s="35">
        <v>54.18</v>
      </c>
      <c r="BC20" s="35">
        <v>42.95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0.02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0.02</v>
      </c>
      <c r="BT20" s="35">
        <v>0</v>
      </c>
      <c r="BU20" s="35">
        <v>0</v>
      </c>
      <c r="BV20" s="35">
        <v>0.08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11.22</v>
      </c>
      <c r="CC20" s="34">
        <v>1.52</v>
      </c>
      <c r="CE20" s="32">
        <v>0</v>
      </c>
      <c r="CG20" s="32">
        <v>0</v>
      </c>
      <c r="CH20" s="32">
        <v>0</v>
      </c>
      <c r="CI20" s="32">
        <v>0</v>
      </c>
      <c r="CJ20" s="32">
        <v>760</v>
      </c>
      <c r="CK20" s="32">
        <v>292.8</v>
      </c>
      <c r="CL20" s="32">
        <v>526.4</v>
      </c>
      <c r="CM20" s="32">
        <v>6.08</v>
      </c>
      <c r="CN20" s="32">
        <v>6.08</v>
      </c>
      <c r="CO20" s="32">
        <v>6.08</v>
      </c>
      <c r="CP20" s="32">
        <v>0</v>
      </c>
      <c r="CQ20" s="32">
        <v>0</v>
      </c>
      <c r="CR20" s="32">
        <v>1.27</v>
      </c>
    </row>
    <row r="21" spans="1:96" s="32" customFormat="1">
      <c r="A21" s="32" t="str">
        <f>"3"</f>
        <v>3</v>
      </c>
      <c r="B21" s="33" t="s">
        <v>103</v>
      </c>
      <c r="C21" s="34" t="str">
        <f>"30"</f>
        <v>30</v>
      </c>
      <c r="D21" s="34">
        <v>1.98</v>
      </c>
      <c r="E21" s="34">
        <v>0</v>
      </c>
      <c r="F21" s="34">
        <v>0.36</v>
      </c>
      <c r="G21" s="34">
        <v>0.36</v>
      </c>
      <c r="H21" s="34">
        <v>12.51</v>
      </c>
      <c r="I21" s="34">
        <v>58.013999999999996</v>
      </c>
      <c r="J21" s="35">
        <v>0.06</v>
      </c>
      <c r="K21" s="35">
        <v>0</v>
      </c>
      <c r="L21" s="35">
        <v>0</v>
      </c>
      <c r="M21" s="35">
        <v>0</v>
      </c>
      <c r="N21" s="35">
        <v>0.36</v>
      </c>
      <c r="O21" s="35">
        <v>9.66</v>
      </c>
      <c r="P21" s="35">
        <v>2.4900000000000002</v>
      </c>
      <c r="Q21" s="35">
        <v>0</v>
      </c>
      <c r="R21" s="35">
        <v>0</v>
      </c>
      <c r="S21" s="35">
        <v>0.3</v>
      </c>
      <c r="T21" s="35">
        <v>0.75</v>
      </c>
      <c r="U21" s="35">
        <v>183</v>
      </c>
      <c r="V21" s="35">
        <v>73.5</v>
      </c>
      <c r="W21" s="35">
        <v>10.5</v>
      </c>
      <c r="X21" s="35">
        <v>14.1</v>
      </c>
      <c r="Y21" s="35">
        <v>47.4</v>
      </c>
      <c r="Z21" s="35">
        <v>1.17</v>
      </c>
      <c r="AA21" s="35">
        <v>0</v>
      </c>
      <c r="AB21" s="35">
        <v>1.5</v>
      </c>
      <c r="AC21" s="35">
        <v>0.3</v>
      </c>
      <c r="AD21" s="35">
        <v>0.42</v>
      </c>
      <c r="AE21" s="35">
        <v>0.05</v>
      </c>
      <c r="AF21" s="35">
        <v>0.02</v>
      </c>
      <c r="AG21" s="35">
        <v>0.21</v>
      </c>
      <c r="AH21" s="35">
        <v>0.6</v>
      </c>
      <c r="AI21" s="35">
        <v>0</v>
      </c>
      <c r="AJ21" s="35">
        <v>0</v>
      </c>
      <c r="AK21" s="35">
        <v>96.6</v>
      </c>
      <c r="AL21" s="35">
        <v>74.400000000000006</v>
      </c>
      <c r="AM21" s="35">
        <v>128.1</v>
      </c>
      <c r="AN21" s="35">
        <v>66.900000000000006</v>
      </c>
      <c r="AO21" s="35">
        <v>27.9</v>
      </c>
      <c r="AP21" s="35">
        <v>59.4</v>
      </c>
      <c r="AQ21" s="35">
        <v>24</v>
      </c>
      <c r="AR21" s="35">
        <v>111.3</v>
      </c>
      <c r="AS21" s="35">
        <v>89.1</v>
      </c>
      <c r="AT21" s="35">
        <v>87.3</v>
      </c>
      <c r="AU21" s="35">
        <v>139.19999999999999</v>
      </c>
      <c r="AV21" s="35">
        <v>37.200000000000003</v>
      </c>
      <c r="AW21" s="35">
        <v>93</v>
      </c>
      <c r="AX21" s="35">
        <v>458.7</v>
      </c>
      <c r="AY21" s="35">
        <v>0</v>
      </c>
      <c r="AZ21" s="35">
        <v>157.80000000000001</v>
      </c>
      <c r="BA21" s="35">
        <v>87.3</v>
      </c>
      <c r="BB21" s="35">
        <v>54</v>
      </c>
      <c r="BC21" s="35">
        <v>39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0.04</v>
      </c>
      <c r="BL21" s="35">
        <v>0</v>
      </c>
      <c r="BM21" s="35">
        <v>0</v>
      </c>
      <c r="BN21" s="35">
        <v>0.01</v>
      </c>
      <c r="BO21" s="35">
        <v>0</v>
      </c>
      <c r="BP21" s="35">
        <v>0</v>
      </c>
      <c r="BQ21" s="35">
        <v>0</v>
      </c>
      <c r="BR21" s="35">
        <v>0</v>
      </c>
      <c r="BS21" s="35">
        <v>0.03</v>
      </c>
      <c r="BT21" s="35">
        <v>0</v>
      </c>
      <c r="BU21" s="35">
        <v>0</v>
      </c>
      <c r="BV21" s="35">
        <v>0.14000000000000001</v>
      </c>
      <c r="BW21" s="35">
        <v>0.02</v>
      </c>
      <c r="BX21" s="35">
        <v>0</v>
      </c>
      <c r="BY21" s="35">
        <v>0</v>
      </c>
      <c r="BZ21" s="35">
        <v>0</v>
      </c>
      <c r="CA21" s="35">
        <v>0</v>
      </c>
      <c r="CB21" s="35">
        <v>14.1</v>
      </c>
      <c r="CC21" s="34">
        <v>1.66</v>
      </c>
      <c r="CE21" s="32">
        <v>0.25</v>
      </c>
      <c r="CG21" s="32">
        <v>5.0599999999999996</v>
      </c>
      <c r="CH21" s="32">
        <v>5.0599999999999996</v>
      </c>
      <c r="CI21" s="32">
        <v>5.0599999999999996</v>
      </c>
      <c r="CJ21" s="32">
        <v>962.03</v>
      </c>
      <c r="CK21" s="32">
        <v>370.63</v>
      </c>
      <c r="CL21" s="32">
        <v>666.33</v>
      </c>
      <c r="CM21" s="32">
        <v>9.6199999999999992</v>
      </c>
      <c r="CN21" s="32">
        <v>8</v>
      </c>
      <c r="CO21" s="32">
        <v>8.81</v>
      </c>
      <c r="CP21" s="32">
        <v>0</v>
      </c>
      <c r="CQ21" s="32">
        <v>0</v>
      </c>
      <c r="CR21" s="32">
        <v>1.38</v>
      </c>
    </row>
    <row r="22" spans="1:96" s="28" customFormat="1" ht="24">
      <c r="A22" s="28" t="str">
        <f>"16/10"</f>
        <v>16/10</v>
      </c>
      <c r="B22" s="29" t="s">
        <v>104</v>
      </c>
      <c r="C22" s="30" t="str">
        <f>"200"</f>
        <v>200</v>
      </c>
      <c r="D22" s="30">
        <v>0.93</v>
      </c>
      <c r="E22" s="30">
        <v>0</v>
      </c>
      <c r="F22" s="30">
        <v>0.11</v>
      </c>
      <c r="G22" s="30">
        <v>0.11</v>
      </c>
      <c r="H22" s="30">
        <v>18.399999999999999</v>
      </c>
      <c r="I22" s="30">
        <v>69.692080000000004</v>
      </c>
      <c r="J22" s="31">
        <v>0.03</v>
      </c>
      <c r="K22" s="31">
        <v>0</v>
      </c>
      <c r="L22" s="31">
        <v>0</v>
      </c>
      <c r="M22" s="31">
        <v>0</v>
      </c>
      <c r="N22" s="31">
        <v>14.01</v>
      </c>
      <c r="O22" s="31">
        <v>0.72</v>
      </c>
      <c r="P22" s="31">
        <v>3.67</v>
      </c>
      <c r="Q22" s="31">
        <v>0</v>
      </c>
      <c r="R22" s="31">
        <v>0</v>
      </c>
      <c r="S22" s="31">
        <v>0.48</v>
      </c>
      <c r="T22" s="31">
        <v>0.84</v>
      </c>
      <c r="U22" s="31">
        <v>3.12</v>
      </c>
      <c r="V22" s="31">
        <v>257.60000000000002</v>
      </c>
      <c r="W22" s="31">
        <v>26.34</v>
      </c>
      <c r="X22" s="31">
        <v>15.77</v>
      </c>
      <c r="Y22" s="31">
        <v>21.16</v>
      </c>
      <c r="Z22" s="31">
        <v>0.63</v>
      </c>
      <c r="AA22" s="31">
        <v>0</v>
      </c>
      <c r="AB22" s="31">
        <v>693</v>
      </c>
      <c r="AC22" s="31">
        <v>128.30000000000001</v>
      </c>
      <c r="AD22" s="31">
        <v>1.02</v>
      </c>
      <c r="AE22" s="31">
        <v>0.02</v>
      </c>
      <c r="AF22" s="31">
        <v>0.04</v>
      </c>
      <c r="AG22" s="31">
        <v>0.43</v>
      </c>
      <c r="AH22" s="31">
        <v>0.66</v>
      </c>
      <c r="AI22" s="31">
        <v>20.239999999999998</v>
      </c>
      <c r="AJ22" s="31">
        <v>0</v>
      </c>
      <c r="AK22" s="31">
        <v>0.01</v>
      </c>
      <c r="AL22" s="31">
        <v>0.01</v>
      </c>
      <c r="AM22" s="31">
        <v>0.01</v>
      </c>
      <c r="AN22" s="31">
        <v>0.01</v>
      </c>
      <c r="AO22" s="31">
        <v>0</v>
      </c>
      <c r="AP22" s="31">
        <v>0.01</v>
      </c>
      <c r="AQ22" s="31">
        <v>0</v>
      </c>
      <c r="AR22" s="31">
        <v>0.01</v>
      </c>
      <c r="AS22" s="31">
        <v>0.01</v>
      </c>
      <c r="AT22" s="31">
        <v>0.01</v>
      </c>
      <c r="AU22" s="31">
        <v>0.04</v>
      </c>
      <c r="AV22" s="31">
        <v>0</v>
      </c>
      <c r="AW22" s="31">
        <v>0.01</v>
      </c>
      <c r="AX22" s="31">
        <v>0.02</v>
      </c>
      <c r="AY22" s="31">
        <v>0</v>
      </c>
      <c r="AZ22" s="31">
        <v>0.01</v>
      </c>
      <c r="BA22" s="31">
        <v>0.01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0.01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213.71</v>
      </c>
      <c r="CC22" s="30">
        <v>6.14</v>
      </c>
      <c r="CE22" s="28">
        <v>115.5</v>
      </c>
      <c r="CG22" s="28">
        <v>5.27</v>
      </c>
      <c r="CH22" s="28">
        <v>5.27</v>
      </c>
      <c r="CI22" s="28">
        <v>5.27</v>
      </c>
      <c r="CJ22" s="28">
        <v>525</v>
      </c>
      <c r="CK22" s="28">
        <v>207</v>
      </c>
      <c r="CL22" s="28">
        <v>366</v>
      </c>
      <c r="CM22" s="28">
        <v>51.54</v>
      </c>
      <c r="CN22" s="28">
        <v>30.44</v>
      </c>
      <c r="CO22" s="28">
        <v>40.99</v>
      </c>
      <c r="CP22" s="28">
        <v>5</v>
      </c>
      <c r="CQ22" s="28">
        <v>0</v>
      </c>
      <c r="CR22" s="28">
        <v>3.72</v>
      </c>
    </row>
    <row r="23" spans="1:96" s="36" customFormat="1" ht="11.4">
      <c r="B23" s="37" t="s">
        <v>105</v>
      </c>
      <c r="C23" s="38"/>
      <c r="D23" s="38">
        <v>25.18</v>
      </c>
      <c r="E23" s="38">
        <v>14.28</v>
      </c>
      <c r="F23" s="38">
        <v>29.58</v>
      </c>
      <c r="G23" s="38">
        <v>19.41</v>
      </c>
      <c r="H23" s="38">
        <v>104.82</v>
      </c>
      <c r="I23" s="38">
        <v>768.99</v>
      </c>
      <c r="J23" s="39">
        <v>8.36</v>
      </c>
      <c r="K23" s="39">
        <v>11.7</v>
      </c>
      <c r="L23" s="39">
        <v>0</v>
      </c>
      <c r="M23" s="39">
        <v>0</v>
      </c>
      <c r="N23" s="39">
        <v>24.77</v>
      </c>
      <c r="O23" s="39">
        <v>68.650000000000006</v>
      </c>
      <c r="P23" s="39">
        <v>11.4</v>
      </c>
      <c r="Q23" s="39">
        <v>0</v>
      </c>
      <c r="R23" s="39">
        <v>0</v>
      </c>
      <c r="S23" s="39">
        <v>1.23</v>
      </c>
      <c r="T23" s="39">
        <v>7.45</v>
      </c>
      <c r="U23" s="39">
        <v>1268.8800000000001</v>
      </c>
      <c r="V23" s="39">
        <v>1116.98</v>
      </c>
      <c r="W23" s="39">
        <v>107.66</v>
      </c>
      <c r="X23" s="39">
        <v>105.44</v>
      </c>
      <c r="Y23" s="39">
        <v>348.69</v>
      </c>
      <c r="Z23" s="39">
        <v>5.34</v>
      </c>
      <c r="AA23" s="39">
        <v>4</v>
      </c>
      <c r="AB23" s="39">
        <v>4364.42</v>
      </c>
      <c r="AC23" s="39">
        <v>875.78</v>
      </c>
      <c r="AD23" s="39">
        <v>10.220000000000001</v>
      </c>
      <c r="AE23" s="39">
        <v>0.23</v>
      </c>
      <c r="AF23" s="39">
        <v>0.25</v>
      </c>
      <c r="AG23" s="39">
        <v>5.48</v>
      </c>
      <c r="AH23" s="39">
        <v>11.35</v>
      </c>
      <c r="AI23" s="39">
        <v>46.68</v>
      </c>
      <c r="AJ23" s="39">
        <v>0</v>
      </c>
      <c r="AK23" s="39">
        <v>1273.06</v>
      </c>
      <c r="AL23" s="39">
        <v>1010.38</v>
      </c>
      <c r="AM23" s="39">
        <v>1830.45</v>
      </c>
      <c r="AN23" s="39">
        <v>1557.59</v>
      </c>
      <c r="AO23" s="39">
        <v>506.35</v>
      </c>
      <c r="AP23" s="39">
        <v>923.82</v>
      </c>
      <c r="AQ23" s="39">
        <v>279.44</v>
      </c>
      <c r="AR23" s="39">
        <v>1089.18</v>
      </c>
      <c r="AS23" s="39">
        <v>1283.8900000000001</v>
      </c>
      <c r="AT23" s="39">
        <v>1400.03</v>
      </c>
      <c r="AU23" s="39">
        <v>2066.11</v>
      </c>
      <c r="AV23" s="39">
        <v>739.94</v>
      </c>
      <c r="AW23" s="39">
        <v>1115.19</v>
      </c>
      <c r="AX23" s="39">
        <v>4381.79</v>
      </c>
      <c r="AY23" s="39">
        <v>209.36</v>
      </c>
      <c r="AZ23" s="39">
        <v>1119.52</v>
      </c>
      <c r="BA23" s="39">
        <v>1013.04</v>
      </c>
      <c r="BB23" s="39">
        <v>821.35</v>
      </c>
      <c r="BC23" s="39">
        <v>377.4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0.01</v>
      </c>
      <c r="BJ23" s="39">
        <v>0</v>
      </c>
      <c r="BK23" s="39">
        <v>1.23</v>
      </c>
      <c r="BL23" s="39">
        <v>0</v>
      </c>
      <c r="BM23" s="39">
        <v>0.72</v>
      </c>
      <c r="BN23" s="39">
        <v>0.06</v>
      </c>
      <c r="BO23" s="39">
        <v>0.12</v>
      </c>
      <c r="BP23" s="39">
        <v>0</v>
      </c>
      <c r="BQ23" s="39">
        <v>0</v>
      </c>
      <c r="BR23" s="39">
        <v>0.01</v>
      </c>
      <c r="BS23" s="39">
        <v>4.25</v>
      </c>
      <c r="BT23" s="39">
        <v>0</v>
      </c>
      <c r="BU23" s="39">
        <v>0</v>
      </c>
      <c r="BV23" s="39">
        <v>10.91</v>
      </c>
      <c r="BW23" s="39">
        <v>0.03</v>
      </c>
      <c r="BX23" s="39">
        <v>0</v>
      </c>
      <c r="BY23" s="39">
        <v>0</v>
      </c>
      <c r="BZ23" s="39">
        <v>0</v>
      </c>
      <c r="CA23" s="39">
        <v>0</v>
      </c>
      <c r="CB23" s="39">
        <v>732.86</v>
      </c>
      <c r="CC23" s="38">
        <f>SUM($CC$16:$CC$22)</f>
        <v>95.679999999999993</v>
      </c>
      <c r="CD23" s="36">
        <f>$I$23/$I$47*100</f>
        <v>24.554485163342136</v>
      </c>
      <c r="CE23" s="36">
        <v>731.4</v>
      </c>
      <c r="CG23" s="36">
        <v>133.13</v>
      </c>
      <c r="CH23" s="36">
        <v>78.540000000000006</v>
      </c>
      <c r="CI23" s="36">
        <v>105.84</v>
      </c>
      <c r="CJ23" s="36">
        <v>8478.74</v>
      </c>
      <c r="CK23" s="36">
        <v>4048.16</v>
      </c>
      <c r="CL23" s="36">
        <v>6263.45</v>
      </c>
      <c r="CM23" s="36">
        <v>176.89</v>
      </c>
      <c r="CN23" s="36">
        <v>107.72</v>
      </c>
      <c r="CO23" s="36">
        <v>142.30000000000001</v>
      </c>
      <c r="CP23" s="36">
        <v>6.8</v>
      </c>
      <c r="CQ23" s="36">
        <v>2.54</v>
      </c>
    </row>
    <row r="24" spans="1:96">
      <c r="B24" s="27" t="s">
        <v>106</v>
      </c>
      <c r="C24" s="16"/>
      <c r="D24" s="16"/>
      <c r="E24" s="16"/>
      <c r="F24" s="16"/>
      <c r="G24" s="16"/>
      <c r="H24" s="16"/>
      <c r="I24" s="16"/>
    </row>
    <row r="25" spans="1:96" s="32" customFormat="1">
      <c r="A25" s="32" t="str">
        <f>"5"</f>
        <v>5</v>
      </c>
      <c r="B25" s="33" t="s">
        <v>107</v>
      </c>
      <c r="C25" s="34" t="str">
        <f>"200"</f>
        <v>200</v>
      </c>
      <c r="D25" s="34">
        <v>1</v>
      </c>
      <c r="E25" s="34">
        <v>0</v>
      </c>
      <c r="F25" s="34">
        <v>0.2</v>
      </c>
      <c r="G25" s="34">
        <v>0</v>
      </c>
      <c r="H25" s="34">
        <v>20.6</v>
      </c>
      <c r="I25" s="34">
        <v>86.47999999999999</v>
      </c>
      <c r="J25" s="35">
        <v>0</v>
      </c>
      <c r="K25" s="35">
        <v>0</v>
      </c>
      <c r="L25" s="35">
        <v>0</v>
      </c>
      <c r="M25" s="35">
        <v>0</v>
      </c>
      <c r="N25" s="35">
        <v>19.8</v>
      </c>
      <c r="O25" s="35">
        <v>0.4</v>
      </c>
      <c r="P25" s="35">
        <v>0.4</v>
      </c>
      <c r="Q25" s="35">
        <v>0</v>
      </c>
      <c r="R25" s="35">
        <v>0</v>
      </c>
      <c r="S25" s="35">
        <v>1</v>
      </c>
      <c r="T25" s="35">
        <v>0.6</v>
      </c>
      <c r="U25" s="35">
        <v>12</v>
      </c>
      <c r="V25" s="35">
        <v>240</v>
      </c>
      <c r="W25" s="35">
        <v>14</v>
      </c>
      <c r="X25" s="35">
        <v>8</v>
      </c>
      <c r="Y25" s="35">
        <v>14</v>
      </c>
      <c r="Z25" s="35">
        <v>2.8</v>
      </c>
      <c r="AA25" s="35">
        <v>0</v>
      </c>
      <c r="AB25" s="35">
        <v>0</v>
      </c>
      <c r="AC25" s="35">
        <v>0</v>
      </c>
      <c r="AD25" s="35">
        <v>0.2</v>
      </c>
      <c r="AE25" s="35">
        <v>0.02</v>
      </c>
      <c r="AF25" s="35">
        <v>0.02</v>
      </c>
      <c r="AG25" s="35">
        <v>0.2</v>
      </c>
      <c r="AH25" s="35">
        <v>0.4</v>
      </c>
      <c r="AI25" s="35">
        <v>4</v>
      </c>
      <c r="AJ25" s="35">
        <v>0.4</v>
      </c>
      <c r="AK25" s="35">
        <v>16</v>
      </c>
      <c r="AL25" s="35">
        <v>20</v>
      </c>
      <c r="AM25" s="35">
        <v>28</v>
      </c>
      <c r="AN25" s="35">
        <v>28</v>
      </c>
      <c r="AO25" s="35">
        <v>4</v>
      </c>
      <c r="AP25" s="35">
        <v>16</v>
      </c>
      <c r="AQ25" s="35">
        <v>4</v>
      </c>
      <c r="AR25" s="35">
        <v>14</v>
      </c>
      <c r="AS25" s="35">
        <v>26</v>
      </c>
      <c r="AT25" s="35">
        <v>16</v>
      </c>
      <c r="AU25" s="35">
        <v>116</v>
      </c>
      <c r="AV25" s="35">
        <v>10</v>
      </c>
      <c r="AW25" s="35">
        <v>22</v>
      </c>
      <c r="AX25" s="35">
        <v>64</v>
      </c>
      <c r="AY25" s="35">
        <v>0</v>
      </c>
      <c r="AZ25" s="35">
        <v>20</v>
      </c>
      <c r="BA25" s="35">
        <v>24</v>
      </c>
      <c r="BB25" s="35">
        <v>10</v>
      </c>
      <c r="BC25" s="35">
        <v>8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176.2</v>
      </c>
      <c r="CC25" s="34">
        <v>10.8</v>
      </c>
      <c r="CE25" s="32">
        <v>0</v>
      </c>
      <c r="CG25" s="32">
        <v>4</v>
      </c>
      <c r="CH25" s="32">
        <v>4</v>
      </c>
      <c r="CI25" s="32">
        <v>4</v>
      </c>
      <c r="CJ25" s="32">
        <v>400</v>
      </c>
      <c r="CK25" s="32">
        <v>182</v>
      </c>
      <c r="CL25" s="32">
        <v>291</v>
      </c>
      <c r="CM25" s="32">
        <v>0.6</v>
      </c>
      <c r="CN25" s="32">
        <v>0.6</v>
      </c>
      <c r="CO25" s="32">
        <v>0.6</v>
      </c>
      <c r="CP25" s="32">
        <v>0</v>
      </c>
      <c r="CQ25" s="32">
        <v>0</v>
      </c>
      <c r="CR25" s="32">
        <v>9</v>
      </c>
    </row>
    <row r="26" spans="1:96" s="28" customFormat="1">
      <c r="A26" s="28" t="str">
        <f>"12/2"</f>
        <v>12/2</v>
      </c>
      <c r="B26" s="29" t="s">
        <v>108</v>
      </c>
      <c r="C26" s="30" t="str">
        <f>"160"</f>
        <v>160</v>
      </c>
      <c r="D26" s="30">
        <v>1.44</v>
      </c>
      <c r="E26" s="30">
        <v>0</v>
      </c>
      <c r="F26" s="30">
        <v>0.32</v>
      </c>
      <c r="G26" s="30">
        <v>0.32</v>
      </c>
      <c r="H26" s="30">
        <v>16.48</v>
      </c>
      <c r="I26" s="30">
        <v>71.168000000000006</v>
      </c>
      <c r="J26" s="31">
        <v>0</v>
      </c>
      <c r="K26" s="31">
        <v>0</v>
      </c>
      <c r="L26" s="31">
        <v>0</v>
      </c>
      <c r="M26" s="31">
        <v>0</v>
      </c>
      <c r="N26" s="31">
        <v>12.96</v>
      </c>
      <c r="O26" s="31">
        <v>0</v>
      </c>
      <c r="P26" s="31">
        <v>3.52</v>
      </c>
      <c r="Q26" s="31">
        <v>0</v>
      </c>
      <c r="R26" s="31">
        <v>0</v>
      </c>
      <c r="S26" s="31">
        <v>2.08</v>
      </c>
      <c r="T26" s="31">
        <v>0.8</v>
      </c>
      <c r="U26" s="31">
        <v>20.8</v>
      </c>
      <c r="V26" s="31">
        <v>315.2</v>
      </c>
      <c r="W26" s="31">
        <v>54.4</v>
      </c>
      <c r="X26" s="31">
        <v>20.8</v>
      </c>
      <c r="Y26" s="31">
        <v>36.799999999999997</v>
      </c>
      <c r="Z26" s="31">
        <v>0.48</v>
      </c>
      <c r="AA26" s="31">
        <v>0</v>
      </c>
      <c r="AB26" s="31">
        <v>80</v>
      </c>
      <c r="AC26" s="31">
        <v>12.8</v>
      </c>
      <c r="AD26" s="31">
        <v>0.32</v>
      </c>
      <c r="AE26" s="31">
        <v>0.06</v>
      </c>
      <c r="AF26" s="31">
        <v>0.05</v>
      </c>
      <c r="AG26" s="31">
        <v>0.32</v>
      </c>
      <c r="AH26" s="31">
        <v>0.48</v>
      </c>
      <c r="AI26" s="31">
        <v>96</v>
      </c>
      <c r="AJ26" s="31">
        <v>0</v>
      </c>
      <c r="AK26" s="31">
        <v>56</v>
      </c>
      <c r="AL26" s="31">
        <v>43.2</v>
      </c>
      <c r="AM26" s="31">
        <v>32</v>
      </c>
      <c r="AN26" s="31">
        <v>57.6</v>
      </c>
      <c r="AO26" s="31">
        <v>20.8</v>
      </c>
      <c r="AP26" s="31">
        <v>20.8</v>
      </c>
      <c r="AQ26" s="31">
        <v>9.6</v>
      </c>
      <c r="AR26" s="31">
        <v>43.2</v>
      </c>
      <c r="AS26" s="31">
        <v>68.8</v>
      </c>
      <c r="AT26" s="31">
        <v>89.6</v>
      </c>
      <c r="AU26" s="31">
        <v>158.4</v>
      </c>
      <c r="AV26" s="31">
        <v>24</v>
      </c>
      <c r="AW26" s="31">
        <v>131.19999999999999</v>
      </c>
      <c r="AX26" s="31">
        <v>131.19999999999999</v>
      </c>
      <c r="AY26" s="31">
        <v>0</v>
      </c>
      <c r="AZ26" s="31">
        <v>64</v>
      </c>
      <c r="BA26" s="31">
        <v>44.8</v>
      </c>
      <c r="BB26" s="31">
        <v>22.4</v>
      </c>
      <c r="BC26" s="31">
        <v>14.4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138.88</v>
      </c>
      <c r="CC26" s="30">
        <v>23.04</v>
      </c>
      <c r="CE26" s="28">
        <v>13.33</v>
      </c>
      <c r="CG26" s="28">
        <v>3.09</v>
      </c>
      <c r="CH26" s="28">
        <v>3.09</v>
      </c>
      <c r="CI26" s="28">
        <v>3.09</v>
      </c>
      <c r="CJ26" s="28">
        <v>309.08999999999997</v>
      </c>
      <c r="CK26" s="28">
        <v>126.73</v>
      </c>
      <c r="CL26" s="28">
        <v>217.91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19.2</v>
      </c>
    </row>
    <row r="27" spans="1:96" s="36" customFormat="1" ht="11.4">
      <c r="B27" s="37" t="s">
        <v>109</v>
      </c>
      <c r="C27" s="38"/>
      <c r="D27" s="38">
        <v>2.44</v>
      </c>
      <c r="E27" s="38">
        <v>0</v>
      </c>
      <c r="F27" s="38">
        <v>0.52</v>
      </c>
      <c r="G27" s="38">
        <v>0.32</v>
      </c>
      <c r="H27" s="38">
        <v>37.08</v>
      </c>
      <c r="I27" s="38">
        <v>157.65</v>
      </c>
      <c r="J27" s="39">
        <v>0</v>
      </c>
      <c r="K27" s="39">
        <v>0</v>
      </c>
      <c r="L27" s="39">
        <v>0</v>
      </c>
      <c r="M27" s="39">
        <v>0</v>
      </c>
      <c r="N27" s="39">
        <v>32.76</v>
      </c>
      <c r="O27" s="39">
        <v>0.4</v>
      </c>
      <c r="P27" s="39">
        <v>3.92</v>
      </c>
      <c r="Q27" s="39">
        <v>0</v>
      </c>
      <c r="R27" s="39">
        <v>0</v>
      </c>
      <c r="S27" s="39">
        <v>3.08</v>
      </c>
      <c r="T27" s="39">
        <v>1.4</v>
      </c>
      <c r="U27" s="39">
        <v>32.799999999999997</v>
      </c>
      <c r="V27" s="39">
        <v>555.20000000000005</v>
      </c>
      <c r="W27" s="39">
        <v>68.400000000000006</v>
      </c>
      <c r="X27" s="39">
        <v>28.8</v>
      </c>
      <c r="Y27" s="39">
        <v>50.8</v>
      </c>
      <c r="Z27" s="39">
        <v>3.28</v>
      </c>
      <c r="AA27" s="39">
        <v>0</v>
      </c>
      <c r="AB27" s="39">
        <v>80</v>
      </c>
      <c r="AC27" s="39">
        <v>12.8</v>
      </c>
      <c r="AD27" s="39">
        <v>0.52</v>
      </c>
      <c r="AE27" s="39">
        <v>0.08</v>
      </c>
      <c r="AF27" s="39">
        <v>7.0000000000000007E-2</v>
      </c>
      <c r="AG27" s="39">
        <v>0.52</v>
      </c>
      <c r="AH27" s="39">
        <v>0.88</v>
      </c>
      <c r="AI27" s="39">
        <v>100</v>
      </c>
      <c r="AJ27" s="39">
        <v>0.4</v>
      </c>
      <c r="AK27" s="39">
        <v>72</v>
      </c>
      <c r="AL27" s="39">
        <v>63.2</v>
      </c>
      <c r="AM27" s="39">
        <v>60</v>
      </c>
      <c r="AN27" s="39">
        <v>85.6</v>
      </c>
      <c r="AO27" s="39">
        <v>24.8</v>
      </c>
      <c r="AP27" s="39">
        <v>36.799999999999997</v>
      </c>
      <c r="AQ27" s="39">
        <v>13.6</v>
      </c>
      <c r="AR27" s="39">
        <v>57.2</v>
      </c>
      <c r="AS27" s="39">
        <v>94.8</v>
      </c>
      <c r="AT27" s="39">
        <v>105.6</v>
      </c>
      <c r="AU27" s="39">
        <v>274.39999999999998</v>
      </c>
      <c r="AV27" s="39">
        <v>34</v>
      </c>
      <c r="AW27" s="39">
        <v>153.19999999999999</v>
      </c>
      <c r="AX27" s="39">
        <v>195.2</v>
      </c>
      <c r="AY27" s="39">
        <v>0</v>
      </c>
      <c r="AZ27" s="39">
        <v>84</v>
      </c>
      <c r="BA27" s="39">
        <v>68.8</v>
      </c>
      <c r="BB27" s="39">
        <v>32.4</v>
      </c>
      <c r="BC27" s="39">
        <v>22.4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315.08</v>
      </c>
      <c r="CC27" s="38">
        <f>SUM($CC$24:$CC$26)</f>
        <v>33.840000000000003</v>
      </c>
      <c r="CD27" s="36">
        <f>$I$27/$I$47*100</f>
        <v>5.0338945708018157</v>
      </c>
      <c r="CE27" s="36">
        <v>13.33</v>
      </c>
      <c r="CG27" s="36">
        <v>7.09</v>
      </c>
      <c r="CH27" s="36">
        <v>7.09</v>
      </c>
      <c r="CI27" s="36">
        <v>7.09</v>
      </c>
      <c r="CJ27" s="36">
        <v>709.09</v>
      </c>
      <c r="CK27" s="36">
        <v>308.73</v>
      </c>
      <c r="CL27" s="36">
        <v>508.91</v>
      </c>
      <c r="CM27" s="36">
        <v>0.6</v>
      </c>
      <c r="CN27" s="36">
        <v>0.6</v>
      </c>
      <c r="CO27" s="36">
        <v>0.6</v>
      </c>
      <c r="CP27" s="36">
        <v>0</v>
      </c>
      <c r="CQ27" s="36">
        <v>0</v>
      </c>
    </row>
    <row r="28" spans="1:96" s="86" customFormat="1" ht="11.4">
      <c r="A28" s="86" t="s">
        <v>152</v>
      </c>
    </row>
    <row r="29" spans="1:96">
      <c r="B29" s="27" t="s">
        <v>110</v>
      </c>
      <c r="C29" s="16"/>
      <c r="D29" s="16"/>
      <c r="E29" s="16"/>
      <c r="F29" s="16"/>
      <c r="G29" s="16"/>
      <c r="H29" s="16"/>
      <c r="I29" s="16"/>
    </row>
    <row r="30" spans="1:96" s="32" customFormat="1" ht="24">
      <c r="A30" s="32" t="str">
        <f>"5/4"</f>
        <v>5/4</v>
      </c>
      <c r="B30" s="33" t="s">
        <v>93</v>
      </c>
      <c r="C30" s="34" t="str">
        <f>"250"</f>
        <v>250</v>
      </c>
      <c r="D30" s="34">
        <v>6.64</v>
      </c>
      <c r="E30" s="34">
        <v>2.94</v>
      </c>
      <c r="F30" s="34">
        <v>6.36</v>
      </c>
      <c r="G30" s="34">
        <v>0.4</v>
      </c>
      <c r="H30" s="34">
        <v>36.840000000000003</v>
      </c>
      <c r="I30" s="34">
        <v>229.17756499999999</v>
      </c>
      <c r="J30" s="35">
        <v>4.4400000000000004</v>
      </c>
      <c r="K30" s="35">
        <v>0.11</v>
      </c>
      <c r="L30" s="35">
        <v>0</v>
      </c>
      <c r="M30" s="35">
        <v>0</v>
      </c>
      <c r="N30" s="35">
        <v>10.59</v>
      </c>
      <c r="O30" s="35">
        <v>24.93</v>
      </c>
      <c r="P30" s="35">
        <v>1.31</v>
      </c>
      <c r="Q30" s="35">
        <v>0</v>
      </c>
      <c r="R30" s="35">
        <v>0</v>
      </c>
      <c r="S30" s="35">
        <v>0.1</v>
      </c>
      <c r="T30" s="35">
        <v>1.97</v>
      </c>
      <c r="U30" s="35">
        <v>439.11</v>
      </c>
      <c r="V30" s="35">
        <v>175.8</v>
      </c>
      <c r="W30" s="35">
        <v>117.1</v>
      </c>
      <c r="X30" s="35">
        <v>18.64</v>
      </c>
      <c r="Y30" s="35">
        <v>109.84</v>
      </c>
      <c r="Z30" s="35">
        <v>0.49</v>
      </c>
      <c r="AA30" s="35">
        <v>24</v>
      </c>
      <c r="AB30" s="35">
        <v>20</v>
      </c>
      <c r="AC30" s="35">
        <v>44.5</v>
      </c>
      <c r="AD30" s="35">
        <v>0.65</v>
      </c>
      <c r="AE30" s="35">
        <v>7.0000000000000007E-2</v>
      </c>
      <c r="AF30" s="35">
        <v>0.14000000000000001</v>
      </c>
      <c r="AG30" s="35">
        <v>0.47</v>
      </c>
      <c r="AH30" s="35">
        <v>2.0099999999999998</v>
      </c>
      <c r="AI30" s="35">
        <v>0.52</v>
      </c>
      <c r="AJ30" s="35">
        <v>0</v>
      </c>
      <c r="AK30" s="35">
        <v>339.43</v>
      </c>
      <c r="AL30" s="35">
        <v>322.47000000000003</v>
      </c>
      <c r="AM30" s="35">
        <v>567.57000000000005</v>
      </c>
      <c r="AN30" s="35">
        <v>306.68</v>
      </c>
      <c r="AO30" s="35">
        <v>128.63999999999999</v>
      </c>
      <c r="AP30" s="35">
        <v>242.85</v>
      </c>
      <c r="AQ30" s="35">
        <v>83.8</v>
      </c>
      <c r="AR30" s="35">
        <v>342.25</v>
      </c>
      <c r="AS30" s="35">
        <v>129.53</v>
      </c>
      <c r="AT30" s="35">
        <v>177.94</v>
      </c>
      <c r="AU30" s="35">
        <v>145.56</v>
      </c>
      <c r="AV30" s="35">
        <v>80.61</v>
      </c>
      <c r="AW30" s="35">
        <v>138.37</v>
      </c>
      <c r="AX30" s="35">
        <v>1209.8699999999999</v>
      </c>
      <c r="AY30" s="35">
        <v>0</v>
      </c>
      <c r="AZ30" s="35">
        <v>393.3</v>
      </c>
      <c r="BA30" s="35">
        <v>201.82</v>
      </c>
      <c r="BB30" s="35">
        <v>276.45</v>
      </c>
      <c r="BC30" s="35">
        <v>107.63</v>
      </c>
      <c r="BD30" s="35">
        <v>0.12</v>
      </c>
      <c r="BE30" s="35">
        <v>0.05</v>
      </c>
      <c r="BF30" s="35">
        <v>0.03</v>
      </c>
      <c r="BG30" s="35">
        <v>7.0000000000000007E-2</v>
      </c>
      <c r="BH30" s="35">
        <v>0.08</v>
      </c>
      <c r="BI30" s="35">
        <v>0.35</v>
      </c>
      <c r="BJ30" s="35">
        <v>0</v>
      </c>
      <c r="BK30" s="35">
        <v>0.97</v>
      </c>
      <c r="BL30" s="35">
        <v>0</v>
      </c>
      <c r="BM30" s="35">
        <v>0.3</v>
      </c>
      <c r="BN30" s="35">
        <v>0</v>
      </c>
      <c r="BO30" s="35">
        <v>0</v>
      </c>
      <c r="BP30" s="35">
        <v>0</v>
      </c>
      <c r="BQ30" s="35">
        <v>7.0000000000000007E-2</v>
      </c>
      <c r="BR30" s="35">
        <v>0.1</v>
      </c>
      <c r="BS30" s="35">
        <v>0.79</v>
      </c>
      <c r="BT30" s="35">
        <v>0</v>
      </c>
      <c r="BU30" s="35">
        <v>0</v>
      </c>
      <c r="BV30" s="35">
        <v>0.05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225.26</v>
      </c>
      <c r="CC30" s="34">
        <v>19.2</v>
      </c>
      <c r="CE30" s="32">
        <v>27.33</v>
      </c>
      <c r="CG30" s="32">
        <v>49.91</v>
      </c>
      <c r="CH30" s="32">
        <v>22.5</v>
      </c>
      <c r="CI30" s="32">
        <v>36.21</v>
      </c>
      <c r="CJ30" s="32">
        <v>2064</v>
      </c>
      <c r="CK30" s="32">
        <v>929.75</v>
      </c>
      <c r="CL30" s="32">
        <v>1496.87</v>
      </c>
      <c r="CM30" s="32">
        <v>48.14</v>
      </c>
      <c r="CN30" s="32">
        <v>25.16</v>
      </c>
      <c r="CO30" s="32">
        <v>36.65</v>
      </c>
      <c r="CP30" s="32">
        <v>6.25</v>
      </c>
      <c r="CQ30" s="32">
        <v>1</v>
      </c>
      <c r="CR30" s="32">
        <v>11.63</v>
      </c>
    </row>
    <row r="31" spans="1:96" s="32" customFormat="1">
      <c r="A31" s="32" t="str">
        <f>"3/13"</f>
        <v>3/13</v>
      </c>
      <c r="B31" s="33" t="s">
        <v>94</v>
      </c>
      <c r="C31" s="34" t="str">
        <f>"60"</f>
        <v>60</v>
      </c>
      <c r="D31" s="34">
        <v>6.92</v>
      </c>
      <c r="E31" s="34">
        <v>3.91</v>
      </c>
      <c r="F31" s="34">
        <v>7.93</v>
      </c>
      <c r="G31" s="34">
        <v>1.08</v>
      </c>
      <c r="H31" s="34">
        <v>20.32</v>
      </c>
      <c r="I31" s="34">
        <v>180.70255</v>
      </c>
      <c r="J31" s="35">
        <v>4.8499999999999996</v>
      </c>
      <c r="K31" s="35">
        <v>0.11</v>
      </c>
      <c r="L31" s="35">
        <v>0</v>
      </c>
      <c r="M31" s="35">
        <v>0</v>
      </c>
      <c r="N31" s="35">
        <v>1.32</v>
      </c>
      <c r="O31" s="35">
        <v>17.78</v>
      </c>
      <c r="P31" s="35">
        <v>1.22</v>
      </c>
      <c r="Q31" s="35">
        <v>0</v>
      </c>
      <c r="R31" s="35">
        <v>0</v>
      </c>
      <c r="S31" s="35">
        <v>0.42</v>
      </c>
      <c r="T31" s="35">
        <v>1.36</v>
      </c>
      <c r="U31" s="35">
        <v>317.11</v>
      </c>
      <c r="V31" s="35">
        <v>66.83</v>
      </c>
      <c r="W31" s="35">
        <v>156.80000000000001</v>
      </c>
      <c r="X31" s="35">
        <v>21.02</v>
      </c>
      <c r="Y31" s="35">
        <v>122.99</v>
      </c>
      <c r="Z31" s="35">
        <v>0.9</v>
      </c>
      <c r="AA31" s="35">
        <v>51.5</v>
      </c>
      <c r="AB31" s="35">
        <v>34.43</v>
      </c>
      <c r="AC31" s="35">
        <v>58.2</v>
      </c>
      <c r="AD31" s="35">
        <v>0.79</v>
      </c>
      <c r="AE31" s="35">
        <v>0.06</v>
      </c>
      <c r="AF31" s="35">
        <v>7.0000000000000007E-2</v>
      </c>
      <c r="AG31" s="35">
        <v>0.54</v>
      </c>
      <c r="AH31" s="35">
        <v>2.23</v>
      </c>
      <c r="AI31" s="35">
        <v>0.04</v>
      </c>
      <c r="AJ31" s="35">
        <v>0</v>
      </c>
      <c r="AK31" s="35">
        <v>378.67</v>
      </c>
      <c r="AL31" s="35">
        <v>325.31</v>
      </c>
      <c r="AM31" s="35">
        <v>573.5</v>
      </c>
      <c r="AN31" s="35">
        <v>312.47000000000003</v>
      </c>
      <c r="AO31" s="35">
        <v>129.02000000000001</v>
      </c>
      <c r="AP31" s="35">
        <v>233.68</v>
      </c>
      <c r="AQ31" s="35">
        <v>139.5</v>
      </c>
      <c r="AR31" s="35">
        <v>363.68</v>
      </c>
      <c r="AS31" s="35">
        <v>215.8</v>
      </c>
      <c r="AT31" s="35">
        <v>271.45999999999998</v>
      </c>
      <c r="AU31" s="35">
        <v>350.11</v>
      </c>
      <c r="AV31" s="35">
        <v>167.73</v>
      </c>
      <c r="AW31" s="35">
        <v>185.91</v>
      </c>
      <c r="AX31" s="35">
        <v>1678.35</v>
      </c>
      <c r="AY31" s="35">
        <v>0</v>
      </c>
      <c r="AZ31" s="35">
        <v>700.41</v>
      </c>
      <c r="BA31" s="35">
        <v>322.02999999999997</v>
      </c>
      <c r="BB31" s="35">
        <v>293.41000000000003</v>
      </c>
      <c r="BC31" s="35">
        <v>99.91</v>
      </c>
      <c r="BD31" s="35">
        <v>0.12</v>
      </c>
      <c r="BE31" s="35">
        <v>7.0000000000000007E-2</v>
      </c>
      <c r="BF31" s="35">
        <v>0.08</v>
      </c>
      <c r="BG31" s="35">
        <v>0.21</v>
      </c>
      <c r="BH31" s="35">
        <v>0.25</v>
      </c>
      <c r="BI31" s="35">
        <v>0.82</v>
      </c>
      <c r="BJ31" s="35">
        <v>0.05</v>
      </c>
      <c r="BK31" s="35">
        <v>2.0499999999999998</v>
      </c>
      <c r="BL31" s="35">
        <v>0.01</v>
      </c>
      <c r="BM31" s="35">
        <v>0.56999999999999995</v>
      </c>
      <c r="BN31" s="35">
        <v>0.02</v>
      </c>
      <c r="BO31" s="35">
        <v>0</v>
      </c>
      <c r="BP31" s="35">
        <v>0</v>
      </c>
      <c r="BQ31" s="35">
        <v>0.14000000000000001</v>
      </c>
      <c r="BR31" s="35">
        <v>0.2</v>
      </c>
      <c r="BS31" s="35">
        <v>1.93</v>
      </c>
      <c r="BT31" s="35">
        <v>0</v>
      </c>
      <c r="BU31" s="35">
        <v>0</v>
      </c>
      <c r="BV31" s="35">
        <v>0.45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21.01</v>
      </c>
      <c r="CC31" s="34">
        <v>23.49</v>
      </c>
      <c r="CE31" s="32">
        <v>57.24</v>
      </c>
      <c r="CG31" s="32">
        <v>0</v>
      </c>
      <c r="CH31" s="32">
        <v>0</v>
      </c>
      <c r="CI31" s="32">
        <v>0</v>
      </c>
      <c r="CJ31" s="32">
        <v>1510</v>
      </c>
      <c r="CK31" s="32">
        <v>847.8</v>
      </c>
      <c r="CL31" s="32">
        <v>1178.9000000000001</v>
      </c>
      <c r="CM31" s="32">
        <v>8.3800000000000008</v>
      </c>
      <c r="CN31" s="32">
        <v>7.54</v>
      </c>
      <c r="CO31" s="32">
        <v>7.96</v>
      </c>
      <c r="CP31" s="32">
        <v>0</v>
      </c>
      <c r="CQ31" s="32">
        <v>0</v>
      </c>
      <c r="CR31" s="32">
        <v>15.2</v>
      </c>
    </row>
    <row r="32" spans="1:96" s="32" customFormat="1">
      <c r="A32" s="32" t="str">
        <f>"16"</f>
        <v>16</v>
      </c>
      <c r="B32" s="33" t="s">
        <v>95</v>
      </c>
      <c r="C32" s="34" t="str">
        <f>"60"</f>
        <v>60</v>
      </c>
      <c r="D32" s="34">
        <v>14.4</v>
      </c>
      <c r="E32" s="34">
        <v>0</v>
      </c>
      <c r="F32" s="34">
        <v>0.9</v>
      </c>
      <c r="G32" s="34">
        <v>0</v>
      </c>
      <c r="H32" s="34">
        <v>27.78</v>
      </c>
      <c r="I32" s="34">
        <v>179.07599999999996</v>
      </c>
      <c r="J32" s="35">
        <v>0.3</v>
      </c>
      <c r="K32" s="35">
        <v>0</v>
      </c>
      <c r="L32" s="35">
        <v>0</v>
      </c>
      <c r="M32" s="35">
        <v>0</v>
      </c>
      <c r="N32" s="35">
        <v>1.74</v>
      </c>
      <c r="O32" s="35">
        <v>26.04</v>
      </c>
      <c r="P32" s="35">
        <v>0</v>
      </c>
      <c r="Q32" s="35">
        <v>0</v>
      </c>
      <c r="R32" s="35">
        <v>0</v>
      </c>
      <c r="S32" s="35">
        <v>0</v>
      </c>
      <c r="T32" s="35">
        <v>1.62</v>
      </c>
      <c r="U32" s="35">
        <v>33</v>
      </c>
      <c r="V32" s="35">
        <v>403.2</v>
      </c>
      <c r="W32" s="35">
        <v>49.8</v>
      </c>
      <c r="X32" s="35">
        <v>48</v>
      </c>
      <c r="Y32" s="35">
        <v>234</v>
      </c>
      <c r="Z32" s="35">
        <v>7.08</v>
      </c>
      <c r="AA32" s="35">
        <v>0</v>
      </c>
      <c r="AB32" s="35">
        <v>18</v>
      </c>
      <c r="AC32" s="35">
        <v>3</v>
      </c>
      <c r="AD32" s="35">
        <v>0.3</v>
      </c>
      <c r="AE32" s="35">
        <v>0.3</v>
      </c>
      <c r="AF32" s="35">
        <v>0.13</v>
      </c>
      <c r="AG32" s="35">
        <v>1.08</v>
      </c>
      <c r="AH32" s="35">
        <v>33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8.4</v>
      </c>
      <c r="CC32" s="34">
        <v>6.78</v>
      </c>
      <c r="CE32" s="32">
        <v>3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5.65</v>
      </c>
    </row>
    <row r="33" spans="1:96" s="28" customFormat="1">
      <c r="A33" s="28" t="str">
        <f>"27/10"</f>
        <v>27/10</v>
      </c>
      <c r="B33" s="29" t="s">
        <v>96</v>
      </c>
      <c r="C33" s="30" t="str">
        <f>"200"</f>
        <v>200</v>
      </c>
      <c r="D33" s="30">
        <v>0.1</v>
      </c>
      <c r="E33" s="30">
        <v>0</v>
      </c>
      <c r="F33" s="30">
        <v>0.02</v>
      </c>
      <c r="G33" s="30">
        <v>0.02</v>
      </c>
      <c r="H33" s="30">
        <v>5.94</v>
      </c>
      <c r="I33" s="30">
        <v>23.095202</v>
      </c>
      <c r="J33" s="31">
        <v>0</v>
      </c>
      <c r="K33" s="31">
        <v>0</v>
      </c>
      <c r="L33" s="31">
        <v>0</v>
      </c>
      <c r="M33" s="31">
        <v>0</v>
      </c>
      <c r="N33" s="31">
        <v>5.89</v>
      </c>
      <c r="O33" s="31">
        <v>0</v>
      </c>
      <c r="P33" s="31">
        <v>0.05</v>
      </c>
      <c r="Q33" s="31">
        <v>0</v>
      </c>
      <c r="R33" s="31">
        <v>0</v>
      </c>
      <c r="S33" s="31">
        <v>0</v>
      </c>
      <c r="T33" s="31">
        <v>0.03</v>
      </c>
      <c r="U33" s="31">
        <v>0.06</v>
      </c>
      <c r="V33" s="31">
        <v>0.18</v>
      </c>
      <c r="W33" s="31">
        <v>0.17</v>
      </c>
      <c r="X33" s="31">
        <v>0</v>
      </c>
      <c r="Y33" s="31">
        <v>0</v>
      </c>
      <c r="Z33" s="31">
        <v>0.02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200.05</v>
      </c>
      <c r="CC33" s="30">
        <v>1.1100000000000001</v>
      </c>
      <c r="CE33" s="28">
        <v>0</v>
      </c>
      <c r="CG33" s="28">
        <v>0.6</v>
      </c>
      <c r="CH33" s="28">
        <v>0.6</v>
      </c>
      <c r="CI33" s="28">
        <v>0.6</v>
      </c>
      <c r="CJ33" s="28">
        <v>60</v>
      </c>
      <c r="CK33" s="28">
        <v>24.6</v>
      </c>
      <c r="CL33" s="28">
        <v>42.3</v>
      </c>
      <c r="CM33" s="28">
        <v>6.54</v>
      </c>
      <c r="CN33" s="28">
        <v>3.84</v>
      </c>
      <c r="CO33" s="28">
        <v>5.19</v>
      </c>
      <c r="CP33" s="28">
        <v>6</v>
      </c>
      <c r="CQ33" s="28">
        <v>0</v>
      </c>
      <c r="CR33" s="28">
        <v>0.67</v>
      </c>
    </row>
    <row r="34" spans="1:96" s="36" customFormat="1" ht="11.4">
      <c r="B34" s="37" t="s">
        <v>111</v>
      </c>
      <c r="C34" s="38"/>
      <c r="D34" s="38">
        <v>28.06</v>
      </c>
      <c r="E34" s="38">
        <v>6.85</v>
      </c>
      <c r="F34" s="38">
        <v>15.22</v>
      </c>
      <c r="G34" s="38">
        <v>1.5</v>
      </c>
      <c r="H34" s="38">
        <v>90.87</v>
      </c>
      <c r="I34" s="38">
        <v>612.04999999999995</v>
      </c>
      <c r="J34" s="39">
        <v>9.59</v>
      </c>
      <c r="K34" s="39">
        <v>0.22</v>
      </c>
      <c r="L34" s="39">
        <v>0</v>
      </c>
      <c r="M34" s="39">
        <v>0</v>
      </c>
      <c r="N34" s="39">
        <v>19.54</v>
      </c>
      <c r="O34" s="39">
        <v>68.760000000000005</v>
      </c>
      <c r="P34" s="39">
        <v>2.58</v>
      </c>
      <c r="Q34" s="39">
        <v>0</v>
      </c>
      <c r="R34" s="39">
        <v>0</v>
      </c>
      <c r="S34" s="39">
        <v>0.52</v>
      </c>
      <c r="T34" s="39">
        <v>4.9800000000000004</v>
      </c>
      <c r="U34" s="39">
        <v>789.28</v>
      </c>
      <c r="V34" s="39">
        <v>646.02</v>
      </c>
      <c r="W34" s="39">
        <v>323.87</v>
      </c>
      <c r="X34" s="39">
        <v>87.66</v>
      </c>
      <c r="Y34" s="39">
        <v>466.83</v>
      </c>
      <c r="Z34" s="39">
        <v>8.48</v>
      </c>
      <c r="AA34" s="39">
        <v>75.5</v>
      </c>
      <c r="AB34" s="39">
        <v>72.430000000000007</v>
      </c>
      <c r="AC34" s="39">
        <v>105.7</v>
      </c>
      <c r="AD34" s="39">
        <v>1.74</v>
      </c>
      <c r="AE34" s="39">
        <v>0.42</v>
      </c>
      <c r="AF34" s="39">
        <v>0.33</v>
      </c>
      <c r="AG34" s="39">
        <v>2.09</v>
      </c>
      <c r="AH34" s="39">
        <v>37.24</v>
      </c>
      <c r="AI34" s="39">
        <v>0.56000000000000005</v>
      </c>
      <c r="AJ34" s="39">
        <v>0</v>
      </c>
      <c r="AK34" s="39">
        <v>718.11</v>
      </c>
      <c r="AL34" s="39">
        <v>647.78</v>
      </c>
      <c r="AM34" s="39">
        <v>1141.07</v>
      </c>
      <c r="AN34" s="39">
        <v>619.15</v>
      </c>
      <c r="AO34" s="39">
        <v>257.66000000000003</v>
      </c>
      <c r="AP34" s="39">
        <v>476.53</v>
      </c>
      <c r="AQ34" s="39">
        <v>223.3</v>
      </c>
      <c r="AR34" s="39">
        <v>705.93</v>
      </c>
      <c r="AS34" s="39">
        <v>345.33</v>
      </c>
      <c r="AT34" s="39">
        <v>449.4</v>
      </c>
      <c r="AU34" s="39">
        <v>495.66</v>
      </c>
      <c r="AV34" s="39">
        <v>248.33</v>
      </c>
      <c r="AW34" s="39">
        <v>324.27</v>
      </c>
      <c r="AX34" s="39">
        <v>2888.22</v>
      </c>
      <c r="AY34" s="39">
        <v>0</v>
      </c>
      <c r="AZ34" s="39">
        <v>1093.7</v>
      </c>
      <c r="BA34" s="39">
        <v>523.85</v>
      </c>
      <c r="BB34" s="39">
        <v>569.87</v>
      </c>
      <c r="BC34" s="39">
        <v>207.54</v>
      </c>
      <c r="BD34" s="39">
        <v>0.24</v>
      </c>
      <c r="BE34" s="39">
        <v>0.12</v>
      </c>
      <c r="BF34" s="39">
        <v>0.11</v>
      </c>
      <c r="BG34" s="39">
        <v>0.28000000000000003</v>
      </c>
      <c r="BH34" s="39">
        <v>0.33</v>
      </c>
      <c r="BI34" s="39">
        <v>1.1599999999999999</v>
      </c>
      <c r="BJ34" s="39">
        <v>0.05</v>
      </c>
      <c r="BK34" s="39">
        <v>3.02</v>
      </c>
      <c r="BL34" s="39">
        <v>0.01</v>
      </c>
      <c r="BM34" s="39">
        <v>0.87</v>
      </c>
      <c r="BN34" s="39">
        <v>0.02</v>
      </c>
      <c r="BO34" s="39">
        <v>0</v>
      </c>
      <c r="BP34" s="39">
        <v>0</v>
      </c>
      <c r="BQ34" s="39">
        <v>0.2</v>
      </c>
      <c r="BR34" s="39">
        <v>0.3</v>
      </c>
      <c r="BS34" s="39">
        <v>2.73</v>
      </c>
      <c r="BT34" s="39">
        <v>0</v>
      </c>
      <c r="BU34" s="39">
        <v>0</v>
      </c>
      <c r="BV34" s="39">
        <v>0.5</v>
      </c>
      <c r="BW34" s="39">
        <v>0.01</v>
      </c>
      <c r="BX34" s="39">
        <v>0</v>
      </c>
      <c r="BY34" s="39">
        <v>0</v>
      </c>
      <c r="BZ34" s="39">
        <v>0</v>
      </c>
      <c r="CA34" s="39">
        <v>0</v>
      </c>
      <c r="CB34" s="39">
        <v>454.72</v>
      </c>
      <c r="CC34" s="38">
        <f>SUM($CC$29:$CC$33)</f>
        <v>50.58</v>
      </c>
      <c r="CD34" s="36">
        <f>$I$34/$I$47*100</f>
        <v>19.543261478333338</v>
      </c>
      <c r="CE34" s="36">
        <v>87.57</v>
      </c>
      <c r="CG34" s="36">
        <v>50.51</v>
      </c>
      <c r="CH34" s="36">
        <v>23.1</v>
      </c>
      <c r="CI34" s="36">
        <v>36.81</v>
      </c>
      <c r="CJ34" s="36">
        <v>3634</v>
      </c>
      <c r="CK34" s="36">
        <v>1802.15</v>
      </c>
      <c r="CL34" s="36">
        <v>2718.07</v>
      </c>
      <c r="CM34" s="36">
        <v>63.06</v>
      </c>
      <c r="CN34" s="36">
        <v>36.53</v>
      </c>
      <c r="CO34" s="36">
        <v>49.8</v>
      </c>
      <c r="CP34" s="36">
        <v>12.25</v>
      </c>
      <c r="CQ34" s="36">
        <v>1</v>
      </c>
    </row>
    <row r="35" spans="1:96">
      <c r="B35" s="27" t="s">
        <v>112</v>
      </c>
      <c r="C35" s="16"/>
      <c r="D35" s="16"/>
      <c r="E35" s="16"/>
      <c r="F35" s="16"/>
      <c r="G35" s="16"/>
      <c r="H35" s="16"/>
      <c r="I35" s="16"/>
    </row>
    <row r="36" spans="1:96" s="32" customFormat="1" ht="36">
      <c r="A36" s="32" t="str">
        <f>"5/1"</f>
        <v>5/1</v>
      </c>
      <c r="B36" s="33" t="s">
        <v>99</v>
      </c>
      <c r="C36" s="34" t="str">
        <f>"100"</f>
        <v>100</v>
      </c>
      <c r="D36" s="34">
        <v>1.64</v>
      </c>
      <c r="E36" s="34">
        <v>0</v>
      </c>
      <c r="F36" s="34">
        <v>6.02</v>
      </c>
      <c r="G36" s="34">
        <v>6.02</v>
      </c>
      <c r="H36" s="34">
        <v>10</v>
      </c>
      <c r="I36" s="34">
        <v>96.913866000000013</v>
      </c>
      <c r="J36" s="35">
        <v>0.75</v>
      </c>
      <c r="K36" s="35">
        <v>3.9</v>
      </c>
      <c r="L36" s="35">
        <v>0</v>
      </c>
      <c r="M36" s="35">
        <v>0</v>
      </c>
      <c r="N36" s="35">
        <v>6.85</v>
      </c>
      <c r="O36" s="35">
        <v>1.53</v>
      </c>
      <c r="P36" s="35">
        <v>1.62</v>
      </c>
      <c r="Q36" s="35">
        <v>0</v>
      </c>
      <c r="R36" s="35">
        <v>0</v>
      </c>
      <c r="S36" s="35">
        <v>0.21</v>
      </c>
      <c r="T36" s="35">
        <v>1.25</v>
      </c>
      <c r="U36" s="35">
        <v>198.65</v>
      </c>
      <c r="V36" s="35">
        <v>212.06</v>
      </c>
      <c r="W36" s="35">
        <v>36.01</v>
      </c>
      <c r="X36" s="35">
        <v>11.73</v>
      </c>
      <c r="Y36" s="35">
        <v>25.12</v>
      </c>
      <c r="Z36" s="35">
        <v>0.48</v>
      </c>
      <c r="AA36" s="35">
        <v>0</v>
      </c>
      <c r="AB36" s="35">
        <v>13.33</v>
      </c>
      <c r="AC36" s="35">
        <v>2.04</v>
      </c>
      <c r="AD36" s="35">
        <v>2.72</v>
      </c>
      <c r="AE36" s="35">
        <v>0.02</v>
      </c>
      <c r="AF36" s="35">
        <v>0.03</v>
      </c>
      <c r="AG36" s="35">
        <v>0.48</v>
      </c>
      <c r="AH36" s="35">
        <v>0.65</v>
      </c>
      <c r="AI36" s="35">
        <v>30.67</v>
      </c>
      <c r="AJ36" s="35">
        <v>0</v>
      </c>
      <c r="AK36" s="35">
        <v>38.65</v>
      </c>
      <c r="AL36" s="35">
        <v>33.32</v>
      </c>
      <c r="AM36" s="35">
        <v>42.65</v>
      </c>
      <c r="AN36" s="35">
        <v>40.65</v>
      </c>
      <c r="AO36" s="35">
        <v>14.66</v>
      </c>
      <c r="AP36" s="35">
        <v>29.99</v>
      </c>
      <c r="AQ36" s="35">
        <v>6.67</v>
      </c>
      <c r="AR36" s="35">
        <v>37.32</v>
      </c>
      <c r="AS36" s="35">
        <v>47.32</v>
      </c>
      <c r="AT36" s="35">
        <v>56.65</v>
      </c>
      <c r="AU36" s="35">
        <v>114.63</v>
      </c>
      <c r="AV36" s="35">
        <v>18.670000000000002</v>
      </c>
      <c r="AW36" s="35">
        <v>31.32</v>
      </c>
      <c r="AX36" s="35">
        <v>183.27</v>
      </c>
      <c r="AY36" s="35">
        <v>0</v>
      </c>
      <c r="AZ36" s="35">
        <v>39.32</v>
      </c>
      <c r="BA36" s="35">
        <v>39.32</v>
      </c>
      <c r="BB36" s="35">
        <v>33.32</v>
      </c>
      <c r="BC36" s="35">
        <v>13.33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0.37</v>
      </c>
      <c r="BL36" s="35">
        <v>0</v>
      </c>
      <c r="BM36" s="35">
        <v>0.24</v>
      </c>
      <c r="BN36" s="35">
        <v>0.02</v>
      </c>
      <c r="BO36" s="35">
        <v>0.04</v>
      </c>
      <c r="BP36" s="35">
        <v>0</v>
      </c>
      <c r="BQ36" s="35">
        <v>0</v>
      </c>
      <c r="BR36" s="35">
        <v>0</v>
      </c>
      <c r="BS36" s="35">
        <v>1.4</v>
      </c>
      <c r="BT36" s="35">
        <v>0</v>
      </c>
      <c r="BU36" s="35">
        <v>0</v>
      </c>
      <c r="BV36" s="35">
        <v>3.47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81.42</v>
      </c>
      <c r="CC36" s="34">
        <v>13.13</v>
      </c>
      <c r="CE36" s="32">
        <v>2.2200000000000002</v>
      </c>
      <c r="CG36" s="32">
        <v>27.23</v>
      </c>
      <c r="CH36" s="32">
        <v>12.01</v>
      </c>
      <c r="CI36" s="32">
        <v>19.62</v>
      </c>
      <c r="CJ36" s="32">
        <v>708.67</v>
      </c>
      <c r="CK36" s="32">
        <v>177.15</v>
      </c>
      <c r="CL36" s="32">
        <v>442.91</v>
      </c>
      <c r="CM36" s="32">
        <v>17.47</v>
      </c>
      <c r="CN36" s="32">
        <v>14.78</v>
      </c>
      <c r="CO36" s="32">
        <v>16.12</v>
      </c>
      <c r="CP36" s="32">
        <v>3</v>
      </c>
      <c r="CQ36" s="32">
        <v>0.5</v>
      </c>
      <c r="CR36" s="32">
        <v>7.96</v>
      </c>
    </row>
    <row r="37" spans="1:96" s="32" customFormat="1">
      <c r="A37" s="32" t="str">
        <f>"20/2"</f>
        <v>20/2</v>
      </c>
      <c r="B37" s="33" t="s">
        <v>100</v>
      </c>
      <c r="C37" s="34" t="str">
        <f>"250"</f>
        <v>250</v>
      </c>
      <c r="D37" s="34">
        <v>2.0299999999999998</v>
      </c>
      <c r="E37" s="34">
        <v>0</v>
      </c>
      <c r="F37" s="34">
        <v>6.87</v>
      </c>
      <c r="G37" s="34">
        <v>6.14</v>
      </c>
      <c r="H37" s="34">
        <v>12.99</v>
      </c>
      <c r="I37" s="34">
        <v>118.71597</v>
      </c>
      <c r="J37" s="35">
        <v>1.25</v>
      </c>
      <c r="K37" s="35">
        <v>3.9</v>
      </c>
      <c r="L37" s="35">
        <v>0</v>
      </c>
      <c r="M37" s="35">
        <v>0</v>
      </c>
      <c r="N37" s="35">
        <v>3.49</v>
      </c>
      <c r="O37" s="35">
        <v>7.48</v>
      </c>
      <c r="P37" s="35">
        <v>2.02</v>
      </c>
      <c r="Q37" s="35">
        <v>0</v>
      </c>
      <c r="R37" s="35">
        <v>0</v>
      </c>
      <c r="S37" s="35">
        <v>0.26</v>
      </c>
      <c r="T37" s="35">
        <v>2.04</v>
      </c>
      <c r="U37" s="35">
        <v>428.37</v>
      </c>
      <c r="V37" s="35">
        <v>393.32</v>
      </c>
      <c r="W37" s="35">
        <v>29.57</v>
      </c>
      <c r="X37" s="35">
        <v>21.54</v>
      </c>
      <c r="Y37" s="35">
        <v>52.66</v>
      </c>
      <c r="Z37" s="35">
        <v>0.8</v>
      </c>
      <c r="AA37" s="35">
        <v>5</v>
      </c>
      <c r="AB37" s="35">
        <v>1121.4000000000001</v>
      </c>
      <c r="AC37" s="35">
        <v>212.45</v>
      </c>
      <c r="AD37" s="35">
        <v>2.81</v>
      </c>
      <c r="AE37" s="35">
        <v>0.08</v>
      </c>
      <c r="AF37" s="35">
        <v>0.06</v>
      </c>
      <c r="AG37" s="35">
        <v>0.84</v>
      </c>
      <c r="AH37" s="35">
        <v>1.4</v>
      </c>
      <c r="AI37" s="35">
        <v>8.61</v>
      </c>
      <c r="AJ37" s="35">
        <v>0</v>
      </c>
      <c r="AK37" s="35">
        <v>94.23</v>
      </c>
      <c r="AL37" s="35">
        <v>84.87</v>
      </c>
      <c r="AM37" s="35">
        <v>145.09</v>
      </c>
      <c r="AN37" s="35">
        <v>149.55000000000001</v>
      </c>
      <c r="AO37" s="35">
        <v>38.270000000000003</v>
      </c>
      <c r="AP37" s="35">
        <v>88.35</v>
      </c>
      <c r="AQ37" s="35">
        <v>27.25</v>
      </c>
      <c r="AR37" s="35">
        <v>86.19</v>
      </c>
      <c r="AS37" s="35">
        <v>117.26</v>
      </c>
      <c r="AT37" s="35">
        <v>185.77</v>
      </c>
      <c r="AU37" s="35">
        <v>220.6</v>
      </c>
      <c r="AV37" s="35">
        <v>55.19</v>
      </c>
      <c r="AW37" s="35">
        <v>96.14</v>
      </c>
      <c r="AX37" s="35">
        <v>381.24</v>
      </c>
      <c r="AY37" s="35">
        <v>0</v>
      </c>
      <c r="AZ37" s="35">
        <v>86.29</v>
      </c>
      <c r="BA37" s="35">
        <v>87.22</v>
      </c>
      <c r="BB37" s="35">
        <v>70.319999999999993</v>
      </c>
      <c r="BC37" s="35">
        <v>28.81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0.4</v>
      </c>
      <c r="BL37" s="35">
        <v>0</v>
      </c>
      <c r="BM37" s="35">
        <v>0.25</v>
      </c>
      <c r="BN37" s="35">
        <v>0.02</v>
      </c>
      <c r="BO37" s="35">
        <v>0.04</v>
      </c>
      <c r="BP37" s="35">
        <v>0</v>
      </c>
      <c r="BQ37" s="35">
        <v>0</v>
      </c>
      <c r="BR37" s="35">
        <v>0</v>
      </c>
      <c r="BS37" s="35">
        <v>1.48</v>
      </c>
      <c r="BT37" s="35">
        <v>0</v>
      </c>
      <c r="BU37" s="35">
        <v>0</v>
      </c>
      <c r="BV37" s="35">
        <v>3.52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287.05</v>
      </c>
      <c r="CC37" s="34">
        <v>13.49</v>
      </c>
      <c r="CE37" s="32">
        <v>191.9</v>
      </c>
      <c r="CG37" s="32">
        <v>40.229999999999997</v>
      </c>
      <c r="CH37" s="32">
        <v>22.65</v>
      </c>
      <c r="CI37" s="32">
        <v>31.44</v>
      </c>
      <c r="CJ37" s="32">
        <v>824.26</v>
      </c>
      <c r="CK37" s="32">
        <v>365.08</v>
      </c>
      <c r="CL37" s="32">
        <v>594.66999999999996</v>
      </c>
      <c r="CM37" s="32">
        <v>48.47</v>
      </c>
      <c r="CN37" s="32">
        <v>26.56</v>
      </c>
      <c r="CO37" s="32">
        <v>37.51</v>
      </c>
      <c r="CP37" s="32">
        <v>0</v>
      </c>
      <c r="CQ37" s="32">
        <v>1</v>
      </c>
      <c r="CR37" s="32">
        <v>8.17</v>
      </c>
    </row>
    <row r="38" spans="1:96" s="32" customFormat="1">
      <c r="A38" s="32" t="str">
        <f>"4/8"</f>
        <v>4/8</v>
      </c>
      <c r="B38" s="33" t="s">
        <v>101</v>
      </c>
      <c r="C38" s="34" t="str">
        <f>"280"</f>
        <v>280</v>
      </c>
      <c r="D38" s="34">
        <v>20.72</v>
      </c>
      <c r="E38" s="34">
        <v>16.670000000000002</v>
      </c>
      <c r="F38" s="34">
        <v>23.11</v>
      </c>
      <c r="G38" s="34">
        <v>11.93</v>
      </c>
      <c r="H38" s="34">
        <v>51.4</v>
      </c>
      <c r="I38" s="34">
        <v>494.55210000000005</v>
      </c>
      <c r="J38" s="35">
        <v>7.96</v>
      </c>
      <c r="K38" s="35">
        <v>7.28</v>
      </c>
      <c r="L38" s="35">
        <v>0</v>
      </c>
      <c r="M38" s="35">
        <v>0</v>
      </c>
      <c r="N38" s="35">
        <v>3.71</v>
      </c>
      <c r="O38" s="35">
        <v>44.66</v>
      </c>
      <c r="P38" s="35">
        <v>3.03</v>
      </c>
      <c r="Q38" s="35">
        <v>0</v>
      </c>
      <c r="R38" s="35">
        <v>0</v>
      </c>
      <c r="S38" s="35">
        <v>0.13</v>
      </c>
      <c r="T38" s="35">
        <v>3.46</v>
      </c>
      <c r="U38" s="35">
        <v>724.36</v>
      </c>
      <c r="V38" s="35">
        <v>401.32</v>
      </c>
      <c r="W38" s="35">
        <v>29.83</v>
      </c>
      <c r="X38" s="35">
        <v>59.86</v>
      </c>
      <c r="Y38" s="35">
        <v>260.08999999999997</v>
      </c>
      <c r="Z38" s="35">
        <v>3.05</v>
      </c>
      <c r="AA38" s="35">
        <v>0</v>
      </c>
      <c r="AB38" s="35">
        <v>3225.6</v>
      </c>
      <c r="AC38" s="35">
        <v>672</v>
      </c>
      <c r="AD38" s="35">
        <v>5.72</v>
      </c>
      <c r="AE38" s="35">
        <v>0.1</v>
      </c>
      <c r="AF38" s="35">
        <v>0.15</v>
      </c>
      <c r="AG38" s="35">
        <v>4.5199999999999996</v>
      </c>
      <c r="AH38" s="35">
        <v>10.02</v>
      </c>
      <c r="AI38" s="35">
        <v>1.34</v>
      </c>
      <c r="AJ38" s="35">
        <v>0</v>
      </c>
      <c r="AK38" s="35">
        <v>1150.6099999999999</v>
      </c>
      <c r="AL38" s="35">
        <v>878.15</v>
      </c>
      <c r="AM38" s="35">
        <v>1650.38</v>
      </c>
      <c r="AN38" s="35">
        <v>1514.57</v>
      </c>
      <c r="AO38" s="35">
        <v>478.71</v>
      </c>
      <c r="AP38" s="35">
        <v>838.03</v>
      </c>
      <c r="AQ38" s="35">
        <v>242.57</v>
      </c>
      <c r="AR38" s="35">
        <v>913.1</v>
      </c>
      <c r="AS38" s="35">
        <v>1176.19</v>
      </c>
      <c r="AT38" s="35">
        <v>1213.5899999999999</v>
      </c>
      <c r="AU38" s="35">
        <v>1875.36</v>
      </c>
      <c r="AV38" s="35">
        <v>709.83</v>
      </c>
      <c r="AW38" s="35">
        <v>1000.48</v>
      </c>
      <c r="AX38" s="35">
        <v>3420.47</v>
      </c>
      <c r="AY38" s="35">
        <v>244.25</v>
      </c>
      <c r="AZ38" s="35">
        <v>794.87</v>
      </c>
      <c r="BA38" s="35">
        <v>875.83</v>
      </c>
      <c r="BB38" s="35">
        <v>743.07</v>
      </c>
      <c r="BC38" s="35">
        <v>308.47000000000003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0.01</v>
      </c>
      <c r="BJ38" s="35">
        <v>0</v>
      </c>
      <c r="BK38" s="35">
        <v>0.72</v>
      </c>
      <c r="BL38" s="35">
        <v>0</v>
      </c>
      <c r="BM38" s="35">
        <v>0.43</v>
      </c>
      <c r="BN38" s="35">
        <v>0.03</v>
      </c>
      <c r="BO38" s="35">
        <v>7.0000000000000007E-2</v>
      </c>
      <c r="BP38" s="35">
        <v>0</v>
      </c>
      <c r="BQ38" s="35">
        <v>0</v>
      </c>
      <c r="BR38" s="35">
        <v>0</v>
      </c>
      <c r="BS38" s="35">
        <v>2.5299999999999998</v>
      </c>
      <c r="BT38" s="35">
        <v>0</v>
      </c>
      <c r="BU38" s="35">
        <v>0</v>
      </c>
      <c r="BV38" s="35">
        <v>6.75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251.23</v>
      </c>
      <c r="CC38" s="34">
        <v>78.97</v>
      </c>
      <c r="CE38" s="32">
        <v>537.6</v>
      </c>
      <c r="CG38" s="32">
        <v>63.35</v>
      </c>
      <c r="CH38" s="32">
        <v>36.69</v>
      </c>
      <c r="CI38" s="32">
        <v>50.02</v>
      </c>
      <c r="CJ38" s="32">
        <v>4765.6400000000003</v>
      </c>
      <c r="CK38" s="32">
        <v>2588.69</v>
      </c>
      <c r="CL38" s="32">
        <v>3677.16</v>
      </c>
      <c r="CM38" s="32">
        <v>48.5</v>
      </c>
      <c r="CN38" s="32">
        <v>26.56</v>
      </c>
      <c r="CO38" s="32">
        <v>37.53</v>
      </c>
      <c r="CP38" s="32">
        <v>0</v>
      </c>
      <c r="CQ38" s="32">
        <v>1.68</v>
      </c>
      <c r="CR38" s="32">
        <v>47.86</v>
      </c>
    </row>
    <row r="39" spans="1:96" s="32" customFormat="1">
      <c r="A39" s="32" t="str">
        <f>"2"</f>
        <v>2</v>
      </c>
      <c r="B39" s="33" t="s">
        <v>102</v>
      </c>
      <c r="C39" s="34" t="str">
        <f>"37,2"</f>
        <v>37,2</v>
      </c>
      <c r="D39" s="34">
        <v>2.46</v>
      </c>
      <c r="E39" s="34">
        <v>0</v>
      </c>
      <c r="F39" s="34">
        <v>0.24</v>
      </c>
      <c r="G39" s="34">
        <v>0.24</v>
      </c>
      <c r="H39" s="34">
        <v>17.45</v>
      </c>
      <c r="I39" s="34">
        <v>83.291171999999989</v>
      </c>
      <c r="J39" s="35">
        <v>0</v>
      </c>
      <c r="K39" s="35">
        <v>0</v>
      </c>
      <c r="L39" s="35">
        <v>0</v>
      </c>
      <c r="M39" s="35">
        <v>0</v>
      </c>
      <c r="N39" s="35">
        <v>0.41</v>
      </c>
      <c r="O39" s="35">
        <v>16.96</v>
      </c>
      <c r="P39" s="35">
        <v>7.0000000000000007E-2</v>
      </c>
      <c r="Q39" s="35">
        <v>0</v>
      </c>
      <c r="R39" s="35">
        <v>0</v>
      </c>
      <c r="S39" s="35">
        <v>0</v>
      </c>
      <c r="T39" s="35">
        <v>0.67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118.78</v>
      </c>
      <c r="AL39" s="35">
        <v>123.63</v>
      </c>
      <c r="AM39" s="35">
        <v>189.33</v>
      </c>
      <c r="AN39" s="35">
        <v>62.79</v>
      </c>
      <c r="AO39" s="35">
        <v>37.22</v>
      </c>
      <c r="AP39" s="35">
        <v>74.44</v>
      </c>
      <c r="AQ39" s="35">
        <v>28.16</v>
      </c>
      <c r="AR39" s="35">
        <v>134.63</v>
      </c>
      <c r="AS39" s="35">
        <v>83.5</v>
      </c>
      <c r="AT39" s="35">
        <v>116.51</v>
      </c>
      <c r="AU39" s="35">
        <v>96.12</v>
      </c>
      <c r="AV39" s="35">
        <v>50.49</v>
      </c>
      <c r="AW39" s="35">
        <v>89.32</v>
      </c>
      <c r="AX39" s="35">
        <v>746.96</v>
      </c>
      <c r="AY39" s="35">
        <v>0</v>
      </c>
      <c r="AZ39" s="35">
        <v>243.38</v>
      </c>
      <c r="BA39" s="35">
        <v>105.83</v>
      </c>
      <c r="BB39" s="35">
        <v>70.23</v>
      </c>
      <c r="BC39" s="35">
        <v>55.67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0.03</v>
      </c>
      <c r="BL39" s="35">
        <v>0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0.02</v>
      </c>
      <c r="BT39" s="35">
        <v>0</v>
      </c>
      <c r="BU39" s="35">
        <v>0</v>
      </c>
      <c r="BV39" s="35">
        <v>0.1</v>
      </c>
      <c r="BW39" s="35">
        <v>0.01</v>
      </c>
      <c r="BX39" s="35">
        <v>0</v>
      </c>
      <c r="BY39" s="35">
        <v>0</v>
      </c>
      <c r="BZ39" s="35">
        <v>0</v>
      </c>
      <c r="CA39" s="35">
        <v>0</v>
      </c>
      <c r="CB39" s="35">
        <v>14.55</v>
      </c>
      <c r="CC39" s="34">
        <v>1.97</v>
      </c>
      <c r="CE39" s="32">
        <v>0</v>
      </c>
      <c r="CG39" s="32">
        <v>0</v>
      </c>
      <c r="CH39" s="32">
        <v>0</v>
      </c>
      <c r="CI39" s="32">
        <v>0</v>
      </c>
      <c r="CJ39" s="32">
        <v>705.94</v>
      </c>
      <c r="CK39" s="32">
        <v>271.97000000000003</v>
      </c>
      <c r="CL39" s="32">
        <v>488.96</v>
      </c>
      <c r="CM39" s="32">
        <v>5.65</v>
      </c>
      <c r="CN39" s="32">
        <v>5.65</v>
      </c>
      <c r="CO39" s="32">
        <v>5.65</v>
      </c>
      <c r="CP39" s="32">
        <v>0</v>
      </c>
      <c r="CQ39" s="32">
        <v>0</v>
      </c>
      <c r="CR39" s="32">
        <v>1.64</v>
      </c>
    </row>
    <row r="40" spans="1:96" s="32" customFormat="1">
      <c r="A40" s="32" t="str">
        <f>"3"</f>
        <v>3</v>
      </c>
      <c r="B40" s="33" t="s">
        <v>103</v>
      </c>
      <c r="C40" s="34" t="str">
        <f>"34"</f>
        <v>34</v>
      </c>
      <c r="D40" s="34">
        <v>2.2400000000000002</v>
      </c>
      <c r="E40" s="34">
        <v>0</v>
      </c>
      <c r="F40" s="34">
        <v>0.41</v>
      </c>
      <c r="G40" s="34">
        <v>0.41</v>
      </c>
      <c r="H40" s="34">
        <v>14.18</v>
      </c>
      <c r="I40" s="34">
        <v>65.749200000000002</v>
      </c>
      <c r="J40" s="35">
        <v>7.0000000000000007E-2</v>
      </c>
      <c r="K40" s="35">
        <v>0</v>
      </c>
      <c r="L40" s="35">
        <v>0</v>
      </c>
      <c r="M40" s="35">
        <v>0</v>
      </c>
      <c r="N40" s="35">
        <v>0.41</v>
      </c>
      <c r="O40" s="35">
        <v>10.95</v>
      </c>
      <c r="P40" s="35">
        <v>2.82</v>
      </c>
      <c r="Q40" s="35">
        <v>0</v>
      </c>
      <c r="R40" s="35">
        <v>0</v>
      </c>
      <c r="S40" s="35">
        <v>0.34</v>
      </c>
      <c r="T40" s="35">
        <v>0.85</v>
      </c>
      <c r="U40" s="35">
        <v>207.4</v>
      </c>
      <c r="V40" s="35">
        <v>83.3</v>
      </c>
      <c r="W40" s="35">
        <v>11.9</v>
      </c>
      <c r="X40" s="35">
        <v>15.98</v>
      </c>
      <c r="Y40" s="35">
        <v>53.72</v>
      </c>
      <c r="Z40" s="35">
        <v>1.33</v>
      </c>
      <c r="AA40" s="35">
        <v>0</v>
      </c>
      <c r="AB40" s="35">
        <v>1.7</v>
      </c>
      <c r="AC40" s="35">
        <v>0.34</v>
      </c>
      <c r="AD40" s="35">
        <v>0.48</v>
      </c>
      <c r="AE40" s="35">
        <v>0.06</v>
      </c>
      <c r="AF40" s="35">
        <v>0.03</v>
      </c>
      <c r="AG40" s="35">
        <v>0.24</v>
      </c>
      <c r="AH40" s="35">
        <v>0.68</v>
      </c>
      <c r="AI40" s="35">
        <v>0</v>
      </c>
      <c r="AJ40" s="35">
        <v>0</v>
      </c>
      <c r="AK40" s="35">
        <v>0</v>
      </c>
      <c r="AL40" s="35">
        <v>0</v>
      </c>
      <c r="AM40" s="35">
        <v>145.18</v>
      </c>
      <c r="AN40" s="35">
        <v>75.819999999999993</v>
      </c>
      <c r="AO40" s="35">
        <v>31.62</v>
      </c>
      <c r="AP40" s="35">
        <v>67.319999999999993</v>
      </c>
      <c r="AQ40" s="35">
        <v>27.2</v>
      </c>
      <c r="AR40" s="35">
        <v>126.14</v>
      </c>
      <c r="AS40" s="35">
        <v>100.98</v>
      </c>
      <c r="AT40" s="35">
        <v>98.94</v>
      </c>
      <c r="AU40" s="35">
        <v>157.76</v>
      </c>
      <c r="AV40" s="35">
        <v>42.16</v>
      </c>
      <c r="AW40" s="35">
        <v>105.4</v>
      </c>
      <c r="AX40" s="35">
        <v>519.86</v>
      </c>
      <c r="AY40" s="35">
        <v>0</v>
      </c>
      <c r="AZ40" s="35">
        <v>178.84</v>
      </c>
      <c r="BA40" s="35">
        <v>98.94</v>
      </c>
      <c r="BB40" s="35">
        <v>61.2</v>
      </c>
      <c r="BC40" s="35">
        <v>44.2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0.05</v>
      </c>
      <c r="BL40" s="35">
        <v>0</v>
      </c>
      <c r="BM40" s="35">
        <v>0</v>
      </c>
      <c r="BN40" s="35">
        <v>0.01</v>
      </c>
      <c r="BO40" s="35">
        <v>0</v>
      </c>
      <c r="BP40" s="35">
        <v>0</v>
      </c>
      <c r="BQ40" s="35">
        <v>0</v>
      </c>
      <c r="BR40" s="35">
        <v>0</v>
      </c>
      <c r="BS40" s="35">
        <v>0.04</v>
      </c>
      <c r="BT40" s="35">
        <v>0</v>
      </c>
      <c r="BU40" s="35">
        <v>0</v>
      </c>
      <c r="BV40" s="35">
        <v>0.16</v>
      </c>
      <c r="BW40" s="35">
        <v>0.03</v>
      </c>
      <c r="BX40" s="35">
        <v>0</v>
      </c>
      <c r="BY40" s="35">
        <v>0</v>
      </c>
      <c r="BZ40" s="35">
        <v>0</v>
      </c>
      <c r="CA40" s="35">
        <v>0</v>
      </c>
      <c r="CB40" s="35">
        <v>15.98</v>
      </c>
      <c r="CC40" s="34">
        <v>1.88</v>
      </c>
      <c r="CE40" s="32">
        <v>0.28000000000000003</v>
      </c>
      <c r="CG40" s="32">
        <v>0</v>
      </c>
      <c r="CH40" s="32">
        <v>0</v>
      </c>
      <c r="CI40" s="32">
        <v>0</v>
      </c>
      <c r="CJ40" s="32">
        <v>0</v>
      </c>
      <c r="CK40" s="32">
        <v>0</v>
      </c>
      <c r="CL40" s="32">
        <v>0</v>
      </c>
      <c r="CM40" s="32">
        <v>0</v>
      </c>
      <c r="CN40" s="32">
        <v>0</v>
      </c>
      <c r="CO40" s="32">
        <v>0</v>
      </c>
      <c r="CP40" s="32">
        <v>0</v>
      </c>
      <c r="CQ40" s="32">
        <v>0</v>
      </c>
      <c r="CR40" s="32">
        <v>1.57</v>
      </c>
    </row>
    <row r="41" spans="1:96" s="28" customFormat="1" ht="24">
      <c r="A41" s="28" t="str">
        <f>"16/10"</f>
        <v>16/10</v>
      </c>
      <c r="B41" s="29" t="s">
        <v>104</v>
      </c>
      <c r="C41" s="30" t="str">
        <f>"200"</f>
        <v>200</v>
      </c>
      <c r="D41" s="30">
        <v>0.93</v>
      </c>
      <c r="E41" s="30">
        <v>0</v>
      </c>
      <c r="F41" s="30">
        <v>0.11</v>
      </c>
      <c r="G41" s="30">
        <v>0.11</v>
      </c>
      <c r="H41" s="30">
        <v>18.399999999999999</v>
      </c>
      <c r="I41" s="30">
        <v>69.692080000000004</v>
      </c>
      <c r="J41" s="31">
        <v>0.03</v>
      </c>
      <c r="K41" s="31">
        <v>0</v>
      </c>
      <c r="L41" s="31">
        <v>0</v>
      </c>
      <c r="M41" s="31">
        <v>0</v>
      </c>
      <c r="N41" s="31">
        <v>14.01</v>
      </c>
      <c r="O41" s="31">
        <v>0.72</v>
      </c>
      <c r="P41" s="31">
        <v>3.67</v>
      </c>
      <c r="Q41" s="31">
        <v>0</v>
      </c>
      <c r="R41" s="31">
        <v>0</v>
      </c>
      <c r="S41" s="31">
        <v>0.48</v>
      </c>
      <c r="T41" s="31">
        <v>0.84</v>
      </c>
      <c r="U41" s="31">
        <v>3.12</v>
      </c>
      <c r="V41" s="31">
        <v>257.60000000000002</v>
      </c>
      <c r="W41" s="31">
        <v>26.34</v>
      </c>
      <c r="X41" s="31">
        <v>15.77</v>
      </c>
      <c r="Y41" s="31">
        <v>21.16</v>
      </c>
      <c r="Z41" s="31">
        <v>0.63</v>
      </c>
      <c r="AA41" s="31">
        <v>0</v>
      </c>
      <c r="AB41" s="31">
        <v>693</v>
      </c>
      <c r="AC41" s="31">
        <v>128.30000000000001</v>
      </c>
      <c r="AD41" s="31">
        <v>1.02</v>
      </c>
      <c r="AE41" s="31">
        <v>0.02</v>
      </c>
      <c r="AF41" s="31">
        <v>0.04</v>
      </c>
      <c r="AG41" s="31">
        <v>0.43</v>
      </c>
      <c r="AH41" s="31">
        <v>0.66</v>
      </c>
      <c r="AI41" s="31">
        <v>20.239999999999998</v>
      </c>
      <c r="AJ41" s="31">
        <v>0</v>
      </c>
      <c r="AK41" s="31">
        <v>0.01</v>
      </c>
      <c r="AL41" s="31">
        <v>0.01</v>
      </c>
      <c r="AM41" s="31">
        <v>0.01</v>
      </c>
      <c r="AN41" s="31">
        <v>0.01</v>
      </c>
      <c r="AO41" s="31">
        <v>0</v>
      </c>
      <c r="AP41" s="31">
        <v>0.01</v>
      </c>
      <c r="AQ41" s="31">
        <v>0</v>
      </c>
      <c r="AR41" s="31">
        <v>0.01</v>
      </c>
      <c r="AS41" s="31">
        <v>0.01</v>
      </c>
      <c r="AT41" s="31">
        <v>0.01</v>
      </c>
      <c r="AU41" s="31">
        <v>0.04</v>
      </c>
      <c r="AV41" s="31">
        <v>0</v>
      </c>
      <c r="AW41" s="31">
        <v>0.01</v>
      </c>
      <c r="AX41" s="31">
        <v>0.02</v>
      </c>
      <c r="AY41" s="31">
        <v>0</v>
      </c>
      <c r="AZ41" s="31">
        <v>0.01</v>
      </c>
      <c r="BA41" s="31">
        <v>0.01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0.01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213.71</v>
      </c>
      <c r="CC41" s="30">
        <v>6.14</v>
      </c>
      <c r="CE41" s="28">
        <v>115.5</v>
      </c>
      <c r="CG41" s="28">
        <v>5.27</v>
      </c>
      <c r="CH41" s="28">
        <v>5.27</v>
      </c>
      <c r="CI41" s="28">
        <v>5.27</v>
      </c>
      <c r="CJ41" s="28">
        <v>525</v>
      </c>
      <c r="CK41" s="28">
        <v>207</v>
      </c>
      <c r="CL41" s="28">
        <v>366</v>
      </c>
      <c r="CM41" s="28">
        <v>51.54</v>
      </c>
      <c r="CN41" s="28">
        <v>30.44</v>
      </c>
      <c r="CO41" s="28">
        <v>40.99</v>
      </c>
      <c r="CP41" s="28">
        <v>5</v>
      </c>
      <c r="CQ41" s="28">
        <v>0</v>
      </c>
      <c r="CR41" s="28">
        <v>3.72</v>
      </c>
    </row>
    <row r="42" spans="1:96" s="36" customFormat="1" ht="11.4">
      <c r="B42" s="37" t="s">
        <v>113</v>
      </c>
      <c r="C42" s="38"/>
      <c r="D42" s="38">
        <v>30.02</v>
      </c>
      <c r="E42" s="38">
        <v>16.670000000000002</v>
      </c>
      <c r="F42" s="38">
        <v>36.770000000000003</v>
      </c>
      <c r="G42" s="38">
        <v>24.85</v>
      </c>
      <c r="H42" s="38">
        <v>124.41</v>
      </c>
      <c r="I42" s="38">
        <v>928.91</v>
      </c>
      <c r="J42" s="39">
        <v>10.06</v>
      </c>
      <c r="K42" s="39">
        <v>15.08</v>
      </c>
      <c r="L42" s="39">
        <v>0</v>
      </c>
      <c r="M42" s="39">
        <v>0</v>
      </c>
      <c r="N42" s="39">
        <v>28.88</v>
      </c>
      <c r="O42" s="39">
        <v>82.3</v>
      </c>
      <c r="P42" s="39">
        <v>13.23</v>
      </c>
      <c r="Q42" s="39">
        <v>0</v>
      </c>
      <c r="R42" s="39">
        <v>0</v>
      </c>
      <c r="S42" s="39">
        <v>1.42</v>
      </c>
      <c r="T42" s="39">
        <v>9.11</v>
      </c>
      <c r="U42" s="39">
        <v>1561.9</v>
      </c>
      <c r="V42" s="39">
        <v>1347.59</v>
      </c>
      <c r="W42" s="39">
        <v>133.63999999999999</v>
      </c>
      <c r="X42" s="39">
        <v>124.87</v>
      </c>
      <c r="Y42" s="39">
        <v>412.75</v>
      </c>
      <c r="Z42" s="39">
        <v>6.29</v>
      </c>
      <c r="AA42" s="39">
        <v>5</v>
      </c>
      <c r="AB42" s="39">
        <v>5055.03</v>
      </c>
      <c r="AC42" s="39">
        <v>1015.13</v>
      </c>
      <c r="AD42" s="39">
        <v>12.74</v>
      </c>
      <c r="AE42" s="39">
        <v>0.27</v>
      </c>
      <c r="AF42" s="39">
        <v>0.3</v>
      </c>
      <c r="AG42" s="39">
        <v>6.51</v>
      </c>
      <c r="AH42" s="39">
        <v>13.4</v>
      </c>
      <c r="AI42" s="39">
        <v>60.87</v>
      </c>
      <c r="AJ42" s="39">
        <v>0</v>
      </c>
      <c r="AK42" s="39">
        <v>1402.27</v>
      </c>
      <c r="AL42" s="39">
        <v>1119.98</v>
      </c>
      <c r="AM42" s="39">
        <v>2172.64</v>
      </c>
      <c r="AN42" s="39">
        <v>1843.39</v>
      </c>
      <c r="AO42" s="39">
        <v>600.48</v>
      </c>
      <c r="AP42" s="39">
        <v>1098.1400000000001</v>
      </c>
      <c r="AQ42" s="39">
        <v>331.84</v>
      </c>
      <c r="AR42" s="39">
        <v>1297.3900000000001</v>
      </c>
      <c r="AS42" s="39">
        <v>1525.26</v>
      </c>
      <c r="AT42" s="39">
        <v>1671.47</v>
      </c>
      <c r="AU42" s="39">
        <v>2464.52</v>
      </c>
      <c r="AV42" s="39">
        <v>876.34</v>
      </c>
      <c r="AW42" s="39">
        <v>1322.68</v>
      </c>
      <c r="AX42" s="39">
        <v>5251.82</v>
      </c>
      <c r="AY42" s="39">
        <v>244.25</v>
      </c>
      <c r="AZ42" s="39">
        <v>1342.71</v>
      </c>
      <c r="BA42" s="39">
        <v>1207.1500000000001</v>
      </c>
      <c r="BB42" s="39">
        <v>978.14</v>
      </c>
      <c r="BC42" s="39">
        <v>450.48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0.01</v>
      </c>
      <c r="BJ42" s="39">
        <v>0</v>
      </c>
      <c r="BK42" s="39">
        <v>1.57</v>
      </c>
      <c r="BL42" s="39">
        <v>0</v>
      </c>
      <c r="BM42" s="39">
        <v>0.92</v>
      </c>
      <c r="BN42" s="39">
        <v>7.0000000000000007E-2</v>
      </c>
      <c r="BO42" s="39">
        <v>0.15</v>
      </c>
      <c r="BP42" s="39">
        <v>0</v>
      </c>
      <c r="BQ42" s="39">
        <v>0</v>
      </c>
      <c r="BR42" s="39">
        <v>0.01</v>
      </c>
      <c r="BS42" s="39">
        <v>5.47</v>
      </c>
      <c r="BT42" s="39">
        <v>0</v>
      </c>
      <c r="BU42" s="39">
        <v>0</v>
      </c>
      <c r="BV42" s="39">
        <v>14.01</v>
      </c>
      <c r="BW42" s="39">
        <v>0.04</v>
      </c>
      <c r="BX42" s="39">
        <v>0</v>
      </c>
      <c r="BY42" s="39">
        <v>0</v>
      </c>
      <c r="BZ42" s="39">
        <v>0</v>
      </c>
      <c r="CA42" s="39">
        <v>0</v>
      </c>
      <c r="CB42" s="39">
        <v>863.94</v>
      </c>
      <c r="CC42" s="38">
        <f>SUM($CC$35:$CC$41)</f>
        <v>115.58</v>
      </c>
      <c r="CD42" s="36">
        <f>$I$42/$I$47*100</f>
        <v>29.660862707031487</v>
      </c>
      <c r="CE42" s="36">
        <v>847.5</v>
      </c>
      <c r="CG42" s="36">
        <v>136.08000000000001</v>
      </c>
      <c r="CH42" s="36">
        <v>76.61</v>
      </c>
      <c r="CI42" s="36">
        <v>106.35</v>
      </c>
      <c r="CJ42" s="36">
        <v>7529.51</v>
      </c>
      <c r="CK42" s="36">
        <v>3609.89</v>
      </c>
      <c r="CL42" s="36">
        <v>5569.7</v>
      </c>
      <c r="CM42" s="36">
        <v>171.62</v>
      </c>
      <c r="CN42" s="36">
        <v>103.99</v>
      </c>
      <c r="CO42" s="36">
        <v>137.81</v>
      </c>
      <c r="CP42" s="36">
        <v>8</v>
      </c>
      <c r="CQ42" s="36">
        <v>3.18</v>
      </c>
    </row>
    <row r="43" spans="1:96">
      <c r="B43" s="27" t="s">
        <v>114</v>
      </c>
      <c r="C43" s="16"/>
      <c r="D43" s="16"/>
      <c r="E43" s="16"/>
      <c r="F43" s="16"/>
      <c r="G43" s="16"/>
      <c r="H43" s="16"/>
      <c r="I43" s="16"/>
    </row>
    <row r="44" spans="1:96" s="32" customFormat="1">
      <c r="A44" s="32" t="str">
        <f>"5"</f>
        <v>5</v>
      </c>
      <c r="B44" s="33" t="s">
        <v>107</v>
      </c>
      <c r="C44" s="34" t="str">
        <f>"200"</f>
        <v>200</v>
      </c>
      <c r="D44" s="34">
        <v>1</v>
      </c>
      <c r="E44" s="34">
        <v>0</v>
      </c>
      <c r="F44" s="34">
        <v>0.2</v>
      </c>
      <c r="G44" s="34">
        <v>0</v>
      </c>
      <c r="H44" s="34">
        <v>20.6</v>
      </c>
      <c r="I44" s="34">
        <v>86.47999999999999</v>
      </c>
      <c r="J44" s="35">
        <v>0</v>
      </c>
      <c r="K44" s="35">
        <v>0</v>
      </c>
      <c r="L44" s="35">
        <v>0</v>
      </c>
      <c r="M44" s="35">
        <v>0</v>
      </c>
      <c r="N44" s="35">
        <v>19.8</v>
      </c>
      <c r="O44" s="35">
        <v>0.4</v>
      </c>
      <c r="P44" s="35">
        <v>0.4</v>
      </c>
      <c r="Q44" s="35">
        <v>0</v>
      </c>
      <c r="R44" s="35">
        <v>0</v>
      </c>
      <c r="S44" s="35">
        <v>1</v>
      </c>
      <c r="T44" s="35">
        <v>0.6</v>
      </c>
      <c r="U44" s="35">
        <v>12</v>
      </c>
      <c r="V44" s="35">
        <v>240</v>
      </c>
      <c r="W44" s="35">
        <v>14</v>
      </c>
      <c r="X44" s="35">
        <v>8</v>
      </c>
      <c r="Y44" s="35">
        <v>14</v>
      </c>
      <c r="Z44" s="35">
        <v>2.8</v>
      </c>
      <c r="AA44" s="35">
        <v>0</v>
      </c>
      <c r="AB44" s="35">
        <v>0</v>
      </c>
      <c r="AC44" s="35">
        <v>0</v>
      </c>
      <c r="AD44" s="35">
        <v>0.2</v>
      </c>
      <c r="AE44" s="35">
        <v>0.02</v>
      </c>
      <c r="AF44" s="35">
        <v>0.02</v>
      </c>
      <c r="AG44" s="35">
        <v>0.2</v>
      </c>
      <c r="AH44" s="35">
        <v>0.4</v>
      </c>
      <c r="AI44" s="35">
        <v>4</v>
      </c>
      <c r="AJ44" s="35">
        <v>0.4</v>
      </c>
      <c r="AK44" s="35">
        <v>16</v>
      </c>
      <c r="AL44" s="35">
        <v>20</v>
      </c>
      <c r="AM44" s="35">
        <v>28</v>
      </c>
      <c r="AN44" s="35">
        <v>28</v>
      </c>
      <c r="AO44" s="35">
        <v>4</v>
      </c>
      <c r="AP44" s="35">
        <v>16</v>
      </c>
      <c r="AQ44" s="35">
        <v>4</v>
      </c>
      <c r="AR44" s="35">
        <v>14</v>
      </c>
      <c r="AS44" s="35">
        <v>26</v>
      </c>
      <c r="AT44" s="35">
        <v>16</v>
      </c>
      <c r="AU44" s="35">
        <v>116</v>
      </c>
      <c r="AV44" s="35">
        <v>10</v>
      </c>
      <c r="AW44" s="35">
        <v>22</v>
      </c>
      <c r="AX44" s="35">
        <v>64</v>
      </c>
      <c r="AY44" s="35">
        <v>0</v>
      </c>
      <c r="AZ44" s="35">
        <v>20</v>
      </c>
      <c r="BA44" s="35">
        <v>24</v>
      </c>
      <c r="BB44" s="35">
        <v>10</v>
      </c>
      <c r="BC44" s="35">
        <v>8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176.2</v>
      </c>
      <c r="CC44" s="34">
        <v>10.8</v>
      </c>
      <c r="CE44" s="32">
        <v>0</v>
      </c>
      <c r="CG44" s="32">
        <v>3</v>
      </c>
      <c r="CH44" s="32">
        <v>3</v>
      </c>
      <c r="CI44" s="32">
        <v>3</v>
      </c>
      <c r="CJ44" s="32">
        <v>300</v>
      </c>
      <c r="CK44" s="32">
        <v>136.5</v>
      </c>
      <c r="CL44" s="32">
        <v>218.25</v>
      </c>
      <c r="CM44" s="32">
        <v>0.45</v>
      </c>
      <c r="CN44" s="32">
        <v>0.45</v>
      </c>
      <c r="CO44" s="32">
        <v>0.45</v>
      </c>
      <c r="CP44" s="32">
        <v>0</v>
      </c>
      <c r="CQ44" s="32">
        <v>0</v>
      </c>
      <c r="CR44" s="32">
        <v>9</v>
      </c>
    </row>
    <row r="45" spans="1:96" s="28" customFormat="1">
      <c r="A45" s="28" t="str">
        <f>"12/2"</f>
        <v>12/2</v>
      </c>
      <c r="B45" s="29" t="s">
        <v>108</v>
      </c>
      <c r="C45" s="30" t="str">
        <f>"160"</f>
        <v>160</v>
      </c>
      <c r="D45" s="30">
        <v>1.44</v>
      </c>
      <c r="E45" s="30">
        <v>0</v>
      </c>
      <c r="F45" s="30">
        <v>0.32</v>
      </c>
      <c r="G45" s="30">
        <v>0.32</v>
      </c>
      <c r="H45" s="30">
        <v>16.48</v>
      </c>
      <c r="I45" s="30">
        <v>71.168000000000006</v>
      </c>
      <c r="J45" s="31">
        <v>0</v>
      </c>
      <c r="K45" s="31">
        <v>0</v>
      </c>
      <c r="L45" s="31">
        <v>0</v>
      </c>
      <c r="M45" s="31">
        <v>0</v>
      </c>
      <c r="N45" s="31">
        <v>12.96</v>
      </c>
      <c r="O45" s="31">
        <v>0</v>
      </c>
      <c r="P45" s="31">
        <v>3.52</v>
      </c>
      <c r="Q45" s="31">
        <v>0</v>
      </c>
      <c r="R45" s="31">
        <v>0</v>
      </c>
      <c r="S45" s="31">
        <v>2.08</v>
      </c>
      <c r="T45" s="31">
        <v>0.8</v>
      </c>
      <c r="U45" s="31">
        <v>20.8</v>
      </c>
      <c r="V45" s="31">
        <v>315.2</v>
      </c>
      <c r="W45" s="31">
        <v>54.4</v>
      </c>
      <c r="X45" s="31">
        <v>20.8</v>
      </c>
      <c r="Y45" s="31">
        <v>36.799999999999997</v>
      </c>
      <c r="Z45" s="31">
        <v>0.48</v>
      </c>
      <c r="AA45" s="31">
        <v>0</v>
      </c>
      <c r="AB45" s="31">
        <v>80</v>
      </c>
      <c r="AC45" s="31">
        <v>12.8</v>
      </c>
      <c r="AD45" s="31">
        <v>0.32</v>
      </c>
      <c r="AE45" s="31">
        <v>0.06</v>
      </c>
      <c r="AF45" s="31">
        <v>0.05</v>
      </c>
      <c r="AG45" s="31">
        <v>0.32</v>
      </c>
      <c r="AH45" s="31">
        <v>0.48</v>
      </c>
      <c r="AI45" s="31">
        <v>96</v>
      </c>
      <c r="AJ45" s="31">
        <v>0</v>
      </c>
      <c r="AK45" s="31">
        <v>56</v>
      </c>
      <c r="AL45" s="31">
        <v>43.2</v>
      </c>
      <c r="AM45" s="31">
        <v>32</v>
      </c>
      <c r="AN45" s="31">
        <v>57.6</v>
      </c>
      <c r="AO45" s="31">
        <v>20.8</v>
      </c>
      <c r="AP45" s="31">
        <v>20.8</v>
      </c>
      <c r="AQ45" s="31">
        <v>9.6</v>
      </c>
      <c r="AR45" s="31">
        <v>43.2</v>
      </c>
      <c r="AS45" s="31">
        <v>68.8</v>
      </c>
      <c r="AT45" s="31">
        <v>89.6</v>
      </c>
      <c r="AU45" s="31">
        <v>158.4</v>
      </c>
      <c r="AV45" s="31">
        <v>24</v>
      </c>
      <c r="AW45" s="31">
        <v>131.19999999999999</v>
      </c>
      <c r="AX45" s="31">
        <v>131.19999999999999</v>
      </c>
      <c r="AY45" s="31">
        <v>0</v>
      </c>
      <c r="AZ45" s="31">
        <v>64</v>
      </c>
      <c r="BA45" s="31">
        <v>44.8</v>
      </c>
      <c r="BB45" s="31">
        <v>22.4</v>
      </c>
      <c r="BC45" s="31">
        <v>14.4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138.88</v>
      </c>
      <c r="CC45" s="30">
        <v>23.04</v>
      </c>
      <c r="CE45" s="28">
        <v>13.33</v>
      </c>
      <c r="CG45" s="28">
        <v>3.27</v>
      </c>
      <c r="CH45" s="28">
        <v>3.27</v>
      </c>
      <c r="CI45" s="28">
        <v>3.27</v>
      </c>
      <c r="CJ45" s="28">
        <v>327.27</v>
      </c>
      <c r="CK45" s="28">
        <v>134.18</v>
      </c>
      <c r="CL45" s="28">
        <v>230.73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19.2</v>
      </c>
    </row>
    <row r="46" spans="1:96" s="36" customFormat="1" ht="11.4">
      <c r="B46" s="37" t="s">
        <v>115</v>
      </c>
      <c r="C46" s="38"/>
      <c r="D46" s="38">
        <v>2.44</v>
      </c>
      <c r="E46" s="38">
        <v>0</v>
      </c>
      <c r="F46" s="38">
        <v>0.52</v>
      </c>
      <c r="G46" s="38">
        <v>0.32</v>
      </c>
      <c r="H46" s="38">
        <v>37.08</v>
      </c>
      <c r="I46" s="38">
        <v>157.65</v>
      </c>
      <c r="J46" s="39">
        <v>0</v>
      </c>
      <c r="K46" s="39">
        <v>0</v>
      </c>
      <c r="L46" s="39">
        <v>0</v>
      </c>
      <c r="M46" s="39">
        <v>0</v>
      </c>
      <c r="N46" s="39">
        <v>32.76</v>
      </c>
      <c r="O46" s="39">
        <v>0.4</v>
      </c>
      <c r="P46" s="39">
        <v>3.92</v>
      </c>
      <c r="Q46" s="39">
        <v>0</v>
      </c>
      <c r="R46" s="39">
        <v>0</v>
      </c>
      <c r="S46" s="39">
        <v>3.08</v>
      </c>
      <c r="T46" s="39">
        <v>1.4</v>
      </c>
      <c r="U46" s="39">
        <v>32.799999999999997</v>
      </c>
      <c r="V46" s="39">
        <v>555.20000000000005</v>
      </c>
      <c r="W46" s="39">
        <v>68.400000000000006</v>
      </c>
      <c r="X46" s="39">
        <v>28.8</v>
      </c>
      <c r="Y46" s="39">
        <v>50.8</v>
      </c>
      <c r="Z46" s="39">
        <v>3.28</v>
      </c>
      <c r="AA46" s="39">
        <v>0</v>
      </c>
      <c r="AB46" s="39">
        <v>80</v>
      </c>
      <c r="AC46" s="39">
        <v>12.8</v>
      </c>
      <c r="AD46" s="39">
        <v>0.52</v>
      </c>
      <c r="AE46" s="39">
        <v>0.08</v>
      </c>
      <c r="AF46" s="39">
        <v>7.0000000000000007E-2</v>
      </c>
      <c r="AG46" s="39">
        <v>0.52</v>
      </c>
      <c r="AH46" s="39">
        <v>0.88</v>
      </c>
      <c r="AI46" s="39">
        <v>100</v>
      </c>
      <c r="AJ46" s="39">
        <v>0.4</v>
      </c>
      <c r="AK46" s="39">
        <v>72</v>
      </c>
      <c r="AL46" s="39">
        <v>63.2</v>
      </c>
      <c r="AM46" s="39">
        <v>60</v>
      </c>
      <c r="AN46" s="39">
        <v>85.6</v>
      </c>
      <c r="AO46" s="39">
        <v>24.8</v>
      </c>
      <c r="AP46" s="39">
        <v>36.799999999999997</v>
      </c>
      <c r="AQ46" s="39">
        <v>13.6</v>
      </c>
      <c r="AR46" s="39">
        <v>57.2</v>
      </c>
      <c r="AS46" s="39">
        <v>94.8</v>
      </c>
      <c r="AT46" s="39">
        <v>105.6</v>
      </c>
      <c r="AU46" s="39">
        <v>274.39999999999998</v>
      </c>
      <c r="AV46" s="39">
        <v>34</v>
      </c>
      <c r="AW46" s="39">
        <v>153.19999999999999</v>
      </c>
      <c r="AX46" s="39">
        <v>195.2</v>
      </c>
      <c r="AY46" s="39">
        <v>0</v>
      </c>
      <c r="AZ46" s="39">
        <v>84</v>
      </c>
      <c r="BA46" s="39">
        <v>68.8</v>
      </c>
      <c r="BB46" s="39">
        <v>32.4</v>
      </c>
      <c r="BC46" s="39">
        <v>22.4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315.08</v>
      </c>
      <c r="CC46" s="38">
        <f>SUM($CC$43:$CC$45)</f>
        <v>33.840000000000003</v>
      </c>
      <c r="CD46" s="36">
        <f>$I$46/$I$47*100</f>
        <v>5.0338945708018157</v>
      </c>
      <c r="CE46" s="36">
        <v>13.33</v>
      </c>
      <c r="CG46" s="36">
        <v>6.27</v>
      </c>
      <c r="CH46" s="36">
        <v>6.27</v>
      </c>
      <c r="CI46" s="36">
        <v>6.27</v>
      </c>
      <c r="CJ46" s="36">
        <v>627.27</v>
      </c>
      <c r="CK46" s="36">
        <v>270.68</v>
      </c>
      <c r="CL46" s="36">
        <v>448.98</v>
      </c>
      <c r="CM46" s="36">
        <v>0.45</v>
      </c>
      <c r="CN46" s="36">
        <v>0.45</v>
      </c>
      <c r="CO46" s="36">
        <v>0.45</v>
      </c>
      <c r="CP46" s="36">
        <v>0</v>
      </c>
      <c r="CQ46" s="36">
        <v>0</v>
      </c>
    </row>
    <row r="47" spans="1:96" s="36" customFormat="1" ht="11.4" hidden="1">
      <c r="B47" s="37" t="s">
        <v>116</v>
      </c>
      <c r="C47" s="38"/>
      <c r="D47" s="38">
        <v>110.07</v>
      </c>
      <c r="E47" s="38">
        <v>44.05</v>
      </c>
      <c r="F47" s="38">
        <v>96.25</v>
      </c>
      <c r="G47" s="38">
        <v>47.83</v>
      </c>
      <c r="H47" s="38">
        <v>468.51</v>
      </c>
      <c r="I47" s="38">
        <v>3131.77</v>
      </c>
      <c r="J47" s="39">
        <v>36.6</v>
      </c>
      <c r="K47" s="39">
        <v>27.2</v>
      </c>
      <c r="L47" s="39">
        <v>0</v>
      </c>
      <c r="M47" s="39">
        <v>0</v>
      </c>
      <c r="N47" s="39">
        <v>155.55000000000001</v>
      </c>
      <c r="O47" s="39">
        <v>275.58999999999997</v>
      </c>
      <c r="P47" s="39">
        <v>37.36</v>
      </c>
      <c r="Q47" s="39">
        <v>0</v>
      </c>
      <c r="R47" s="39">
        <v>0</v>
      </c>
      <c r="S47" s="39">
        <v>9.83</v>
      </c>
      <c r="T47" s="39">
        <v>28.39</v>
      </c>
      <c r="U47" s="39">
        <v>4376.12</v>
      </c>
      <c r="V47" s="39">
        <v>4697.4399999999996</v>
      </c>
      <c r="W47" s="39">
        <v>985.83</v>
      </c>
      <c r="X47" s="39">
        <v>443.5</v>
      </c>
      <c r="Y47" s="39">
        <v>1696.73</v>
      </c>
      <c r="Z47" s="39">
        <v>32.69</v>
      </c>
      <c r="AA47" s="39">
        <v>155.19999999999999</v>
      </c>
      <c r="AB47" s="39">
        <v>9714.2900000000009</v>
      </c>
      <c r="AC47" s="39">
        <v>2118.0100000000002</v>
      </c>
      <c r="AD47" s="39">
        <v>27.25</v>
      </c>
      <c r="AE47" s="39">
        <v>1.41</v>
      </c>
      <c r="AF47" s="39">
        <v>1.28</v>
      </c>
      <c r="AG47" s="39">
        <v>16.760000000000002</v>
      </c>
      <c r="AH47" s="39">
        <v>89.59</v>
      </c>
      <c r="AI47" s="39">
        <v>308.56</v>
      </c>
      <c r="AJ47" s="39">
        <v>0.8</v>
      </c>
      <c r="AK47" s="39">
        <v>4187.66</v>
      </c>
      <c r="AL47" s="39">
        <v>3487.82</v>
      </c>
      <c r="AM47" s="39">
        <v>6291.72</v>
      </c>
      <c r="AN47" s="39">
        <v>4749.1400000000003</v>
      </c>
      <c r="AO47" s="39">
        <v>1646.02</v>
      </c>
      <c r="AP47" s="39">
        <v>3000.05</v>
      </c>
      <c r="AQ47" s="39">
        <v>1068.32</v>
      </c>
      <c r="AR47" s="39">
        <v>3844.39</v>
      </c>
      <c r="AS47" s="39">
        <v>3663.5</v>
      </c>
      <c r="AT47" s="39">
        <v>4145.92</v>
      </c>
      <c r="AU47" s="39">
        <v>6041.65</v>
      </c>
      <c r="AV47" s="39">
        <v>2164.8200000000002</v>
      </c>
      <c r="AW47" s="39">
        <v>3365.14</v>
      </c>
      <c r="AX47" s="39">
        <v>15558.48</v>
      </c>
      <c r="AY47" s="39">
        <v>453.61</v>
      </c>
      <c r="AZ47" s="39">
        <v>4738.9799999999996</v>
      </c>
      <c r="BA47" s="39">
        <v>3365.12</v>
      </c>
      <c r="BB47" s="39">
        <v>2948.74</v>
      </c>
      <c r="BC47" s="39">
        <v>1266.24</v>
      </c>
      <c r="BD47" s="39">
        <v>0.46</v>
      </c>
      <c r="BE47" s="39">
        <v>0.24</v>
      </c>
      <c r="BF47" s="39">
        <v>0.22</v>
      </c>
      <c r="BG47" s="39">
        <v>0.55000000000000004</v>
      </c>
      <c r="BH47" s="39">
        <v>0.64</v>
      </c>
      <c r="BI47" s="39">
        <v>2.27</v>
      </c>
      <c r="BJ47" s="39">
        <v>0.11</v>
      </c>
      <c r="BK47" s="39">
        <v>8.65</v>
      </c>
      <c r="BL47" s="39">
        <v>0.03</v>
      </c>
      <c r="BM47" s="39">
        <v>3.33</v>
      </c>
      <c r="BN47" s="39">
        <v>0.16</v>
      </c>
      <c r="BO47" s="39">
        <v>0.27</v>
      </c>
      <c r="BP47" s="39">
        <v>0</v>
      </c>
      <c r="BQ47" s="39">
        <v>0.39</v>
      </c>
      <c r="BR47" s="39">
        <v>0.6</v>
      </c>
      <c r="BS47" s="39">
        <v>15.01</v>
      </c>
      <c r="BT47" s="39">
        <v>0</v>
      </c>
      <c r="BU47" s="39">
        <v>0</v>
      </c>
      <c r="BV47" s="39">
        <v>25.9</v>
      </c>
      <c r="BW47" s="39">
        <v>0.09</v>
      </c>
      <c r="BX47" s="39">
        <v>0</v>
      </c>
      <c r="BY47" s="39">
        <v>0</v>
      </c>
      <c r="BZ47" s="39">
        <v>0</v>
      </c>
      <c r="CA47" s="39">
        <v>0</v>
      </c>
      <c r="CB47" s="39">
        <v>3088.54</v>
      </c>
      <c r="CC47" s="38">
        <v>374</v>
      </c>
      <c r="CE47" s="36">
        <v>1774.25</v>
      </c>
      <c r="CG47" s="36">
        <v>379.07</v>
      </c>
      <c r="CH47" s="36">
        <v>212.68</v>
      </c>
      <c r="CI47" s="36">
        <v>295.87</v>
      </c>
      <c r="CJ47" s="36">
        <v>24424.98</v>
      </c>
      <c r="CK47" s="36">
        <v>11757.23</v>
      </c>
      <c r="CL47" s="36">
        <v>18091.099999999999</v>
      </c>
      <c r="CM47" s="36">
        <v>471.31</v>
      </c>
      <c r="CN47" s="36">
        <v>283.52999999999997</v>
      </c>
      <c r="CO47" s="36">
        <v>377.42</v>
      </c>
      <c r="CP47" s="36">
        <v>38.049999999999997</v>
      </c>
      <c r="CQ47" s="36">
        <v>7.52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117</v>
      </c>
      <c r="C49" s="16"/>
      <c r="D49" s="16">
        <v>15</v>
      </c>
      <c r="E49" s="16"/>
      <c r="F49" s="16">
        <v>29</v>
      </c>
      <c r="G49" s="16"/>
      <c r="H49" s="16">
        <v>57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 hidden="1">
      <c r="C51" s="16"/>
      <c r="D51" s="16"/>
      <c r="E51" s="16"/>
      <c r="F51" s="16"/>
      <c r="G51" s="16"/>
      <c r="H51" s="16"/>
      <c r="I51" s="16"/>
    </row>
    <row r="52" spans="1:81" ht="14.4" customHeight="1">
      <c r="A52" s="86" t="s">
        <v>153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2:CC52"/>
    <mergeCell ref="A28:XFD28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200</v>
      </c>
      <c r="F29" s="55">
        <v>10.8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160</v>
      </c>
      <c r="F30" s="67">
        <v>23.04</v>
      </c>
      <c r="G30" s="66">
        <v>71.168000000000006</v>
      </c>
      <c r="H30" s="66">
        <v>1.44</v>
      </c>
      <c r="I30" s="66">
        <v>0.32</v>
      </c>
      <c r="J30" s="68">
        <v>16.48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45043.325439814813</v>
      </c>
      <c r="C1">
        <f>YEAR(Дата_Сост)</f>
        <v>2023</v>
      </c>
      <c r="D1">
        <f>MONTH(Дата_Сост)</f>
        <v>4</v>
      </c>
      <c r="E1">
        <f>DAY(Дата_Сост)</f>
        <v>27</v>
      </c>
    </row>
    <row r="2" spans="1:5">
      <c r="A2" t="s">
        <v>82</v>
      </c>
      <c r="B2" s="2">
        <v>45034.624189814815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27.04.2023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2023-04-18T10:01:08Z</dcterms:modified>
</cp:coreProperties>
</file>