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2.05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'02.05.2023'!$A$3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C52" i="1"/>
  <c r="CD52"/>
  <c r="CD48"/>
  <c r="CD38"/>
  <c r="CD30"/>
  <c r="CD26"/>
  <c r="CD16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<sst xmlns="http://schemas.openxmlformats.org/spreadsheetml/2006/main" count="187" uniqueCount="155">
  <si>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</si>
  <si>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</si>
  <si>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</si>
  <si>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</si>
  <si>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</si>
  <si>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</si>
  <si>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</si>
  <si>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</si>
  <si>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</si>
  <si>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</si>
  <si>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</si>
  <si>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</si>
  <si>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</si>
  <si>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</si>
  <si>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</si>
  <si>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</si>
  <si>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</si>
  <si>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</si>
  <si>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</si>
  <si>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</si>
  <si>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</si>
  <si>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</si>
  <si>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</si>
  <si>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</si>
  <si>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</si>
  <si>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</si>
  <si>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</si>
  <si>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</si>
  <si>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</si>
  <si>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</si>
  <si>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</si>
  <si>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</si>
  <si>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</si>
  <si>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</si>
  <si>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</si>
  <si>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</si>
  <si>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</si>
  <si>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</si>
  <si>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</si>
  <si>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</si>
  <si>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</si>
  <si>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</si>
  <si>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</si>
  <si>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</si>
  <si>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</si>
  <si>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</si>
  <si>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</si>
  <si>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</si>
  <si>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</si>
  <si>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</si>
  <si>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</si>
  <si>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</si>
  <si>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</si>
  <si>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</si>
  <si>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</si>
  <si>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</si>
  <si>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</si>
  <si>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</si>
  <si>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</si>
  <si>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</si>
  <si>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</si>
  <si>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</si>
  <si>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</si>
  <si>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</si>
  <si>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</si>
  <si>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</si>
  <si>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</si>
  <si>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</si>
  <si>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</si>
  <si>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</si>
  <si>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</si>
  <si>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</si>
  <si>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</si>
  <si>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</si>
  <si>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</si>
  <si>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</si>
  <si>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</si>
  <si>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</si>
  <si>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</si>
  <si>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</si>
  <si>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</si>
  <si>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</si>
  <si>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</si>
  <si>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</si>
  <si>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</si>
  <si>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</si>
  <si>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</si>
  <si>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</si>
  <si>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</si>
  <si>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</si>
  <si>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</si>
  <si>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</si>
  <si>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</si>
  <si>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</si>
  <si>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Яйцо отварное</t>
  </si>
  <si>
    <t>Масло сливочное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</si>
  <si>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</si>
  <si>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</si>
  <si>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</si>
  <si>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</si>
  <si>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Винегрет</t>
  </si>
  <si>
    <t>Борщ с картофелем и сметаной</t>
  </si>
  <si>
    <t>Картофельное пюре</t>
  </si>
  <si>
    <t>Оладьи из печени</t>
  </si>
  <si>
    <t>Соус томатный</t>
  </si>
  <si>
    <t>Хлеб ржаной</t>
  </si>
  <si>
    <t>Кисель из концентрата</t>
  </si>
  <si>
    <t>Итого за 'Обед  с 7 до 11 лет'</t>
  </si>
  <si>
    <t>Полдник</t>
  </si>
  <si>
    <t>Гематоген "Бонди" ин/уп 40г.</t>
  </si>
  <si>
    <t>Кисломолочный напиток "Снежок"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</si>
  <si>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</si>
  <si>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</si>
  <si>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</si>
  <si>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</si>
  <si>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</si>
  <si>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</si>
  <si>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</si>
  <si>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</si>
  <si>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</si>
  <si>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02.05.2023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</si>
  <si>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</si>
  <si>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</si>
  <si>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</si>
  <si>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</si>
  <si>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</si>
  <si>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</si>
  <si>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</si>
  <si>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</si>
  <si>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</si>
  <si>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</si>
  <si>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</si>
  <si>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</si>
  <si>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</si>
  <si>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</si>
  <si>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</si>
  <si>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</si>
  <si>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</si>
  <si>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</si>
  <si>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</si>
  <si>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</si>
  <si>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</si>
  <si>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</si>
  <si>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</si>
  <si>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</si>
  <si>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</si>
  <si>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</si>
  <si>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</si>
  <si>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</si>
  <si>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</si>
  <si>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</si>
  <si>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</si>
  <si>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11,2</t>
  </si>
  <si>
    <t>Итого сумма с 7 до 11 лет        174,00</t>
  </si>
  <si>
    <t>Итого сумма с 12 и старше  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</si>
</sst>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60" sqref="I6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2.5.2023г.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 мая 2023 г."</f>
        <v>2 мая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"47/3"</f>
        <v>47/3</v>
      </c>
      <c r="B11" s="33" t="s">
        <v>93</v>
      </c>
      <c r="C11" s="34" t="str">
        <f>"210"</f>
        <v>210</v>
      </c>
      <c r="D11" s="34">
        <v>9.0299999999999994</v>
      </c>
      <c r="E11" s="34">
        <v>2.48</v>
      </c>
      <c r="F11" s="34">
        <v>6.82</v>
      </c>
      <c r="G11" s="34">
        <v>0.84</v>
      </c>
      <c r="H11" s="34">
        <v>40.97</v>
      </c>
      <c r="I11" s="34">
        <v>261.41855197500001</v>
      </c>
      <c r="J11" s="35">
        <v>4.28</v>
      </c>
      <c r="K11" s="35">
        <v>0.12</v>
      </c>
      <c r="L11" s="35">
        <v>0</v>
      </c>
      <c r="M11" s="35">
        <v>0</v>
      </c>
      <c r="N11" s="35">
        <v>1.06</v>
      </c>
      <c r="O11" s="35">
        <v>37.840000000000003</v>
      </c>
      <c r="P11" s="35">
        <v>2.0699999999999998</v>
      </c>
      <c r="Q11" s="35">
        <v>0</v>
      </c>
      <c r="R11" s="35">
        <v>0</v>
      </c>
      <c r="S11" s="35">
        <v>0.21</v>
      </c>
      <c r="T11" s="35">
        <v>1.91</v>
      </c>
      <c r="U11" s="35">
        <v>493.83</v>
      </c>
      <c r="V11" s="35">
        <v>68.7</v>
      </c>
      <c r="W11" s="35">
        <v>96.09</v>
      </c>
      <c r="X11" s="35">
        <v>11.95</v>
      </c>
      <c r="Y11" s="35">
        <v>94.22</v>
      </c>
      <c r="Z11" s="35">
        <v>0.98</v>
      </c>
      <c r="AA11" s="35">
        <v>28.98</v>
      </c>
      <c r="AB11" s="35">
        <v>26.88</v>
      </c>
      <c r="AC11" s="35">
        <v>53.87</v>
      </c>
      <c r="AD11" s="35">
        <v>1.1299999999999999</v>
      </c>
      <c r="AE11" s="35">
        <v>0.06</v>
      </c>
      <c r="AF11" s="35">
        <v>0.05</v>
      </c>
      <c r="AG11" s="35">
        <v>0.51</v>
      </c>
      <c r="AH11" s="35">
        <v>2.63</v>
      </c>
      <c r="AI11" s="35">
        <v>0.03</v>
      </c>
      <c r="AJ11" s="35">
        <v>0</v>
      </c>
      <c r="AK11" s="35">
        <v>458.98</v>
      </c>
      <c r="AL11" s="35">
        <v>362.88</v>
      </c>
      <c r="AM11" s="35">
        <v>690.96</v>
      </c>
      <c r="AN11" s="35">
        <v>307.43</v>
      </c>
      <c r="AO11" s="35">
        <v>148.61000000000001</v>
      </c>
      <c r="AP11" s="35">
        <v>284.5</v>
      </c>
      <c r="AQ11" s="35">
        <v>128.82</v>
      </c>
      <c r="AR11" s="35">
        <v>430.88</v>
      </c>
      <c r="AS11" s="35">
        <v>264.56</v>
      </c>
      <c r="AT11" s="35">
        <v>317.58999999999997</v>
      </c>
      <c r="AU11" s="35">
        <v>345.72</v>
      </c>
      <c r="AV11" s="35">
        <v>271.89999999999998</v>
      </c>
      <c r="AW11" s="35">
        <v>254.44</v>
      </c>
      <c r="AX11" s="35">
        <v>2358.9299999999998</v>
      </c>
      <c r="AY11" s="35">
        <v>0</v>
      </c>
      <c r="AZ11" s="35">
        <v>829.25</v>
      </c>
      <c r="BA11" s="35">
        <v>429.5</v>
      </c>
      <c r="BB11" s="35">
        <v>289.51</v>
      </c>
      <c r="BC11" s="35">
        <v>144.33000000000001</v>
      </c>
      <c r="BD11" s="35">
        <v>0.12</v>
      </c>
      <c r="BE11" s="35">
        <v>7.0000000000000007E-2</v>
      </c>
      <c r="BF11" s="35">
        <v>7.0000000000000007E-2</v>
      </c>
      <c r="BG11" s="35">
        <v>0.19</v>
      </c>
      <c r="BH11" s="35">
        <v>0.19</v>
      </c>
      <c r="BI11" s="35">
        <v>0.59</v>
      </c>
      <c r="BJ11" s="35">
        <v>0.03</v>
      </c>
      <c r="BK11" s="35">
        <v>1.69</v>
      </c>
      <c r="BL11" s="35">
        <v>0.02</v>
      </c>
      <c r="BM11" s="35">
        <v>0.63</v>
      </c>
      <c r="BN11" s="35">
        <v>0.02</v>
      </c>
      <c r="BO11" s="35">
        <v>0</v>
      </c>
      <c r="BP11" s="35">
        <v>0</v>
      </c>
      <c r="BQ11" s="35">
        <v>0.11</v>
      </c>
      <c r="BR11" s="35">
        <v>0.16</v>
      </c>
      <c r="BS11" s="35">
        <v>1.47</v>
      </c>
      <c r="BT11" s="35">
        <v>0</v>
      </c>
      <c r="BU11" s="35">
        <v>0</v>
      </c>
      <c r="BV11" s="35">
        <v>0.39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185.64</v>
      </c>
      <c r="CC11" s="34">
        <v>19.04</v>
      </c>
      <c r="CE11" s="32">
        <v>33.46</v>
      </c>
      <c r="CG11" s="32">
        <v>33.33</v>
      </c>
      <c r="CH11" s="32">
        <v>18.21</v>
      </c>
      <c r="CI11" s="32">
        <v>25.77</v>
      </c>
      <c r="CJ11" s="32">
        <v>974.65</v>
      </c>
      <c r="CK11" s="32">
        <v>728.47</v>
      </c>
      <c r="CL11" s="32">
        <v>851.56</v>
      </c>
      <c r="CM11" s="32">
        <v>31.37</v>
      </c>
      <c r="CN11" s="32">
        <v>19.63</v>
      </c>
      <c r="CO11" s="32">
        <v>25.5</v>
      </c>
      <c r="CP11" s="32">
        <v>0</v>
      </c>
      <c r="CQ11" s="32">
        <v>1.05</v>
      </c>
      <c r="CR11" s="32">
        <v>11.54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11.22</v>
      </c>
      <c r="CE12" s="32">
        <v>104</v>
      </c>
      <c r="CG12" s="32">
        <v>9.0399999999999991</v>
      </c>
      <c r="CH12" s="32">
        <v>7.6</v>
      </c>
      <c r="CI12" s="32">
        <v>8.32</v>
      </c>
      <c r="CJ12" s="32">
        <v>1296</v>
      </c>
      <c r="CK12" s="32">
        <v>828</v>
      </c>
      <c r="CL12" s="32">
        <v>1062</v>
      </c>
      <c r="CM12" s="32">
        <v>4</v>
      </c>
      <c r="CN12" s="32">
        <v>2.8</v>
      </c>
      <c r="CO12" s="32">
        <v>3.4</v>
      </c>
      <c r="CP12" s="32">
        <v>0</v>
      </c>
      <c r="CQ12" s="32">
        <v>0</v>
      </c>
      <c r="CR12" s="32">
        <v>6.8</v>
      </c>
    </row>
    <row r="13" spans="1:96" s="32" customFormat="1">
      <c r="A13" s="32" t="str">
        <f>"4"</f>
        <v>4</v>
      </c>
      <c r="B13" s="33" t="s">
        <v>95</v>
      </c>
      <c r="C13" s="34" t="str">
        <f>"10"</f>
        <v>10</v>
      </c>
      <c r="D13" s="34">
        <v>0.08</v>
      </c>
      <c r="E13" s="34">
        <v>0.08</v>
      </c>
      <c r="F13" s="34">
        <v>7.25</v>
      </c>
      <c r="G13" s="34">
        <v>0</v>
      </c>
      <c r="H13" s="34">
        <v>0.13</v>
      </c>
      <c r="I13" s="34">
        <v>66.063999999999993</v>
      </c>
      <c r="J13" s="35">
        <v>4.71</v>
      </c>
      <c r="K13" s="35">
        <v>0.22</v>
      </c>
      <c r="L13" s="35">
        <v>0</v>
      </c>
      <c r="M13" s="35">
        <v>0</v>
      </c>
      <c r="N13" s="35">
        <v>0.13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0.14000000000000001</v>
      </c>
      <c r="U13" s="35">
        <v>1.5</v>
      </c>
      <c r="V13" s="35">
        <v>3</v>
      </c>
      <c r="W13" s="35">
        <v>2.4</v>
      </c>
      <c r="X13" s="35">
        <v>0</v>
      </c>
      <c r="Y13" s="35">
        <v>3</v>
      </c>
      <c r="Z13" s="35">
        <v>0.02</v>
      </c>
      <c r="AA13" s="35">
        <v>40</v>
      </c>
      <c r="AB13" s="35">
        <v>30</v>
      </c>
      <c r="AC13" s="35">
        <v>45</v>
      </c>
      <c r="AD13" s="35">
        <v>0.1</v>
      </c>
      <c r="AE13" s="35">
        <v>0</v>
      </c>
      <c r="AF13" s="35">
        <v>0.01</v>
      </c>
      <c r="AG13" s="35">
        <v>0.01</v>
      </c>
      <c r="AH13" s="35">
        <v>0.02</v>
      </c>
      <c r="AI13" s="35">
        <v>0</v>
      </c>
      <c r="AJ13" s="35">
        <v>0</v>
      </c>
      <c r="AK13" s="35">
        <v>4.2</v>
      </c>
      <c r="AL13" s="35">
        <v>4.0999999999999996</v>
      </c>
      <c r="AM13" s="35">
        <v>7.6</v>
      </c>
      <c r="AN13" s="35">
        <v>4.5</v>
      </c>
      <c r="AO13" s="35">
        <v>1.7</v>
      </c>
      <c r="AP13" s="35">
        <v>4.7</v>
      </c>
      <c r="AQ13" s="35">
        <v>4.3</v>
      </c>
      <c r="AR13" s="35">
        <v>4.2</v>
      </c>
      <c r="AS13" s="35">
        <v>3.6</v>
      </c>
      <c r="AT13" s="35">
        <v>2.6</v>
      </c>
      <c r="AU13" s="35">
        <v>5.7</v>
      </c>
      <c r="AV13" s="35">
        <v>3.5</v>
      </c>
      <c r="AW13" s="35">
        <v>2.4</v>
      </c>
      <c r="AX13" s="35">
        <v>14.2</v>
      </c>
      <c r="AY13" s="35">
        <v>0</v>
      </c>
      <c r="AZ13" s="35">
        <v>4.8</v>
      </c>
      <c r="BA13" s="35">
        <v>5.4</v>
      </c>
      <c r="BB13" s="35">
        <v>4.2</v>
      </c>
      <c r="BC13" s="35">
        <v>1</v>
      </c>
      <c r="BD13" s="35">
        <v>0.27</v>
      </c>
      <c r="BE13" s="35">
        <v>0.12</v>
      </c>
      <c r="BF13" s="35">
        <v>7.0000000000000007E-2</v>
      </c>
      <c r="BG13" s="35">
        <v>0.15</v>
      </c>
      <c r="BH13" s="35">
        <v>0.17</v>
      </c>
      <c r="BI13" s="35">
        <v>0.79</v>
      </c>
      <c r="BJ13" s="35">
        <v>0</v>
      </c>
      <c r="BK13" s="35">
        <v>2.21</v>
      </c>
      <c r="BL13" s="35">
        <v>0</v>
      </c>
      <c r="BM13" s="35">
        <v>0.68</v>
      </c>
      <c r="BN13" s="35">
        <v>0</v>
      </c>
      <c r="BO13" s="35">
        <v>0</v>
      </c>
      <c r="BP13" s="35">
        <v>0</v>
      </c>
      <c r="BQ13" s="35">
        <v>0.15</v>
      </c>
      <c r="BR13" s="35">
        <v>0.23</v>
      </c>
      <c r="BS13" s="35">
        <v>1.8</v>
      </c>
      <c r="BT13" s="35">
        <v>0</v>
      </c>
      <c r="BU13" s="35">
        <v>0</v>
      </c>
      <c r="BV13" s="35">
        <v>0.09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2.5</v>
      </c>
      <c r="CC13" s="34">
        <v>10.73</v>
      </c>
      <c r="CE13" s="32">
        <v>45</v>
      </c>
      <c r="CG13" s="32">
        <v>0.4</v>
      </c>
      <c r="CH13" s="32">
        <v>0.1</v>
      </c>
      <c r="CI13" s="32">
        <v>0.25</v>
      </c>
      <c r="CJ13" s="32">
        <v>20</v>
      </c>
      <c r="CK13" s="32">
        <v>8.1999999999999993</v>
      </c>
      <c r="CL13" s="32">
        <v>14.1</v>
      </c>
      <c r="CM13" s="32">
        <v>1.71</v>
      </c>
      <c r="CN13" s="32">
        <v>0.87</v>
      </c>
      <c r="CO13" s="32">
        <v>1.29</v>
      </c>
      <c r="CP13" s="32">
        <v>0</v>
      </c>
      <c r="CQ13" s="32">
        <v>0</v>
      </c>
      <c r="CR13" s="32">
        <v>6.5</v>
      </c>
    </row>
    <row r="14" spans="1:96" s="32" customFormat="1">
      <c r="A14" s="32" t="str">
        <f>"2"</f>
        <v>2</v>
      </c>
      <c r="B14" s="33" t="s">
        <v>96</v>
      </c>
      <c r="C14" s="34" t="str">
        <f>"40"</f>
        <v>40</v>
      </c>
      <c r="D14" s="34">
        <v>2.64</v>
      </c>
      <c r="E14" s="34">
        <v>0</v>
      </c>
      <c r="F14" s="34">
        <v>0.26</v>
      </c>
      <c r="G14" s="34">
        <v>0.26</v>
      </c>
      <c r="H14" s="34">
        <v>18.760000000000002</v>
      </c>
      <c r="I14" s="34">
        <v>89.560399999999987</v>
      </c>
      <c r="J14" s="35">
        <v>0</v>
      </c>
      <c r="K14" s="35">
        <v>0</v>
      </c>
      <c r="L14" s="35">
        <v>0</v>
      </c>
      <c r="M14" s="35">
        <v>0</v>
      </c>
      <c r="N14" s="35">
        <v>0.44</v>
      </c>
      <c r="O14" s="35">
        <v>18.239999999999998</v>
      </c>
      <c r="P14" s="35">
        <v>0.08</v>
      </c>
      <c r="Q14" s="35">
        <v>0</v>
      </c>
      <c r="R14" s="35">
        <v>0</v>
      </c>
      <c r="S14" s="35">
        <v>0</v>
      </c>
      <c r="T14" s="35">
        <v>0.72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127.72</v>
      </c>
      <c r="AL14" s="35">
        <v>132.94</v>
      </c>
      <c r="AM14" s="35">
        <v>203.58</v>
      </c>
      <c r="AN14" s="35">
        <v>67.510000000000005</v>
      </c>
      <c r="AO14" s="35">
        <v>40.020000000000003</v>
      </c>
      <c r="AP14" s="35">
        <v>80.040000000000006</v>
      </c>
      <c r="AQ14" s="35">
        <v>30.28</v>
      </c>
      <c r="AR14" s="35">
        <v>144.77000000000001</v>
      </c>
      <c r="AS14" s="35">
        <v>89.78</v>
      </c>
      <c r="AT14" s="35">
        <v>125.28</v>
      </c>
      <c r="AU14" s="35">
        <v>103.36</v>
      </c>
      <c r="AV14" s="35">
        <v>54.29</v>
      </c>
      <c r="AW14" s="35">
        <v>96.05</v>
      </c>
      <c r="AX14" s="35">
        <v>803.18</v>
      </c>
      <c r="AY14" s="35">
        <v>0</v>
      </c>
      <c r="AZ14" s="35">
        <v>261.7</v>
      </c>
      <c r="BA14" s="35">
        <v>113.8</v>
      </c>
      <c r="BB14" s="35">
        <v>75.52</v>
      </c>
      <c r="BC14" s="35">
        <v>59.86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0.03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15.64</v>
      </c>
      <c r="CC14" s="34">
        <v>2.12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1.77</v>
      </c>
    </row>
    <row r="15" spans="1:96" s="28" customFormat="1">
      <c r="A15" s="28" t="str">
        <f>"29/10"</f>
        <v>29/10</v>
      </c>
      <c r="B15" s="29" t="s">
        <v>97</v>
      </c>
      <c r="C15" s="30" t="str">
        <f>"200"</f>
        <v>200</v>
      </c>
      <c r="D15" s="30">
        <v>0.21</v>
      </c>
      <c r="E15" s="30">
        <v>0</v>
      </c>
      <c r="F15" s="30">
        <v>0.05</v>
      </c>
      <c r="G15" s="30">
        <v>0.05</v>
      </c>
      <c r="H15" s="30">
        <v>7.25</v>
      </c>
      <c r="I15" s="30">
        <v>29.478207999999995</v>
      </c>
      <c r="J15" s="31">
        <v>0</v>
      </c>
      <c r="K15" s="31">
        <v>0</v>
      </c>
      <c r="L15" s="31">
        <v>0</v>
      </c>
      <c r="M15" s="31">
        <v>0</v>
      </c>
      <c r="N15" s="31">
        <v>7.05</v>
      </c>
      <c r="O15" s="31">
        <v>0</v>
      </c>
      <c r="P15" s="31">
        <v>0.2</v>
      </c>
      <c r="Q15" s="31">
        <v>0</v>
      </c>
      <c r="R15" s="31">
        <v>0</v>
      </c>
      <c r="S15" s="31">
        <v>0.34</v>
      </c>
      <c r="T15" s="31">
        <v>0.08</v>
      </c>
      <c r="U15" s="31">
        <v>0.72</v>
      </c>
      <c r="V15" s="31">
        <v>9.89</v>
      </c>
      <c r="W15" s="31">
        <v>2.5299999999999998</v>
      </c>
      <c r="X15" s="31">
        <v>0.68</v>
      </c>
      <c r="Y15" s="31">
        <v>1.23</v>
      </c>
      <c r="Z15" s="31">
        <v>0.06</v>
      </c>
      <c r="AA15" s="31">
        <v>0</v>
      </c>
      <c r="AB15" s="31">
        <v>0.54</v>
      </c>
      <c r="AC15" s="31">
        <v>0.12</v>
      </c>
      <c r="AD15" s="31">
        <v>0.01</v>
      </c>
      <c r="AE15" s="31">
        <v>0</v>
      </c>
      <c r="AF15" s="31">
        <v>0</v>
      </c>
      <c r="AG15" s="31">
        <v>0.01</v>
      </c>
      <c r="AH15" s="31">
        <v>0.01</v>
      </c>
      <c r="AI15" s="31">
        <v>0.96</v>
      </c>
      <c r="AJ15" s="31">
        <v>0</v>
      </c>
      <c r="AK15" s="31">
        <v>0.82</v>
      </c>
      <c r="AL15" s="31">
        <v>0.94</v>
      </c>
      <c r="AM15" s="31">
        <v>0.76</v>
      </c>
      <c r="AN15" s="31">
        <v>1.41</v>
      </c>
      <c r="AO15" s="31">
        <v>0.35</v>
      </c>
      <c r="AP15" s="31">
        <v>1.47</v>
      </c>
      <c r="AQ15" s="31">
        <v>0</v>
      </c>
      <c r="AR15" s="31">
        <v>1.88</v>
      </c>
      <c r="AS15" s="31">
        <v>0</v>
      </c>
      <c r="AT15" s="31">
        <v>0</v>
      </c>
      <c r="AU15" s="31">
        <v>0</v>
      </c>
      <c r="AV15" s="31">
        <v>1.06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200.46</v>
      </c>
      <c r="CC15" s="30">
        <v>3.48</v>
      </c>
      <c r="CE15" s="28">
        <v>0.09</v>
      </c>
      <c r="CG15" s="28">
        <v>0.24</v>
      </c>
      <c r="CH15" s="28">
        <v>0.06</v>
      </c>
      <c r="CI15" s="28">
        <v>0.15</v>
      </c>
      <c r="CJ15" s="28">
        <v>12</v>
      </c>
      <c r="CK15" s="28">
        <v>4.92</v>
      </c>
      <c r="CL15" s="28">
        <v>8.4600000000000009</v>
      </c>
      <c r="CM15" s="28">
        <v>0</v>
      </c>
      <c r="CN15" s="28">
        <v>0</v>
      </c>
      <c r="CO15" s="28">
        <v>0</v>
      </c>
      <c r="CP15" s="28">
        <v>7</v>
      </c>
      <c r="CQ15" s="28">
        <v>0</v>
      </c>
      <c r="CR15" s="28">
        <v>2.11</v>
      </c>
    </row>
    <row r="16" spans="1:96" s="36" customFormat="1" ht="11.4">
      <c r="B16" s="37" t="s">
        <v>98</v>
      </c>
      <c r="C16" s="38"/>
      <c r="D16" s="38">
        <v>17.05</v>
      </c>
      <c r="E16" s="38">
        <v>7.64</v>
      </c>
      <c r="F16" s="38">
        <v>18.98</v>
      </c>
      <c r="G16" s="38">
        <v>1.1499999999999999</v>
      </c>
      <c r="H16" s="38">
        <v>67.39</v>
      </c>
      <c r="I16" s="38">
        <v>509.31</v>
      </c>
      <c r="J16" s="39">
        <v>10.19</v>
      </c>
      <c r="K16" s="39">
        <v>0.34</v>
      </c>
      <c r="L16" s="39">
        <v>0</v>
      </c>
      <c r="M16" s="39">
        <v>0</v>
      </c>
      <c r="N16" s="39">
        <v>8.9600000000000009</v>
      </c>
      <c r="O16" s="39">
        <v>56.08</v>
      </c>
      <c r="P16" s="39">
        <v>2.35</v>
      </c>
      <c r="Q16" s="39">
        <v>0</v>
      </c>
      <c r="R16" s="39">
        <v>0</v>
      </c>
      <c r="S16" s="39">
        <v>0.55000000000000004</v>
      </c>
      <c r="T16" s="39">
        <v>3.26</v>
      </c>
      <c r="U16" s="39">
        <v>549.65</v>
      </c>
      <c r="V16" s="39">
        <v>137.59</v>
      </c>
      <c r="W16" s="39">
        <v>123.02</v>
      </c>
      <c r="X16" s="39">
        <v>17.43</v>
      </c>
      <c r="Y16" s="39">
        <v>175.25</v>
      </c>
      <c r="Z16" s="39">
        <v>2.06</v>
      </c>
      <c r="AA16" s="39">
        <v>168.98</v>
      </c>
      <c r="AB16" s="39">
        <v>81.42</v>
      </c>
      <c r="AC16" s="39">
        <v>202.99</v>
      </c>
      <c r="AD16" s="39">
        <v>1.48</v>
      </c>
      <c r="AE16" s="39">
        <v>0.09</v>
      </c>
      <c r="AF16" s="39">
        <v>0.24</v>
      </c>
      <c r="AG16" s="39">
        <v>0.61</v>
      </c>
      <c r="AH16" s="39">
        <v>4.0999999999999996</v>
      </c>
      <c r="AI16" s="39">
        <v>0.99</v>
      </c>
      <c r="AJ16" s="39">
        <v>0</v>
      </c>
      <c r="AK16" s="39">
        <v>900.52</v>
      </c>
      <c r="AL16" s="39">
        <v>739.66</v>
      </c>
      <c r="AM16" s="39">
        <v>1335.31</v>
      </c>
      <c r="AN16" s="39">
        <v>742.05</v>
      </c>
      <c r="AO16" s="39">
        <v>360.28</v>
      </c>
      <c r="AP16" s="39">
        <v>614.71</v>
      </c>
      <c r="AQ16" s="39">
        <v>245</v>
      </c>
      <c r="AR16" s="39">
        <v>842.53</v>
      </c>
      <c r="AS16" s="39">
        <v>641.94000000000005</v>
      </c>
      <c r="AT16" s="39">
        <v>760.27</v>
      </c>
      <c r="AU16" s="39">
        <v>946.37</v>
      </c>
      <c r="AV16" s="39">
        <v>466.75</v>
      </c>
      <c r="AW16" s="39">
        <v>519.29</v>
      </c>
      <c r="AX16" s="39">
        <v>3885.51</v>
      </c>
      <c r="AY16" s="39">
        <v>5.6</v>
      </c>
      <c r="AZ16" s="39">
        <v>1254.1400000000001</v>
      </c>
      <c r="BA16" s="39">
        <v>919.89</v>
      </c>
      <c r="BB16" s="39">
        <v>559.63</v>
      </c>
      <c r="BC16" s="39">
        <v>322.39</v>
      </c>
      <c r="BD16" s="39">
        <v>0.39</v>
      </c>
      <c r="BE16" s="39">
        <v>0.19</v>
      </c>
      <c r="BF16" s="39">
        <v>0.13</v>
      </c>
      <c r="BG16" s="39">
        <v>0.34</v>
      </c>
      <c r="BH16" s="39">
        <v>0.36</v>
      </c>
      <c r="BI16" s="39">
        <v>1.38</v>
      </c>
      <c r="BJ16" s="39">
        <v>0.03</v>
      </c>
      <c r="BK16" s="39">
        <v>3.93</v>
      </c>
      <c r="BL16" s="39">
        <v>0.02</v>
      </c>
      <c r="BM16" s="39">
        <v>1.32</v>
      </c>
      <c r="BN16" s="39">
        <v>0.02</v>
      </c>
      <c r="BO16" s="39">
        <v>0</v>
      </c>
      <c r="BP16" s="39">
        <v>0</v>
      </c>
      <c r="BQ16" s="39">
        <v>0.26</v>
      </c>
      <c r="BR16" s="39">
        <v>0.39</v>
      </c>
      <c r="BS16" s="39">
        <v>3.29</v>
      </c>
      <c r="BT16" s="39">
        <v>0</v>
      </c>
      <c r="BU16" s="39">
        <v>0</v>
      </c>
      <c r="BV16" s="39">
        <v>0.59</v>
      </c>
      <c r="BW16" s="39">
        <v>0.02</v>
      </c>
      <c r="BX16" s="39">
        <v>0</v>
      </c>
      <c r="BY16" s="39">
        <v>0</v>
      </c>
      <c r="BZ16" s="39">
        <v>0</v>
      </c>
      <c r="CA16" s="39">
        <v>0</v>
      </c>
      <c r="CB16" s="39">
        <v>433.89</v>
      </c>
      <c r="CC16" s="38">
        <f>SUM($CC$10:$CC$15)</f>
        <v>46.589999999999989</v>
      </c>
      <c r="CD16" s="36">
        <f>$I$16/$I$53*100</f>
        <v>16.856364617222745</v>
      </c>
      <c r="CE16" s="36">
        <v>182.55</v>
      </c>
      <c r="CG16" s="36">
        <v>43.01</v>
      </c>
      <c r="CH16" s="36">
        <v>25.97</v>
      </c>
      <c r="CI16" s="36">
        <v>34.49</v>
      </c>
      <c r="CJ16" s="36">
        <v>2741.47</v>
      </c>
      <c r="CK16" s="36">
        <v>1738.65</v>
      </c>
      <c r="CL16" s="36">
        <v>2240.06</v>
      </c>
      <c r="CM16" s="36">
        <v>40.590000000000003</v>
      </c>
      <c r="CN16" s="36">
        <v>26.81</v>
      </c>
      <c r="CO16" s="36">
        <v>33.700000000000003</v>
      </c>
      <c r="CP16" s="36">
        <v>7</v>
      </c>
      <c r="CQ16" s="36">
        <v>1.05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"49/1"</f>
        <v>49/1</v>
      </c>
      <c r="B18" s="33" t="s">
        <v>100</v>
      </c>
      <c r="C18" s="34" t="str">
        <f>"60"</f>
        <v>60</v>
      </c>
      <c r="D18" s="34">
        <v>0.86</v>
      </c>
      <c r="E18" s="34">
        <v>0</v>
      </c>
      <c r="F18" s="34">
        <v>3.65</v>
      </c>
      <c r="G18" s="34">
        <v>3.65</v>
      </c>
      <c r="H18" s="34">
        <v>6.32</v>
      </c>
      <c r="I18" s="34">
        <v>60.012013235999994</v>
      </c>
      <c r="J18" s="35">
        <v>0.47</v>
      </c>
      <c r="K18" s="35">
        <v>2.34</v>
      </c>
      <c r="L18" s="35">
        <v>0</v>
      </c>
      <c r="M18" s="35">
        <v>0</v>
      </c>
      <c r="N18" s="35">
        <v>2.12</v>
      </c>
      <c r="O18" s="35">
        <v>3.23</v>
      </c>
      <c r="P18" s="35">
        <v>0.98</v>
      </c>
      <c r="Q18" s="35">
        <v>0</v>
      </c>
      <c r="R18" s="35">
        <v>0</v>
      </c>
      <c r="S18" s="35">
        <v>0.15</v>
      </c>
      <c r="T18" s="35">
        <v>1.1299999999999999</v>
      </c>
      <c r="U18" s="35">
        <v>211.66</v>
      </c>
      <c r="V18" s="35">
        <v>169.21</v>
      </c>
      <c r="W18" s="35">
        <v>12.82</v>
      </c>
      <c r="X18" s="35">
        <v>11.44</v>
      </c>
      <c r="Y18" s="35">
        <v>26.26</v>
      </c>
      <c r="Z18" s="35">
        <v>0.5</v>
      </c>
      <c r="AA18" s="35">
        <v>0</v>
      </c>
      <c r="AB18" s="35">
        <v>553.35</v>
      </c>
      <c r="AC18" s="35">
        <v>110.6</v>
      </c>
      <c r="AD18" s="35">
        <v>1.67</v>
      </c>
      <c r="AE18" s="35">
        <v>0.03</v>
      </c>
      <c r="AF18" s="35">
        <v>0.02</v>
      </c>
      <c r="AG18" s="35">
        <v>0.31</v>
      </c>
      <c r="AH18" s="35">
        <v>0.6</v>
      </c>
      <c r="AI18" s="35">
        <v>2.37</v>
      </c>
      <c r="AJ18" s="35">
        <v>0</v>
      </c>
      <c r="AK18" s="35">
        <v>16.420000000000002</v>
      </c>
      <c r="AL18" s="35">
        <v>19.73</v>
      </c>
      <c r="AM18" s="35">
        <v>24.02</v>
      </c>
      <c r="AN18" s="35">
        <v>28.65</v>
      </c>
      <c r="AO18" s="35">
        <v>5.61</v>
      </c>
      <c r="AP18" s="35">
        <v>18.73</v>
      </c>
      <c r="AQ18" s="35">
        <v>6.88</v>
      </c>
      <c r="AR18" s="35">
        <v>17.61</v>
      </c>
      <c r="AS18" s="35">
        <v>20.29</v>
      </c>
      <c r="AT18" s="35">
        <v>46.83</v>
      </c>
      <c r="AU18" s="35">
        <v>62.16</v>
      </c>
      <c r="AV18" s="35">
        <v>5.56</v>
      </c>
      <c r="AW18" s="35">
        <v>15.27</v>
      </c>
      <c r="AX18" s="35">
        <v>94.42</v>
      </c>
      <c r="AY18" s="35">
        <v>0</v>
      </c>
      <c r="AZ18" s="35">
        <v>13.94</v>
      </c>
      <c r="BA18" s="35">
        <v>15.34</v>
      </c>
      <c r="BB18" s="35">
        <v>13.69</v>
      </c>
      <c r="BC18" s="35">
        <v>5.34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0.24</v>
      </c>
      <c r="BL18" s="35">
        <v>0</v>
      </c>
      <c r="BM18" s="35">
        <v>0.15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0.87</v>
      </c>
      <c r="BT18" s="35">
        <v>0</v>
      </c>
      <c r="BU18" s="35">
        <v>0</v>
      </c>
      <c r="BV18" s="35">
        <v>2.1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48.83</v>
      </c>
      <c r="CC18" s="34">
        <v>7.74</v>
      </c>
      <c r="CE18" s="32">
        <v>92.22</v>
      </c>
      <c r="CG18" s="32">
        <v>15</v>
      </c>
      <c r="CH18" s="32">
        <v>8.89</v>
      </c>
      <c r="CI18" s="32">
        <v>11.94</v>
      </c>
      <c r="CJ18" s="32">
        <v>384.2</v>
      </c>
      <c r="CK18" s="32">
        <v>158.82</v>
      </c>
      <c r="CL18" s="32">
        <v>271.51</v>
      </c>
      <c r="CM18" s="32">
        <v>6.26</v>
      </c>
      <c r="CN18" s="32">
        <v>1.82</v>
      </c>
      <c r="CO18" s="32">
        <v>4.04</v>
      </c>
      <c r="CP18" s="32">
        <v>0</v>
      </c>
      <c r="CQ18" s="32">
        <v>0.3</v>
      </c>
      <c r="CR18" s="32">
        <v>4.6900000000000004</v>
      </c>
    </row>
    <row r="19" spans="1:96" s="32" customFormat="1">
      <c r="A19" s="32" t="str">
        <f>"4/2"</f>
        <v>4/2</v>
      </c>
      <c r="B19" s="33" t="s">
        <v>101</v>
      </c>
      <c r="C19" s="34" t="str">
        <f>"200"</f>
        <v>200</v>
      </c>
      <c r="D19" s="34">
        <v>1.75</v>
      </c>
      <c r="E19" s="34">
        <v>0</v>
      </c>
      <c r="F19" s="34">
        <v>4.37</v>
      </c>
      <c r="G19" s="34">
        <v>4.22</v>
      </c>
      <c r="H19" s="34">
        <v>13.81</v>
      </c>
      <c r="I19" s="34">
        <v>97.159974080000012</v>
      </c>
      <c r="J19" s="35">
        <v>0.99</v>
      </c>
      <c r="K19" s="35">
        <v>2.6</v>
      </c>
      <c r="L19" s="35">
        <v>0</v>
      </c>
      <c r="M19" s="35">
        <v>0</v>
      </c>
      <c r="N19" s="35">
        <v>6.88</v>
      </c>
      <c r="O19" s="35">
        <v>4.8499999999999996</v>
      </c>
      <c r="P19" s="35">
        <v>2.0699999999999998</v>
      </c>
      <c r="Q19" s="35">
        <v>0</v>
      </c>
      <c r="R19" s="35">
        <v>0</v>
      </c>
      <c r="S19" s="35">
        <v>0.21</v>
      </c>
      <c r="T19" s="35">
        <v>2.15</v>
      </c>
      <c r="U19" s="35">
        <v>432.8</v>
      </c>
      <c r="V19" s="35">
        <v>342.82</v>
      </c>
      <c r="W19" s="35">
        <v>32.020000000000003</v>
      </c>
      <c r="X19" s="35">
        <v>21.5</v>
      </c>
      <c r="Y19" s="35">
        <v>49.34</v>
      </c>
      <c r="Z19" s="35">
        <v>1.07</v>
      </c>
      <c r="AA19" s="35">
        <v>3.02</v>
      </c>
      <c r="AB19" s="35">
        <v>779.46</v>
      </c>
      <c r="AC19" s="35">
        <v>167.5</v>
      </c>
      <c r="AD19" s="35">
        <v>1.91</v>
      </c>
      <c r="AE19" s="35">
        <v>0.05</v>
      </c>
      <c r="AF19" s="35">
        <v>0.05</v>
      </c>
      <c r="AG19" s="35">
        <v>0.53</v>
      </c>
      <c r="AH19" s="35">
        <v>1.01</v>
      </c>
      <c r="AI19" s="35">
        <v>5.45</v>
      </c>
      <c r="AJ19" s="35">
        <v>0</v>
      </c>
      <c r="AK19" s="35">
        <v>86.93</v>
      </c>
      <c r="AL19" s="35">
        <v>82.77</v>
      </c>
      <c r="AM19" s="35">
        <v>131.69</v>
      </c>
      <c r="AN19" s="35">
        <v>147.71</v>
      </c>
      <c r="AO19" s="35">
        <v>38.340000000000003</v>
      </c>
      <c r="AP19" s="35">
        <v>82.7</v>
      </c>
      <c r="AQ19" s="35">
        <v>24.47</v>
      </c>
      <c r="AR19" s="35">
        <v>76.319999999999993</v>
      </c>
      <c r="AS19" s="35">
        <v>97.28</v>
      </c>
      <c r="AT19" s="35">
        <v>143.5</v>
      </c>
      <c r="AU19" s="35">
        <v>286.95</v>
      </c>
      <c r="AV19" s="35">
        <v>46.68</v>
      </c>
      <c r="AW19" s="35">
        <v>81.349999999999994</v>
      </c>
      <c r="AX19" s="35">
        <v>383.57</v>
      </c>
      <c r="AY19" s="35">
        <v>0</v>
      </c>
      <c r="AZ19" s="35">
        <v>76.27</v>
      </c>
      <c r="BA19" s="35">
        <v>84.57</v>
      </c>
      <c r="BB19" s="35">
        <v>69.28</v>
      </c>
      <c r="BC19" s="35">
        <v>26.69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0.24</v>
      </c>
      <c r="BL19" s="35">
        <v>0</v>
      </c>
      <c r="BM19" s="35">
        <v>0.15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0.89</v>
      </c>
      <c r="BT19" s="35">
        <v>0</v>
      </c>
      <c r="BU19" s="35">
        <v>0</v>
      </c>
      <c r="BV19" s="35">
        <v>2.39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251.88</v>
      </c>
      <c r="CC19" s="34">
        <v>11.67</v>
      </c>
      <c r="CE19" s="32">
        <v>132.93</v>
      </c>
      <c r="CG19" s="32">
        <v>51.47</v>
      </c>
      <c r="CH19" s="32">
        <v>30.55</v>
      </c>
      <c r="CI19" s="32">
        <v>41.01</v>
      </c>
      <c r="CJ19" s="32">
        <v>1072.21</v>
      </c>
      <c r="CK19" s="32">
        <v>410.46</v>
      </c>
      <c r="CL19" s="32">
        <v>741.33</v>
      </c>
      <c r="CM19" s="32">
        <v>44.66</v>
      </c>
      <c r="CN19" s="32">
        <v>23.68</v>
      </c>
      <c r="CO19" s="32">
        <v>34.17</v>
      </c>
      <c r="CP19" s="32">
        <v>1.04</v>
      </c>
      <c r="CQ19" s="32">
        <v>1.04</v>
      </c>
      <c r="CR19" s="32">
        <v>7.07</v>
      </c>
    </row>
    <row r="20" spans="1:96" s="32" customFormat="1">
      <c r="A20" s="32" t="str">
        <f>"3/3"</f>
        <v>3/3</v>
      </c>
      <c r="B20" s="33" t="s">
        <v>102</v>
      </c>
      <c r="C20" s="34" t="str">
        <f>"160"</f>
        <v>160</v>
      </c>
      <c r="D20" s="34">
        <v>3.32</v>
      </c>
      <c r="E20" s="34">
        <v>0.57999999999999996</v>
      </c>
      <c r="F20" s="34">
        <v>3.91</v>
      </c>
      <c r="G20" s="34">
        <v>0.55000000000000004</v>
      </c>
      <c r="H20" s="34">
        <v>23.55</v>
      </c>
      <c r="I20" s="34">
        <v>141.42475999999999</v>
      </c>
      <c r="J20" s="35">
        <v>2.4300000000000002</v>
      </c>
      <c r="K20" s="35">
        <v>0.09</v>
      </c>
      <c r="L20" s="35">
        <v>0</v>
      </c>
      <c r="M20" s="35">
        <v>0</v>
      </c>
      <c r="N20" s="35">
        <v>2.29</v>
      </c>
      <c r="O20" s="35">
        <v>19.440000000000001</v>
      </c>
      <c r="P20" s="35">
        <v>1.81</v>
      </c>
      <c r="Q20" s="35">
        <v>0</v>
      </c>
      <c r="R20" s="35">
        <v>0</v>
      </c>
      <c r="S20" s="35">
        <v>0.31</v>
      </c>
      <c r="T20" s="35">
        <v>2.58</v>
      </c>
      <c r="U20" s="35">
        <v>245.61</v>
      </c>
      <c r="V20" s="35">
        <v>678.71</v>
      </c>
      <c r="W20" s="35">
        <v>38.07</v>
      </c>
      <c r="X20" s="35">
        <v>32.49</v>
      </c>
      <c r="Y20" s="35">
        <v>92.99</v>
      </c>
      <c r="Z20" s="35">
        <v>1.21</v>
      </c>
      <c r="AA20" s="35">
        <v>20</v>
      </c>
      <c r="AB20" s="35">
        <v>36.380000000000003</v>
      </c>
      <c r="AC20" s="35">
        <v>26.72</v>
      </c>
      <c r="AD20" s="35">
        <v>0.18</v>
      </c>
      <c r="AE20" s="35">
        <v>0.13</v>
      </c>
      <c r="AF20" s="35">
        <v>0.11</v>
      </c>
      <c r="AG20" s="35">
        <v>1.42</v>
      </c>
      <c r="AH20" s="35">
        <v>2.76</v>
      </c>
      <c r="AI20" s="35">
        <v>5.81</v>
      </c>
      <c r="AJ20" s="35">
        <v>0</v>
      </c>
      <c r="AK20" s="35">
        <v>66.77</v>
      </c>
      <c r="AL20" s="35">
        <v>86.87</v>
      </c>
      <c r="AM20" s="35">
        <v>123.73</v>
      </c>
      <c r="AN20" s="35">
        <v>125.97</v>
      </c>
      <c r="AO20" s="35">
        <v>28.39</v>
      </c>
      <c r="AP20" s="35">
        <v>81.209999999999994</v>
      </c>
      <c r="AQ20" s="35">
        <v>37.159999999999997</v>
      </c>
      <c r="AR20" s="35">
        <v>85.42</v>
      </c>
      <c r="AS20" s="35">
        <v>80.709999999999994</v>
      </c>
      <c r="AT20" s="35">
        <v>219.87</v>
      </c>
      <c r="AU20" s="35">
        <v>97.93</v>
      </c>
      <c r="AV20" s="35">
        <v>20.48</v>
      </c>
      <c r="AW20" s="35">
        <v>57</v>
      </c>
      <c r="AX20" s="35">
        <v>306.36</v>
      </c>
      <c r="AY20" s="35">
        <v>0</v>
      </c>
      <c r="AZ20" s="35">
        <v>42.86</v>
      </c>
      <c r="BA20" s="35">
        <v>38.99</v>
      </c>
      <c r="BB20" s="35">
        <v>77.599999999999994</v>
      </c>
      <c r="BC20" s="35">
        <v>23.1</v>
      </c>
      <c r="BD20" s="35">
        <v>0.1</v>
      </c>
      <c r="BE20" s="35">
        <v>0.05</v>
      </c>
      <c r="BF20" s="35">
        <v>0.03</v>
      </c>
      <c r="BG20" s="35">
        <v>0.06</v>
      </c>
      <c r="BH20" s="35">
        <v>7.0000000000000007E-2</v>
      </c>
      <c r="BI20" s="35">
        <v>0.3</v>
      </c>
      <c r="BJ20" s="35">
        <v>0</v>
      </c>
      <c r="BK20" s="35">
        <v>0.94</v>
      </c>
      <c r="BL20" s="35">
        <v>0</v>
      </c>
      <c r="BM20" s="35">
        <v>0.28000000000000003</v>
      </c>
      <c r="BN20" s="35">
        <v>0</v>
      </c>
      <c r="BO20" s="35">
        <v>0</v>
      </c>
      <c r="BP20" s="35">
        <v>0</v>
      </c>
      <c r="BQ20" s="35">
        <v>0.06</v>
      </c>
      <c r="BR20" s="35">
        <v>0.1</v>
      </c>
      <c r="BS20" s="35">
        <v>0.9</v>
      </c>
      <c r="BT20" s="35">
        <v>0</v>
      </c>
      <c r="BU20" s="35">
        <v>0</v>
      </c>
      <c r="BV20" s="35">
        <v>0.15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131.87</v>
      </c>
      <c r="CC20" s="34">
        <v>20.350000000000001</v>
      </c>
      <c r="CE20" s="32">
        <v>26.06</v>
      </c>
      <c r="CG20" s="32">
        <v>23.15</v>
      </c>
      <c r="CH20" s="32">
        <v>13.3</v>
      </c>
      <c r="CI20" s="32">
        <v>18.23</v>
      </c>
      <c r="CJ20" s="32">
        <v>362.29</v>
      </c>
      <c r="CK20" s="32">
        <v>318.57</v>
      </c>
      <c r="CL20" s="32">
        <v>340.43</v>
      </c>
      <c r="CM20" s="32">
        <v>14.65</v>
      </c>
      <c r="CN20" s="32">
        <v>2.15</v>
      </c>
      <c r="CO20" s="32">
        <v>8.4</v>
      </c>
      <c r="CP20" s="32">
        <v>0</v>
      </c>
      <c r="CQ20" s="32">
        <v>0.8</v>
      </c>
      <c r="CR20" s="32">
        <v>12.33</v>
      </c>
    </row>
    <row r="21" spans="1:96" s="32" customFormat="1">
      <c r="A21" s="32" t="str">
        <f>"50/8"</f>
        <v>50/8</v>
      </c>
      <c r="B21" s="33" t="s">
        <v>103</v>
      </c>
      <c r="C21" s="34" t="str">
        <f>"90"</f>
        <v>90</v>
      </c>
      <c r="D21" s="34">
        <v>15.44</v>
      </c>
      <c r="E21" s="34">
        <v>14.52</v>
      </c>
      <c r="F21" s="34">
        <v>5.05</v>
      </c>
      <c r="G21" s="34">
        <v>1.34</v>
      </c>
      <c r="H21" s="34">
        <v>6.37</v>
      </c>
      <c r="I21" s="34">
        <v>133.16400000000002</v>
      </c>
      <c r="J21" s="35">
        <v>2.67</v>
      </c>
      <c r="K21" s="35">
        <v>1.23</v>
      </c>
      <c r="L21" s="35">
        <v>0</v>
      </c>
      <c r="M21" s="35">
        <v>0</v>
      </c>
      <c r="N21" s="35">
        <v>0.18</v>
      </c>
      <c r="O21" s="35">
        <v>6.16</v>
      </c>
      <c r="P21" s="35">
        <v>0.03</v>
      </c>
      <c r="Q21" s="35">
        <v>0</v>
      </c>
      <c r="R21" s="35">
        <v>0</v>
      </c>
      <c r="S21" s="35">
        <v>0</v>
      </c>
      <c r="T21" s="35">
        <v>1.99</v>
      </c>
      <c r="U21" s="35">
        <v>201.15</v>
      </c>
      <c r="V21" s="35">
        <v>187.61</v>
      </c>
      <c r="W21" s="35">
        <v>9.36</v>
      </c>
      <c r="X21" s="35">
        <v>13.85</v>
      </c>
      <c r="Y21" s="35">
        <v>241.22</v>
      </c>
      <c r="Z21" s="35">
        <v>4.9800000000000004</v>
      </c>
      <c r="AA21" s="35">
        <v>4434.4799999999996</v>
      </c>
      <c r="AB21" s="35">
        <v>681.08</v>
      </c>
      <c r="AC21" s="35">
        <v>7542.45</v>
      </c>
      <c r="AD21" s="35">
        <v>1.63</v>
      </c>
      <c r="AE21" s="35">
        <v>0.2</v>
      </c>
      <c r="AF21" s="35">
        <v>1.68</v>
      </c>
      <c r="AG21" s="35">
        <v>6.89</v>
      </c>
      <c r="AH21" s="35">
        <v>11.71</v>
      </c>
      <c r="AI21" s="35">
        <v>11.88</v>
      </c>
      <c r="AJ21" s="35">
        <v>0</v>
      </c>
      <c r="AK21" s="35">
        <v>1055.68</v>
      </c>
      <c r="AL21" s="35">
        <v>797.47</v>
      </c>
      <c r="AM21" s="35">
        <v>1364.06</v>
      </c>
      <c r="AN21" s="35">
        <v>1185.3900000000001</v>
      </c>
      <c r="AO21" s="35">
        <v>369.17</v>
      </c>
      <c r="AP21" s="35">
        <v>686.81</v>
      </c>
      <c r="AQ21" s="35">
        <v>204.4</v>
      </c>
      <c r="AR21" s="35">
        <v>803.24</v>
      </c>
      <c r="AS21" s="35">
        <v>32.22</v>
      </c>
      <c r="AT21" s="35">
        <v>44.37</v>
      </c>
      <c r="AU21" s="35">
        <v>37.47</v>
      </c>
      <c r="AV21" s="35">
        <v>375.39</v>
      </c>
      <c r="AW21" s="35">
        <v>34.119999999999997</v>
      </c>
      <c r="AX21" s="35">
        <v>283.87</v>
      </c>
      <c r="AY21" s="35">
        <v>0</v>
      </c>
      <c r="AZ21" s="35">
        <v>92.53</v>
      </c>
      <c r="BA21" s="35">
        <v>41.04</v>
      </c>
      <c r="BB21" s="35">
        <v>27.39</v>
      </c>
      <c r="BC21" s="35">
        <v>21.14</v>
      </c>
      <c r="BD21" s="35">
        <v>0.05</v>
      </c>
      <c r="BE21" s="35">
        <v>0.02</v>
      </c>
      <c r="BF21" s="35">
        <v>0.01</v>
      </c>
      <c r="BG21" s="35">
        <v>0.03</v>
      </c>
      <c r="BH21" s="35">
        <v>0.03</v>
      </c>
      <c r="BI21" s="35">
        <v>0.15</v>
      </c>
      <c r="BJ21" s="35">
        <v>0</v>
      </c>
      <c r="BK21" s="35">
        <v>0.51</v>
      </c>
      <c r="BL21" s="35">
        <v>0</v>
      </c>
      <c r="BM21" s="35">
        <v>0.18</v>
      </c>
      <c r="BN21" s="35">
        <v>0</v>
      </c>
      <c r="BO21" s="35">
        <v>0.01</v>
      </c>
      <c r="BP21" s="35">
        <v>0</v>
      </c>
      <c r="BQ21" s="35">
        <v>0.03</v>
      </c>
      <c r="BR21" s="35">
        <v>0.04</v>
      </c>
      <c r="BS21" s="35">
        <v>0.65</v>
      </c>
      <c r="BT21" s="35">
        <v>0</v>
      </c>
      <c r="BU21" s="35">
        <v>0</v>
      </c>
      <c r="BV21" s="35">
        <v>0.8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70.489999999999995</v>
      </c>
      <c r="CC21" s="34">
        <v>47.04</v>
      </c>
      <c r="CE21" s="32">
        <v>4547.99</v>
      </c>
      <c r="CG21" s="32">
        <v>27.26</v>
      </c>
      <c r="CH21" s="32">
        <v>16.82</v>
      </c>
      <c r="CI21" s="32">
        <v>22.04</v>
      </c>
      <c r="CJ21" s="32">
        <v>3686.57</v>
      </c>
      <c r="CK21" s="32">
        <v>2266.83</v>
      </c>
      <c r="CL21" s="32">
        <v>2976.7</v>
      </c>
      <c r="CM21" s="32">
        <v>35.299999999999997</v>
      </c>
      <c r="CN21" s="32">
        <v>34.86</v>
      </c>
      <c r="CO21" s="32">
        <v>35.08</v>
      </c>
      <c r="CP21" s="32">
        <v>0</v>
      </c>
      <c r="CQ21" s="32">
        <v>0.45</v>
      </c>
      <c r="CR21" s="32">
        <v>28.67</v>
      </c>
    </row>
    <row r="22" spans="1:96" s="32" customFormat="1">
      <c r="A22" s="32" t="str">
        <f>"593"</f>
        <v>593</v>
      </c>
      <c r="B22" s="33" t="s">
        <v>104</v>
      </c>
      <c r="C22" s="34" t="str">
        <f>"40"</f>
        <v>40</v>
      </c>
      <c r="D22" s="34">
        <v>0.44</v>
      </c>
      <c r="E22" s="34">
        <v>0.02</v>
      </c>
      <c r="F22" s="34">
        <v>1.68</v>
      </c>
      <c r="G22" s="34">
        <v>0.03</v>
      </c>
      <c r="H22" s="34">
        <v>2.69</v>
      </c>
      <c r="I22" s="34">
        <v>27.542643200000001</v>
      </c>
      <c r="J22" s="35">
        <v>1.23</v>
      </c>
      <c r="K22" s="35">
        <v>0.06</v>
      </c>
      <c r="L22" s="35">
        <v>0</v>
      </c>
      <c r="M22" s="35">
        <v>0</v>
      </c>
      <c r="N22" s="35">
        <v>1.25</v>
      </c>
      <c r="O22" s="35">
        <v>1.28</v>
      </c>
      <c r="P22" s="35">
        <v>0.17</v>
      </c>
      <c r="Q22" s="35">
        <v>0</v>
      </c>
      <c r="R22" s="35">
        <v>0</v>
      </c>
      <c r="S22" s="35">
        <v>0.1</v>
      </c>
      <c r="T22" s="35">
        <v>0.18</v>
      </c>
      <c r="U22" s="35">
        <v>1.51</v>
      </c>
      <c r="V22" s="35">
        <v>38.4</v>
      </c>
      <c r="W22" s="35">
        <v>2.27</v>
      </c>
      <c r="X22" s="35">
        <v>2.78</v>
      </c>
      <c r="Y22" s="35">
        <v>5.9</v>
      </c>
      <c r="Z22" s="35">
        <v>0.12</v>
      </c>
      <c r="AA22" s="35">
        <v>6.24</v>
      </c>
      <c r="AB22" s="35">
        <v>255.84</v>
      </c>
      <c r="AC22" s="35">
        <v>63.7</v>
      </c>
      <c r="AD22" s="35">
        <v>0.11</v>
      </c>
      <c r="AE22" s="35">
        <v>0.01</v>
      </c>
      <c r="AF22" s="35">
        <v>0.01</v>
      </c>
      <c r="AG22" s="35">
        <v>0.1</v>
      </c>
      <c r="AH22" s="35">
        <v>0.2</v>
      </c>
      <c r="AI22" s="35">
        <v>0.79</v>
      </c>
      <c r="AJ22" s="35">
        <v>0</v>
      </c>
      <c r="AK22" s="35">
        <v>10.69</v>
      </c>
      <c r="AL22" s="35">
        <v>9.74</v>
      </c>
      <c r="AM22" s="35">
        <v>17.84</v>
      </c>
      <c r="AN22" s="35">
        <v>6.51</v>
      </c>
      <c r="AO22" s="35">
        <v>3.46</v>
      </c>
      <c r="AP22" s="35">
        <v>7.6</v>
      </c>
      <c r="AQ22" s="35">
        <v>3.08</v>
      </c>
      <c r="AR22" s="35">
        <v>11.01</v>
      </c>
      <c r="AS22" s="35">
        <v>7.99</v>
      </c>
      <c r="AT22" s="35">
        <v>8.93</v>
      </c>
      <c r="AU22" s="35">
        <v>10.32</v>
      </c>
      <c r="AV22" s="35">
        <v>4.88</v>
      </c>
      <c r="AW22" s="35">
        <v>7.71</v>
      </c>
      <c r="AX22" s="35">
        <v>65.790000000000006</v>
      </c>
      <c r="AY22" s="35">
        <v>0</v>
      </c>
      <c r="AZ22" s="35">
        <v>19.97</v>
      </c>
      <c r="BA22" s="35">
        <v>11.34</v>
      </c>
      <c r="BB22" s="35">
        <v>6.07</v>
      </c>
      <c r="BC22" s="35">
        <v>4.2300000000000004</v>
      </c>
      <c r="BD22" s="35">
        <v>0.06</v>
      </c>
      <c r="BE22" s="35">
        <v>0.03</v>
      </c>
      <c r="BF22" s="35">
        <v>0.02</v>
      </c>
      <c r="BG22" s="35">
        <v>0.03</v>
      </c>
      <c r="BH22" s="35">
        <v>0.04</v>
      </c>
      <c r="BI22" s="35">
        <v>0.18</v>
      </c>
      <c r="BJ22" s="35">
        <v>0</v>
      </c>
      <c r="BK22" s="35">
        <v>0.51</v>
      </c>
      <c r="BL22" s="35">
        <v>0</v>
      </c>
      <c r="BM22" s="35">
        <v>0.16</v>
      </c>
      <c r="BN22" s="35">
        <v>0</v>
      </c>
      <c r="BO22" s="35">
        <v>0</v>
      </c>
      <c r="BP22" s="35">
        <v>0</v>
      </c>
      <c r="BQ22" s="35">
        <v>0.04</v>
      </c>
      <c r="BR22" s="35">
        <v>0.05</v>
      </c>
      <c r="BS22" s="35">
        <v>0.41</v>
      </c>
      <c r="BT22" s="35">
        <v>0</v>
      </c>
      <c r="BU22" s="35">
        <v>0</v>
      </c>
      <c r="BV22" s="35">
        <v>0.03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42.18</v>
      </c>
      <c r="CC22" s="34">
        <v>4.34</v>
      </c>
      <c r="CE22" s="32">
        <v>48.88</v>
      </c>
      <c r="CG22" s="32">
        <v>0.59</v>
      </c>
      <c r="CH22" s="32">
        <v>0.59</v>
      </c>
      <c r="CI22" s="32">
        <v>0.59</v>
      </c>
      <c r="CJ22" s="32">
        <v>92.26</v>
      </c>
      <c r="CK22" s="32">
        <v>38.69</v>
      </c>
      <c r="CL22" s="32">
        <v>65.47</v>
      </c>
      <c r="CM22" s="32">
        <v>5.32</v>
      </c>
      <c r="CN22" s="32">
        <v>3.26</v>
      </c>
      <c r="CO22" s="32">
        <v>4.3</v>
      </c>
      <c r="CP22" s="32">
        <v>0.4</v>
      </c>
      <c r="CQ22" s="32">
        <v>0</v>
      </c>
      <c r="CR22" s="32">
        <v>2.63</v>
      </c>
    </row>
    <row r="23" spans="1:96" s="32" customFormat="1">
      <c r="A23" s="32" t="str">
        <f>"2"</f>
        <v>2</v>
      </c>
      <c r="B23" s="33" t="s">
        <v>96</v>
      </c>
      <c r="C23" s="34" t="str">
        <f>"34,9"</f>
        <v>34,9</v>
      </c>
      <c r="D23" s="34">
        <v>2.31</v>
      </c>
      <c r="E23" s="34">
        <v>0</v>
      </c>
      <c r="F23" s="34">
        <v>0.23</v>
      </c>
      <c r="G23" s="34">
        <v>0.23</v>
      </c>
      <c r="H23" s="34">
        <v>16.37</v>
      </c>
      <c r="I23" s="34">
        <v>78.141448999999994</v>
      </c>
      <c r="J23" s="35">
        <v>0</v>
      </c>
      <c r="K23" s="35">
        <v>0</v>
      </c>
      <c r="L23" s="35">
        <v>0</v>
      </c>
      <c r="M23" s="35">
        <v>0</v>
      </c>
      <c r="N23" s="35">
        <v>0.38</v>
      </c>
      <c r="O23" s="35">
        <v>15.91</v>
      </c>
      <c r="P23" s="35">
        <v>7.0000000000000007E-2</v>
      </c>
      <c r="Q23" s="35">
        <v>0</v>
      </c>
      <c r="R23" s="35">
        <v>0</v>
      </c>
      <c r="S23" s="35">
        <v>0</v>
      </c>
      <c r="T23" s="35">
        <v>0.63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111.43</v>
      </c>
      <c r="AL23" s="35">
        <v>115.99</v>
      </c>
      <c r="AM23" s="35">
        <v>177.62</v>
      </c>
      <c r="AN23" s="35">
        <v>58.9</v>
      </c>
      <c r="AO23" s="35">
        <v>34.92</v>
      </c>
      <c r="AP23" s="35">
        <v>69.83</v>
      </c>
      <c r="AQ23" s="35">
        <v>26.42</v>
      </c>
      <c r="AR23" s="35">
        <v>126.31</v>
      </c>
      <c r="AS23" s="35">
        <v>78.34</v>
      </c>
      <c r="AT23" s="35">
        <v>109.31</v>
      </c>
      <c r="AU23" s="35">
        <v>90.18</v>
      </c>
      <c r="AV23" s="35">
        <v>47.37</v>
      </c>
      <c r="AW23" s="35">
        <v>83.8</v>
      </c>
      <c r="AX23" s="35">
        <v>700.78</v>
      </c>
      <c r="AY23" s="35">
        <v>0</v>
      </c>
      <c r="AZ23" s="35">
        <v>228.33</v>
      </c>
      <c r="BA23" s="35">
        <v>99.29</v>
      </c>
      <c r="BB23" s="35">
        <v>65.89</v>
      </c>
      <c r="BC23" s="35">
        <v>52.22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0.01</v>
      </c>
      <c r="BX23" s="35">
        <v>0</v>
      </c>
      <c r="BY23" s="35">
        <v>0</v>
      </c>
      <c r="BZ23" s="35">
        <v>0</v>
      </c>
      <c r="CA23" s="35">
        <v>0</v>
      </c>
      <c r="CB23" s="35">
        <v>13.65</v>
      </c>
      <c r="CC23" s="34">
        <v>1.85</v>
      </c>
      <c r="CE23" s="32">
        <v>0</v>
      </c>
      <c r="CG23" s="32">
        <v>0</v>
      </c>
      <c r="CH23" s="32">
        <v>0</v>
      </c>
      <c r="CI23" s="32">
        <v>0</v>
      </c>
      <c r="CJ23" s="32">
        <v>760</v>
      </c>
      <c r="CK23" s="32">
        <v>292.8</v>
      </c>
      <c r="CL23" s="32">
        <v>526.4</v>
      </c>
      <c r="CM23" s="32">
        <v>6.08</v>
      </c>
      <c r="CN23" s="32">
        <v>6.08</v>
      </c>
      <c r="CO23" s="32">
        <v>6.08</v>
      </c>
      <c r="CP23" s="32">
        <v>0</v>
      </c>
      <c r="CQ23" s="32">
        <v>0</v>
      </c>
      <c r="CR23" s="32">
        <v>1.54</v>
      </c>
    </row>
    <row r="24" spans="1:96" s="32" customFormat="1">
      <c r="A24" s="32" t="str">
        <f>"3"</f>
        <v>3</v>
      </c>
      <c r="B24" s="33" t="s">
        <v>105</v>
      </c>
      <c r="C24" s="34" t="str">
        <f>"23,2"</f>
        <v>23,2</v>
      </c>
      <c r="D24" s="34">
        <v>1.53</v>
      </c>
      <c r="E24" s="34">
        <v>0</v>
      </c>
      <c r="F24" s="34">
        <v>0.28000000000000003</v>
      </c>
      <c r="G24" s="34">
        <v>0.28000000000000003</v>
      </c>
      <c r="H24" s="34">
        <v>9.67</v>
      </c>
      <c r="I24" s="34">
        <v>44.864159999999998</v>
      </c>
      <c r="J24" s="35">
        <v>0.05</v>
      </c>
      <c r="K24" s="35">
        <v>0</v>
      </c>
      <c r="L24" s="35">
        <v>0</v>
      </c>
      <c r="M24" s="35">
        <v>0</v>
      </c>
      <c r="N24" s="35">
        <v>0.28000000000000003</v>
      </c>
      <c r="O24" s="35">
        <v>7.47</v>
      </c>
      <c r="P24" s="35">
        <v>1.93</v>
      </c>
      <c r="Q24" s="35">
        <v>0</v>
      </c>
      <c r="R24" s="35">
        <v>0</v>
      </c>
      <c r="S24" s="35">
        <v>0.23</v>
      </c>
      <c r="T24" s="35">
        <v>0.57999999999999996</v>
      </c>
      <c r="U24" s="35">
        <v>141.52000000000001</v>
      </c>
      <c r="V24" s="35">
        <v>56.84</v>
      </c>
      <c r="W24" s="35">
        <v>8.1199999999999992</v>
      </c>
      <c r="X24" s="35">
        <v>10.9</v>
      </c>
      <c r="Y24" s="35">
        <v>36.659999999999997</v>
      </c>
      <c r="Z24" s="35">
        <v>0.9</v>
      </c>
      <c r="AA24" s="35">
        <v>0</v>
      </c>
      <c r="AB24" s="35">
        <v>1.1599999999999999</v>
      </c>
      <c r="AC24" s="35">
        <v>0.23</v>
      </c>
      <c r="AD24" s="35">
        <v>0.32</v>
      </c>
      <c r="AE24" s="35">
        <v>0.04</v>
      </c>
      <c r="AF24" s="35">
        <v>0.02</v>
      </c>
      <c r="AG24" s="35">
        <v>0.16</v>
      </c>
      <c r="AH24" s="35">
        <v>0.46</v>
      </c>
      <c r="AI24" s="35">
        <v>0</v>
      </c>
      <c r="AJ24" s="35">
        <v>0</v>
      </c>
      <c r="AK24" s="35">
        <v>74.7</v>
      </c>
      <c r="AL24" s="35">
        <v>57.54</v>
      </c>
      <c r="AM24" s="35">
        <v>99.06</v>
      </c>
      <c r="AN24" s="35">
        <v>51.74</v>
      </c>
      <c r="AO24" s="35">
        <v>21.58</v>
      </c>
      <c r="AP24" s="35">
        <v>45.94</v>
      </c>
      <c r="AQ24" s="35">
        <v>18.559999999999999</v>
      </c>
      <c r="AR24" s="35">
        <v>86.07</v>
      </c>
      <c r="AS24" s="35">
        <v>68.900000000000006</v>
      </c>
      <c r="AT24" s="35">
        <v>67.510000000000005</v>
      </c>
      <c r="AU24" s="35">
        <v>107.65</v>
      </c>
      <c r="AV24" s="35">
        <v>28.77</v>
      </c>
      <c r="AW24" s="35">
        <v>71.92</v>
      </c>
      <c r="AX24" s="35">
        <v>354.73</v>
      </c>
      <c r="AY24" s="35">
        <v>0</v>
      </c>
      <c r="AZ24" s="35">
        <v>122.03</v>
      </c>
      <c r="BA24" s="35">
        <v>67.510000000000005</v>
      </c>
      <c r="BB24" s="35">
        <v>41.76</v>
      </c>
      <c r="BC24" s="35">
        <v>30.16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0.03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0.03</v>
      </c>
      <c r="BT24" s="35">
        <v>0</v>
      </c>
      <c r="BU24" s="35">
        <v>0</v>
      </c>
      <c r="BV24" s="35">
        <v>0.11</v>
      </c>
      <c r="BW24" s="35">
        <v>0.02</v>
      </c>
      <c r="BX24" s="35">
        <v>0</v>
      </c>
      <c r="BY24" s="35">
        <v>0</v>
      </c>
      <c r="BZ24" s="35">
        <v>0</v>
      </c>
      <c r="CA24" s="35">
        <v>0</v>
      </c>
      <c r="CB24" s="35">
        <v>10.9</v>
      </c>
      <c r="CC24" s="34">
        <v>1.29</v>
      </c>
      <c r="CE24" s="32">
        <v>0.19</v>
      </c>
      <c r="CG24" s="32">
        <v>5.0599999999999996</v>
      </c>
      <c r="CH24" s="32">
        <v>5.0599999999999996</v>
      </c>
      <c r="CI24" s="32">
        <v>5.0599999999999996</v>
      </c>
      <c r="CJ24" s="32">
        <v>962.03</v>
      </c>
      <c r="CK24" s="32">
        <v>370.63</v>
      </c>
      <c r="CL24" s="32">
        <v>666.33</v>
      </c>
      <c r="CM24" s="32">
        <v>9.6199999999999992</v>
      </c>
      <c r="CN24" s="32">
        <v>8</v>
      </c>
      <c r="CO24" s="32">
        <v>8.81</v>
      </c>
      <c r="CP24" s="32">
        <v>0</v>
      </c>
      <c r="CQ24" s="32">
        <v>0</v>
      </c>
      <c r="CR24" s="32">
        <v>1.07</v>
      </c>
    </row>
    <row r="25" spans="1:96" s="28" customFormat="1">
      <c r="A25" s="28" t="str">
        <f>"648"</f>
        <v>648</v>
      </c>
      <c r="B25" s="29" t="s">
        <v>106</v>
      </c>
      <c r="C25" s="30" t="str">
        <f>"180"</f>
        <v>180</v>
      </c>
      <c r="D25" s="30">
        <v>0.06</v>
      </c>
      <c r="E25" s="30">
        <v>0</v>
      </c>
      <c r="F25" s="30">
        <v>0</v>
      </c>
      <c r="G25" s="30">
        <v>0</v>
      </c>
      <c r="H25" s="30">
        <v>4.09</v>
      </c>
      <c r="I25" s="30">
        <v>15.773525999999999</v>
      </c>
      <c r="J25" s="31">
        <v>0</v>
      </c>
      <c r="K25" s="31">
        <v>0</v>
      </c>
      <c r="L25" s="31">
        <v>0</v>
      </c>
      <c r="M25" s="31">
        <v>0</v>
      </c>
      <c r="N25" s="31">
        <v>4.09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0.05</v>
      </c>
      <c r="V25" s="31">
        <v>0.12</v>
      </c>
      <c r="W25" s="31">
        <v>0.12</v>
      </c>
      <c r="X25" s="31">
        <v>0</v>
      </c>
      <c r="Y25" s="31">
        <v>0</v>
      </c>
      <c r="Z25" s="31">
        <v>0.01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0.08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171</v>
      </c>
      <c r="CC25" s="30">
        <v>3.47</v>
      </c>
      <c r="CE25" s="28">
        <v>0</v>
      </c>
      <c r="CG25" s="28">
        <v>0</v>
      </c>
      <c r="CH25" s="28">
        <v>0</v>
      </c>
      <c r="CI25" s="28">
        <v>0</v>
      </c>
      <c r="CJ25" s="28">
        <v>0</v>
      </c>
      <c r="CK25" s="28">
        <v>0</v>
      </c>
      <c r="CL25" s="28">
        <v>0</v>
      </c>
      <c r="CM25" s="28">
        <v>0</v>
      </c>
      <c r="CN25" s="28">
        <v>0</v>
      </c>
      <c r="CO25" s="28">
        <v>0</v>
      </c>
      <c r="CP25" s="28">
        <v>4.5</v>
      </c>
      <c r="CQ25" s="28">
        <v>0</v>
      </c>
      <c r="CR25" s="28">
        <v>2.1</v>
      </c>
    </row>
    <row r="26" spans="1:96" s="36" customFormat="1" ht="11.4">
      <c r="B26" s="37" t="s">
        <v>107</v>
      </c>
      <c r="C26" s="38"/>
      <c r="D26" s="38">
        <v>25.7</v>
      </c>
      <c r="E26" s="38">
        <v>15.12</v>
      </c>
      <c r="F26" s="38">
        <v>19.18</v>
      </c>
      <c r="G26" s="38">
        <v>10.3</v>
      </c>
      <c r="H26" s="38">
        <v>82.87</v>
      </c>
      <c r="I26" s="38">
        <v>598.08000000000004</v>
      </c>
      <c r="J26" s="39">
        <v>7.83</v>
      </c>
      <c r="K26" s="39">
        <v>6.31</v>
      </c>
      <c r="L26" s="39">
        <v>0</v>
      </c>
      <c r="M26" s="39">
        <v>0</v>
      </c>
      <c r="N26" s="39">
        <v>17.47</v>
      </c>
      <c r="O26" s="39">
        <v>58.34</v>
      </c>
      <c r="P26" s="39">
        <v>7.06</v>
      </c>
      <c r="Q26" s="39">
        <v>0</v>
      </c>
      <c r="R26" s="39">
        <v>0</v>
      </c>
      <c r="S26" s="39">
        <v>1</v>
      </c>
      <c r="T26" s="39">
        <v>9.24</v>
      </c>
      <c r="U26" s="39">
        <v>1234.29</v>
      </c>
      <c r="V26" s="39">
        <v>1473.72</v>
      </c>
      <c r="W26" s="39">
        <v>102.79</v>
      </c>
      <c r="X26" s="39">
        <v>92.97</v>
      </c>
      <c r="Y26" s="39">
        <v>452.36</v>
      </c>
      <c r="Z26" s="39">
        <v>8.81</v>
      </c>
      <c r="AA26" s="39">
        <v>4463.74</v>
      </c>
      <c r="AB26" s="39">
        <v>2307.27</v>
      </c>
      <c r="AC26" s="39">
        <v>7911.21</v>
      </c>
      <c r="AD26" s="39">
        <v>5.82</v>
      </c>
      <c r="AE26" s="39">
        <v>0.45</v>
      </c>
      <c r="AF26" s="39">
        <v>1.88</v>
      </c>
      <c r="AG26" s="39">
        <v>9.41</v>
      </c>
      <c r="AH26" s="39">
        <v>16.73</v>
      </c>
      <c r="AI26" s="39">
        <v>26.39</v>
      </c>
      <c r="AJ26" s="39">
        <v>0</v>
      </c>
      <c r="AK26" s="39">
        <v>1422.62</v>
      </c>
      <c r="AL26" s="39">
        <v>1170.1099999999999</v>
      </c>
      <c r="AM26" s="39">
        <v>1938.03</v>
      </c>
      <c r="AN26" s="39">
        <v>1604.88</v>
      </c>
      <c r="AO26" s="39">
        <v>501.46</v>
      </c>
      <c r="AP26" s="39">
        <v>992.82</v>
      </c>
      <c r="AQ26" s="39">
        <v>320.97000000000003</v>
      </c>
      <c r="AR26" s="39">
        <v>1205.99</v>
      </c>
      <c r="AS26" s="39">
        <v>385.74</v>
      </c>
      <c r="AT26" s="39">
        <v>640.32000000000005</v>
      </c>
      <c r="AU26" s="39">
        <v>692.66</v>
      </c>
      <c r="AV26" s="39">
        <v>529.13</v>
      </c>
      <c r="AW26" s="39">
        <v>351.17</v>
      </c>
      <c r="AX26" s="39">
        <v>2189.5300000000002</v>
      </c>
      <c r="AY26" s="39">
        <v>0</v>
      </c>
      <c r="AZ26" s="39">
        <v>595.94000000000005</v>
      </c>
      <c r="BA26" s="39">
        <v>358.09</v>
      </c>
      <c r="BB26" s="39">
        <v>301.66000000000003</v>
      </c>
      <c r="BC26" s="39">
        <v>162.88999999999999</v>
      </c>
      <c r="BD26" s="39">
        <v>0.21</v>
      </c>
      <c r="BE26" s="39">
        <v>0.1</v>
      </c>
      <c r="BF26" s="39">
        <v>0.05</v>
      </c>
      <c r="BG26" s="39">
        <v>0.12</v>
      </c>
      <c r="BH26" s="39">
        <v>0.14000000000000001</v>
      </c>
      <c r="BI26" s="39">
        <v>0.64</v>
      </c>
      <c r="BJ26" s="39">
        <v>0</v>
      </c>
      <c r="BK26" s="39">
        <v>2.4900000000000002</v>
      </c>
      <c r="BL26" s="39">
        <v>0</v>
      </c>
      <c r="BM26" s="39">
        <v>0.92</v>
      </c>
      <c r="BN26" s="39">
        <v>0.03</v>
      </c>
      <c r="BO26" s="39">
        <v>0.06</v>
      </c>
      <c r="BP26" s="39">
        <v>0</v>
      </c>
      <c r="BQ26" s="39">
        <v>0.12</v>
      </c>
      <c r="BR26" s="39">
        <v>0.2</v>
      </c>
      <c r="BS26" s="39">
        <v>3.77</v>
      </c>
      <c r="BT26" s="39">
        <v>0</v>
      </c>
      <c r="BU26" s="39">
        <v>0</v>
      </c>
      <c r="BV26" s="39">
        <v>5.68</v>
      </c>
      <c r="BW26" s="39">
        <v>0.03</v>
      </c>
      <c r="BX26" s="39">
        <v>0</v>
      </c>
      <c r="BY26" s="39">
        <v>0</v>
      </c>
      <c r="BZ26" s="39">
        <v>0</v>
      </c>
      <c r="CA26" s="39">
        <v>0</v>
      </c>
      <c r="CB26" s="39">
        <v>740.8</v>
      </c>
      <c r="CC26" s="38">
        <f>SUM($CC$17:$CC$25)</f>
        <v>97.750000000000014</v>
      </c>
      <c r="CD26" s="36">
        <f>$I$26/$I$53*100</f>
        <v>19.794338517344208</v>
      </c>
      <c r="CE26" s="36">
        <v>4848.29</v>
      </c>
      <c r="CG26" s="36">
        <v>122.53</v>
      </c>
      <c r="CH26" s="36">
        <v>75.209999999999994</v>
      </c>
      <c r="CI26" s="36">
        <v>98.87</v>
      </c>
      <c r="CJ26" s="36">
        <v>7319.55</v>
      </c>
      <c r="CK26" s="36">
        <v>3856.8</v>
      </c>
      <c r="CL26" s="36">
        <v>5588.18</v>
      </c>
      <c r="CM26" s="36">
        <v>121.87</v>
      </c>
      <c r="CN26" s="36">
        <v>79.849999999999994</v>
      </c>
      <c r="CO26" s="36">
        <v>100.87</v>
      </c>
      <c r="CP26" s="36">
        <v>5.94</v>
      </c>
      <c r="CQ26" s="36">
        <v>2.59</v>
      </c>
    </row>
    <row r="27" spans="1:96">
      <c r="B27" s="27" t="s">
        <v>108</v>
      </c>
      <c r="C27" s="16"/>
      <c r="D27" s="16"/>
      <c r="E27" s="16"/>
      <c r="F27" s="16"/>
      <c r="G27" s="16"/>
      <c r="H27" s="16"/>
      <c r="I27" s="16"/>
    </row>
    <row r="28" spans="1:96" s="32" customFormat="1">
      <c r="A28" s="32" t="str">
        <f>"11,2"</f>
        <v>11,2</v>
      </c>
      <c r="B28" s="33" t="s">
        <v>109</v>
      </c>
      <c r="C28" s="34" t="str">
        <f>"40"</f>
        <v>40</v>
      </c>
      <c r="D28" s="34">
        <v>2.8</v>
      </c>
      <c r="E28" s="34">
        <v>0</v>
      </c>
      <c r="F28" s="34">
        <v>1.2</v>
      </c>
      <c r="G28" s="34">
        <v>0</v>
      </c>
      <c r="H28" s="34">
        <v>35.28</v>
      </c>
      <c r="I28" s="34">
        <v>156.07599999999999</v>
      </c>
      <c r="J28" s="35">
        <v>7.6</v>
      </c>
      <c r="K28" s="35">
        <v>0</v>
      </c>
      <c r="L28" s="35">
        <v>0</v>
      </c>
      <c r="M28" s="35">
        <v>0</v>
      </c>
      <c r="N28" s="35">
        <v>33.6</v>
      </c>
      <c r="O28" s="35">
        <v>1.1599999999999999</v>
      </c>
      <c r="P28" s="35">
        <v>0.52</v>
      </c>
      <c r="Q28" s="35">
        <v>0</v>
      </c>
      <c r="R28" s="35">
        <v>0</v>
      </c>
      <c r="S28" s="35">
        <v>0.2</v>
      </c>
      <c r="T28" s="35">
        <v>0.88</v>
      </c>
      <c r="U28" s="35">
        <v>54.4</v>
      </c>
      <c r="V28" s="35">
        <v>184.8</v>
      </c>
      <c r="W28" s="35">
        <v>140.80000000000001</v>
      </c>
      <c r="X28" s="35">
        <v>27.2</v>
      </c>
      <c r="Y28" s="35">
        <v>123.6</v>
      </c>
      <c r="Z28" s="35">
        <v>5.88</v>
      </c>
      <c r="AA28" s="35">
        <v>8</v>
      </c>
      <c r="AB28" s="35">
        <v>4.8</v>
      </c>
      <c r="AC28" s="35">
        <v>8.8000000000000007</v>
      </c>
      <c r="AD28" s="35">
        <v>0.32</v>
      </c>
      <c r="AE28" s="35">
        <v>0.03</v>
      </c>
      <c r="AF28" s="35">
        <v>0.18</v>
      </c>
      <c r="AG28" s="35">
        <v>0.16</v>
      </c>
      <c r="AH28" s="35">
        <v>1.04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35">
        <v>0</v>
      </c>
      <c r="AO28" s="35">
        <v>0</v>
      </c>
      <c r="AP28" s="35">
        <v>0</v>
      </c>
      <c r="AQ28" s="35">
        <v>0</v>
      </c>
      <c r="AR28" s="35">
        <v>0</v>
      </c>
      <c r="AS28" s="35">
        <v>0</v>
      </c>
      <c r="AT28" s="35">
        <v>0</v>
      </c>
      <c r="AU28" s="35">
        <v>0</v>
      </c>
      <c r="AV28" s="35">
        <v>0</v>
      </c>
      <c r="AW28" s="35">
        <v>0</v>
      </c>
      <c r="AX28" s="35">
        <v>0</v>
      </c>
      <c r="AY28" s="35">
        <v>0</v>
      </c>
      <c r="AZ28" s="35">
        <v>0</v>
      </c>
      <c r="BA28" s="35">
        <v>0</v>
      </c>
      <c r="BB28" s="35">
        <v>0</v>
      </c>
      <c r="BC28" s="35">
        <v>0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0.44</v>
      </c>
      <c r="CC28" s="34">
        <v>10.56</v>
      </c>
      <c r="CE28" s="32">
        <v>8.8000000000000007</v>
      </c>
      <c r="CG28" s="32">
        <v>0</v>
      </c>
      <c r="CH28" s="32">
        <v>0</v>
      </c>
      <c r="CI28" s="32">
        <v>0</v>
      </c>
      <c r="CJ28" s="32">
        <v>0</v>
      </c>
      <c r="CK28" s="32">
        <v>0</v>
      </c>
      <c r="CL28" s="32">
        <v>0</v>
      </c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8.8000000000000007</v>
      </c>
    </row>
    <row r="29" spans="1:96" s="28" customFormat="1">
      <c r="A29" s="28" t="str">
        <f>"-"</f>
        <v>-</v>
      </c>
      <c r="B29" s="29" t="s">
        <v>110</v>
      </c>
      <c r="C29" s="30" t="str">
        <f>"180"</f>
        <v>180</v>
      </c>
      <c r="D29" s="30">
        <v>4.8600000000000003</v>
      </c>
      <c r="E29" s="30">
        <v>0</v>
      </c>
      <c r="F29" s="30">
        <v>1.8</v>
      </c>
      <c r="G29" s="30">
        <v>0</v>
      </c>
      <c r="H29" s="30">
        <v>29.16</v>
      </c>
      <c r="I29" s="30">
        <v>137.80799999999999</v>
      </c>
      <c r="J29" s="31">
        <v>1.26</v>
      </c>
      <c r="K29" s="31">
        <v>0</v>
      </c>
      <c r="L29" s="31">
        <v>0</v>
      </c>
      <c r="M29" s="31">
        <v>0</v>
      </c>
      <c r="N29" s="31">
        <v>21.96</v>
      </c>
      <c r="O29" s="31">
        <v>0</v>
      </c>
      <c r="P29" s="31">
        <v>7.2</v>
      </c>
      <c r="Q29" s="31">
        <v>0</v>
      </c>
      <c r="R29" s="31">
        <v>0</v>
      </c>
      <c r="S29" s="31">
        <v>1.44</v>
      </c>
      <c r="T29" s="31">
        <v>1.26</v>
      </c>
      <c r="U29" s="31">
        <v>81</v>
      </c>
      <c r="V29" s="31">
        <v>221.4</v>
      </c>
      <c r="W29" s="31">
        <v>196.2</v>
      </c>
      <c r="X29" s="31">
        <v>23.4</v>
      </c>
      <c r="Y29" s="31">
        <v>153</v>
      </c>
      <c r="Z29" s="31">
        <v>0.18</v>
      </c>
      <c r="AA29" s="31">
        <v>0</v>
      </c>
      <c r="AB29" s="31">
        <v>0</v>
      </c>
      <c r="AC29" s="31">
        <v>0</v>
      </c>
      <c r="AD29" s="31">
        <v>0</v>
      </c>
      <c r="AE29" s="31">
        <v>0.05</v>
      </c>
      <c r="AF29" s="31">
        <v>0.23</v>
      </c>
      <c r="AG29" s="31">
        <v>0.18</v>
      </c>
      <c r="AH29" s="31">
        <v>1.62</v>
      </c>
      <c r="AI29" s="31">
        <v>2.88</v>
      </c>
      <c r="AJ29" s="31">
        <v>0</v>
      </c>
      <c r="AK29" s="31">
        <v>3924</v>
      </c>
      <c r="AL29" s="31">
        <v>3996</v>
      </c>
      <c r="AM29" s="31">
        <v>6876</v>
      </c>
      <c r="AN29" s="31">
        <v>5508</v>
      </c>
      <c r="AO29" s="31">
        <v>1224</v>
      </c>
      <c r="AP29" s="31">
        <v>3636</v>
      </c>
      <c r="AQ29" s="31">
        <v>1080</v>
      </c>
      <c r="AR29" s="31">
        <v>3096</v>
      </c>
      <c r="AS29" s="31">
        <v>3312</v>
      </c>
      <c r="AT29" s="31">
        <v>3564</v>
      </c>
      <c r="AU29" s="31">
        <v>8028</v>
      </c>
      <c r="AV29" s="31">
        <v>1656</v>
      </c>
      <c r="AW29" s="31">
        <v>2160</v>
      </c>
      <c r="AX29" s="31">
        <v>8568</v>
      </c>
      <c r="AY29" s="31">
        <v>0</v>
      </c>
      <c r="AZ29" s="31">
        <v>3816</v>
      </c>
      <c r="BA29" s="31">
        <v>4464</v>
      </c>
      <c r="BB29" s="31">
        <v>2412</v>
      </c>
      <c r="BC29" s="31">
        <v>1368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148.68</v>
      </c>
      <c r="CC29" s="30">
        <v>19.100000000000001</v>
      </c>
      <c r="CE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15.92</v>
      </c>
    </row>
    <row r="30" spans="1:96" s="36" customFormat="1" ht="11.4">
      <c r="B30" s="37" t="s">
        <v>111</v>
      </c>
      <c r="C30" s="38"/>
      <c r="D30" s="38">
        <v>7.66</v>
      </c>
      <c r="E30" s="38">
        <v>0</v>
      </c>
      <c r="F30" s="38">
        <v>3</v>
      </c>
      <c r="G30" s="38">
        <v>0</v>
      </c>
      <c r="H30" s="38">
        <v>64.44</v>
      </c>
      <c r="I30" s="38">
        <v>293.88</v>
      </c>
      <c r="J30" s="39">
        <v>8.86</v>
      </c>
      <c r="K30" s="39">
        <v>0</v>
      </c>
      <c r="L30" s="39">
        <v>0</v>
      </c>
      <c r="M30" s="39">
        <v>0</v>
      </c>
      <c r="N30" s="39">
        <v>55.56</v>
      </c>
      <c r="O30" s="39">
        <v>1.1599999999999999</v>
      </c>
      <c r="P30" s="39">
        <v>7.72</v>
      </c>
      <c r="Q30" s="39">
        <v>0</v>
      </c>
      <c r="R30" s="39">
        <v>0</v>
      </c>
      <c r="S30" s="39">
        <v>1.64</v>
      </c>
      <c r="T30" s="39">
        <v>2.14</v>
      </c>
      <c r="U30" s="39">
        <v>135.4</v>
      </c>
      <c r="V30" s="39">
        <v>406.2</v>
      </c>
      <c r="W30" s="39">
        <v>337</v>
      </c>
      <c r="X30" s="39">
        <v>50.6</v>
      </c>
      <c r="Y30" s="39">
        <v>276.60000000000002</v>
      </c>
      <c r="Z30" s="39">
        <v>6.06</v>
      </c>
      <c r="AA30" s="39">
        <v>8</v>
      </c>
      <c r="AB30" s="39">
        <v>4.8</v>
      </c>
      <c r="AC30" s="39">
        <v>8.8000000000000007</v>
      </c>
      <c r="AD30" s="39">
        <v>0.32</v>
      </c>
      <c r="AE30" s="39">
        <v>0.09</v>
      </c>
      <c r="AF30" s="39">
        <v>0.41</v>
      </c>
      <c r="AG30" s="39">
        <v>0.34</v>
      </c>
      <c r="AH30" s="39">
        <v>2.66</v>
      </c>
      <c r="AI30" s="39">
        <v>2.88</v>
      </c>
      <c r="AJ30" s="39">
        <v>0</v>
      </c>
      <c r="AK30" s="39">
        <v>3924</v>
      </c>
      <c r="AL30" s="39">
        <v>3996</v>
      </c>
      <c r="AM30" s="39">
        <v>6876</v>
      </c>
      <c r="AN30" s="39">
        <v>5508</v>
      </c>
      <c r="AO30" s="39">
        <v>1224</v>
      </c>
      <c r="AP30" s="39">
        <v>3636</v>
      </c>
      <c r="AQ30" s="39">
        <v>1080</v>
      </c>
      <c r="AR30" s="39">
        <v>3096</v>
      </c>
      <c r="AS30" s="39">
        <v>3312</v>
      </c>
      <c r="AT30" s="39">
        <v>3564</v>
      </c>
      <c r="AU30" s="39">
        <v>8028</v>
      </c>
      <c r="AV30" s="39">
        <v>1656</v>
      </c>
      <c r="AW30" s="39">
        <v>2160</v>
      </c>
      <c r="AX30" s="39">
        <v>8568</v>
      </c>
      <c r="AY30" s="39">
        <v>0</v>
      </c>
      <c r="AZ30" s="39">
        <v>3816</v>
      </c>
      <c r="BA30" s="39">
        <v>4464</v>
      </c>
      <c r="BB30" s="39">
        <v>2412</v>
      </c>
      <c r="BC30" s="39">
        <v>1368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0</v>
      </c>
      <c r="BO30" s="39">
        <v>0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149.12</v>
      </c>
      <c r="CC30" s="38">
        <f>SUM($CC$27:$CC$29)</f>
        <v>29.660000000000004</v>
      </c>
      <c r="CD30" s="36">
        <f>$I$30/$I$53*100</f>
        <v>9.7263914584622722</v>
      </c>
      <c r="CE30" s="36">
        <v>8.8000000000000007</v>
      </c>
      <c r="CG30" s="36">
        <v>0</v>
      </c>
      <c r="CH30" s="36">
        <v>0</v>
      </c>
      <c r="CI30" s="36">
        <v>0</v>
      </c>
      <c r="CJ30" s="36">
        <v>0</v>
      </c>
      <c r="CK30" s="36">
        <v>0</v>
      </c>
      <c r="CL30" s="36">
        <v>0</v>
      </c>
      <c r="CM30" s="36">
        <v>0</v>
      </c>
      <c r="CN30" s="36">
        <v>0</v>
      </c>
      <c r="CO30" s="36">
        <v>0</v>
      </c>
      <c r="CP30" s="36">
        <v>0</v>
      </c>
      <c r="CQ30" s="36">
        <v>0</v>
      </c>
    </row>
    <row r="31" spans="1:96" s="86" customFormat="1" ht="11.4">
      <c r="A31" s="86" t="s">
        <v>153</v>
      </c>
    </row>
    <row r="32" spans="1:96">
      <c r="B32" s="27" t="s">
        <v>112</v>
      </c>
      <c r="C32" s="16"/>
      <c r="D32" s="16"/>
      <c r="E32" s="16"/>
      <c r="F32" s="16"/>
      <c r="G32" s="16"/>
      <c r="H32" s="16"/>
      <c r="I32" s="16"/>
    </row>
    <row r="33" spans="1:96" s="32" customFormat="1" ht="24">
      <c r="A33" s="32" t="str">
        <f>"47/3"</f>
        <v>47/3</v>
      </c>
      <c r="B33" s="33" t="s">
        <v>93</v>
      </c>
      <c r="C33" s="34" t="str">
        <f>"240"</f>
        <v>240</v>
      </c>
      <c r="D33" s="34">
        <v>10.32</v>
      </c>
      <c r="E33" s="34">
        <v>2.83</v>
      </c>
      <c r="F33" s="34">
        <v>7.79</v>
      </c>
      <c r="G33" s="34">
        <v>0.96</v>
      </c>
      <c r="H33" s="34">
        <v>46.82</v>
      </c>
      <c r="I33" s="34">
        <v>298.76405939999995</v>
      </c>
      <c r="J33" s="35">
        <v>4.8899999999999997</v>
      </c>
      <c r="K33" s="35">
        <v>0.13</v>
      </c>
      <c r="L33" s="35">
        <v>0</v>
      </c>
      <c r="M33" s="35">
        <v>0</v>
      </c>
      <c r="N33" s="35">
        <v>1.21</v>
      </c>
      <c r="O33" s="35">
        <v>43.25</v>
      </c>
      <c r="P33" s="35">
        <v>2.36</v>
      </c>
      <c r="Q33" s="35">
        <v>0</v>
      </c>
      <c r="R33" s="35">
        <v>0</v>
      </c>
      <c r="S33" s="35">
        <v>0.24</v>
      </c>
      <c r="T33" s="35">
        <v>2.19</v>
      </c>
      <c r="U33" s="35">
        <v>564.38</v>
      </c>
      <c r="V33" s="35">
        <v>78.510000000000005</v>
      </c>
      <c r="W33" s="35">
        <v>109.82</v>
      </c>
      <c r="X33" s="35">
        <v>13.66</v>
      </c>
      <c r="Y33" s="35">
        <v>107.68</v>
      </c>
      <c r="Z33" s="35">
        <v>1.1200000000000001</v>
      </c>
      <c r="AA33" s="35">
        <v>33.119999999999997</v>
      </c>
      <c r="AB33" s="35">
        <v>30.72</v>
      </c>
      <c r="AC33" s="35">
        <v>61.56</v>
      </c>
      <c r="AD33" s="35">
        <v>1.29</v>
      </c>
      <c r="AE33" s="35">
        <v>7.0000000000000007E-2</v>
      </c>
      <c r="AF33" s="35">
        <v>0.05</v>
      </c>
      <c r="AG33" s="35">
        <v>0.59</v>
      </c>
      <c r="AH33" s="35">
        <v>3.01</v>
      </c>
      <c r="AI33" s="35">
        <v>0.03</v>
      </c>
      <c r="AJ33" s="35">
        <v>0</v>
      </c>
      <c r="AK33" s="35">
        <v>524.54999999999995</v>
      </c>
      <c r="AL33" s="35">
        <v>414.72</v>
      </c>
      <c r="AM33" s="35">
        <v>789.67</v>
      </c>
      <c r="AN33" s="35">
        <v>351.35</v>
      </c>
      <c r="AO33" s="35">
        <v>169.83</v>
      </c>
      <c r="AP33" s="35">
        <v>325.14</v>
      </c>
      <c r="AQ33" s="35">
        <v>147.22</v>
      </c>
      <c r="AR33" s="35">
        <v>492.43</v>
      </c>
      <c r="AS33" s="35">
        <v>302.35000000000002</v>
      </c>
      <c r="AT33" s="35">
        <v>362.96</v>
      </c>
      <c r="AU33" s="35">
        <v>395.1</v>
      </c>
      <c r="AV33" s="35">
        <v>310.75</v>
      </c>
      <c r="AW33" s="35">
        <v>290.79000000000002</v>
      </c>
      <c r="AX33" s="35">
        <v>2695.91</v>
      </c>
      <c r="AY33" s="35">
        <v>0</v>
      </c>
      <c r="AZ33" s="35">
        <v>947.71</v>
      </c>
      <c r="BA33" s="35">
        <v>490.85</v>
      </c>
      <c r="BB33" s="35">
        <v>330.87</v>
      </c>
      <c r="BC33" s="35">
        <v>164.95</v>
      </c>
      <c r="BD33" s="35">
        <v>0.14000000000000001</v>
      </c>
      <c r="BE33" s="35">
        <v>0.08</v>
      </c>
      <c r="BF33" s="35">
        <v>0.08</v>
      </c>
      <c r="BG33" s="35">
        <v>0.21</v>
      </c>
      <c r="BH33" s="35">
        <v>0.21</v>
      </c>
      <c r="BI33" s="35">
        <v>0.67</v>
      </c>
      <c r="BJ33" s="35">
        <v>0.03</v>
      </c>
      <c r="BK33" s="35">
        <v>1.94</v>
      </c>
      <c r="BL33" s="35">
        <v>0.02</v>
      </c>
      <c r="BM33" s="35">
        <v>0.72</v>
      </c>
      <c r="BN33" s="35">
        <v>0.02</v>
      </c>
      <c r="BO33" s="35">
        <v>0</v>
      </c>
      <c r="BP33" s="35">
        <v>0</v>
      </c>
      <c r="BQ33" s="35">
        <v>0.12</v>
      </c>
      <c r="BR33" s="35">
        <v>0.18</v>
      </c>
      <c r="BS33" s="35">
        <v>1.67</v>
      </c>
      <c r="BT33" s="35">
        <v>0</v>
      </c>
      <c r="BU33" s="35">
        <v>0</v>
      </c>
      <c r="BV33" s="35">
        <v>0.44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212.16</v>
      </c>
      <c r="CC33" s="34">
        <v>21.76</v>
      </c>
      <c r="CE33" s="32">
        <v>38.24</v>
      </c>
      <c r="CG33" s="32">
        <v>48.88</v>
      </c>
      <c r="CH33" s="32">
        <v>26.71</v>
      </c>
      <c r="CI33" s="32">
        <v>37.799999999999997</v>
      </c>
      <c r="CJ33" s="32">
        <v>1429.48</v>
      </c>
      <c r="CK33" s="32">
        <v>1068.42</v>
      </c>
      <c r="CL33" s="32">
        <v>1248.95</v>
      </c>
      <c r="CM33" s="32">
        <v>46</v>
      </c>
      <c r="CN33" s="32">
        <v>28.79</v>
      </c>
      <c r="CO33" s="32">
        <v>37.39</v>
      </c>
      <c r="CP33" s="32">
        <v>0</v>
      </c>
      <c r="CQ33" s="32">
        <v>1.2</v>
      </c>
      <c r="CR33" s="32">
        <v>13.19</v>
      </c>
    </row>
    <row r="34" spans="1:96" s="32" customFormat="1">
      <c r="A34" s="32" t="str">
        <f>"1/6"</f>
        <v>1/6</v>
      </c>
      <c r="B34" s="33" t="s">
        <v>94</v>
      </c>
      <c r="C34" s="34" t="str">
        <f>"40"</f>
        <v>40</v>
      </c>
      <c r="D34" s="34">
        <v>5.08</v>
      </c>
      <c r="E34" s="34">
        <v>5.08</v>
      </c>
      <c r="F34" s="34">
        <v>4.5999999999999996</v>
      </c>
      <c r="G34" s="34">
        <v>0</v>
      </c>
      <c r="H34" s="34">
        <v>0.28000000000000003</v>
      </c>
      <c r="I34" s="34">
        <v>62.783999999999999</v>
      </c>
      <c r="J34" s="35">
        <v>1.2</v>
      </c>
      <c r="K34" s="35">
        <v>0</v>
      </c>
      <c r="L34" s="35">
        <v>0</v>
      </c>
      <c r="M34" s="35">
        <v>0</v>
      </c>
      <c r="N34" s="35">
        <v>0.28000000000000003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0.4</v>
      </c>
      <c r="U34" s="35">
        <v>53.6</v>
      </c>
      <c r="V34" s="35">
        <v>56</v>
      </c>
      <c r="W34" s="35">
        <v>22</v>
      </c>
      <c r="X34" s="35">
        <v>4.8</v>
      </c>
      <c r="Y34" s="35">
        <v>76.8</v>
      </c>
      <c r="Z34" s="35">
        <v>1</v>
      </c>
      <c r="AA34" s="35">
        <v>100</v>
      </c>
      <c r="AB34" s="35">
        <v>24</v>
      </c>
      <c r="AC34" s="35">
        <v>104</v>
      </c>
      <c r="AD34" s="35">
        <v>0.24</v>
      </c>
      <c r="AE34" s="35">
        <v>0.03</v>
      </c>
      <c r="AF34" s="35">
        <v>0.18</v>
      </c>
      <c r="AG34" s="35">
        <v>0.08</v>
      </c>
      <c r="AH34" s="35">
        <v>1.44</v>
      </c>
      <c r="AI34" s="35">
        <v>0</v>
      </c>
      <c r="AJ34" s="35">
        <v>0</v>
      </c>
      <c r="AK34" s="35">
        <v>308.8</v>
      </c>
      <c r="AL34" s="35">
        <v>238.8</v>
      </c>
      <c r="AM34" s="35">
        <v>432.4</v>
      </c>
      <c r="AN34" s="35">
        <v>361.2</v>
      </c>
      <c r="AO34" s="35">
        <v>169.6</v>
      </c>
      <c r="AP34" s="35">
        <v>244</v>
      </c>
      <c r="AQ34" s="35">
        <v>81.599999999999994</v>
      </c>
      <c r="AR34" s="35">
        <v>260.8</v>
      </c>
      <c r="AS34" s="35">
        <v>284</v>
      </c>
      <c r="AT34" s="35">
        <v>314.8</v>
      </c>
      <c r="AU34" s="35">
        <v>491.6</v>
      </c>
      <c r="AV34" s="35">
        <v>136</v>
      </c>
      <c r="AW34" s="35">
        <v>166.4</v>
      </c>
      <c r="AX34" s="35">
        <v>709.2</v>
      </c>
      <c r="AY34" s="35">
        <v>5.6</v>
      </c>
      <c r="AZ34" s="35">
        <v>158.4</v>
      </c>
      <c r="BA34" s="35">
        <v>371.2</v>
      </c>
      <c r="BB34" s="35">
        <v>190.4</v>
      </c>
      <c r="BC34" s="35">
        <v>117.2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29.64</v>
      </c>
      <c r="CC34" s="34">
        <v>11.22</v>
      </c>
      <c r="CE34" s="32">
        <v>104</v>
      </c>
      <c r="CG34" s="32">
        <v>9.0399999999999991</v>
      </c>
      <c r="CH34" s="32">
        <v>7.6</v>
      </c>
      <c r="CI34" s="32">
        <v>8.32</v>
      </c>
      <c r="CJ34" s="32">
        <v>1296</v>
      </c>
      <c r="CK34" s="32">
        <v>828</v>
      </c>
      <c r="CL34" s="32">
        <v>1062</v>
      </c>
      <c r="CM34" s="32">
        <v>4</v>
      </c>
      <c r="CN34" s="32">
        <v>2.8</v>
      </c>
      <c r="CO34" s="32">
        <v>3.4</v>
      </c>
      <c r="CP34" s="32">
        <v>0</v>
      </c>
      <c r="CQ34" s="32">
        <v>0</v>
      </c>
      <c r="CR34" s="32">
        <v>6.8</v>
      </c>
    </row>
    <row r="35" spans="1:96" s="32" customFormat="1">
      <c r="A35" s="32" t="str">
        <f>"10"</f>
        <v>10</v>
      </c>
      <c r="B35" s="33" t="s">
        <v>95</v>
      </c>
      <c r="C35" s="34" t="str">
        <f>"20"</f>
        <v>20</v>
      </c>
      <c r="D35" s="34">
        <v>0.16</v>
      </c>
      <c r="E35" s="34">
        <v>0.16</v>
      </c>
      <c r="F35" s="34">
        <v>14.5</v>
      </c>
      <c r="G35" s="34">
        <v>0</v>
      </c>
      <c r="H35" s="34">
        <v>0.26</v>
      </c>
      <c r="I35" s="34">
        <v>132.12799999999999</v>
      </c>
      <c r="J35" s="35">
        <v>9.42</v>
      </c>
      <c r="K35" s="35">
        <v>0.44</v>
      </c>
      <c r="L35" s="35">
        <v>0</v>
      </c>
      <c r="M35" s="35">
        <v>0</v>
      </c>
      <c r="N35" s="35">
        <v>0.26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0.28000000000000003</v>
      </c>
      <c r="U35" s="35">
        <v>3</v>
      </c>
      <c r="V35" s="35">
        <v>6</v>
      </c>
      <c r="W35" s="35">
        <v>4.8</v>
      </c>
      <c r="X35" s="35">
        <v>0</v>
      </c>
      <c r="Y35" s="35">
        <v>6</v>
      </c>
      <c r="Z35" s="35">
        <v>0.04</v>
      </c>
      <c r="AA35" s="35">
        <v>80</v>
      </c>
      <c r="AB35" s="35">
        <v>60</v>
      </c>
      <c r="AC35" s="35">
        <v>90</v>
      </c>
      <c r="AD35" s="35">
        <v>0.2</v>
      </c>
      <c r="AE35" s="35">
        <v>0</v>
      </c>
      <c r="AF35" s="35">
        <v>0.02</v>
      </c>
      <c r="AG35" s="35">
        <v>0.02</v>
      </c>
      <c r="AH35" s="35">
        <v>0.04</v>
      </c>
      <c r="AI35" s="35">
        <v>0</v>
      </c>
      <c r="AJ35" s="35">
        <v>0</v>
      </c>
      <c r="AK35" s="35">
        <v>8.4</v>
      </c>
      <c r="AL35" s="35">
        <v>8.1999999999999993</v>
      </c>
      <c r="AM35" s="35">
        <v>15.2</v>
      </c>
      <c r="AN35" s="35">
        <v>9</v>
      </c>
      <c r="AO35" s="35">
        <v>3.4</v>
      </c>
      <c r="AP35" s="35">
        <v>9.4</v>
      </c>
      <c r="AQ35" s="35">
        <v>8.6</v>
      </c>
      <c r="AR35" s="35">
        <v>8.4</v>
      </c>
      <c r="AS35" s="35">
        <v>7.2</v>
      </c>
      <c r="AT35" s="35">
        <v>5.2</v>
      </c>
      <c r="AU35" s="35">
        <v>11.4</v>
      </c>
      <c r="AV35" s="35">
        <v>7</v>
      </c>
      <c r="AW35" s="35">
        <v>4.8</v>
      </c>
      <c r="AX35" s="35">
        <v>28.4</v>
      </c>
      <c r="AY35" s="35">
        <v>0</v>
      </c>
      <c r="AZ35" s="35">
        <v>9.6</v>
      </c>
      <c r="BA35" s="35">
        <v>10.8</v>
      </c>
      <c r="BB35" s="35">
        <v>8.4</v>
      </c>
      <c r="BC35" s="35">
        <v>2</v>
      </c>
      <c r="BD35" s="35">
        <v>0.54</v>
      </c>
      <c r="BE35" s="35">
        <v>0.25</v>
      </c>
      <c r="BF35" s="35">
        <v>0.13</v>
      </c>
      <c r="BG35" s="35">
        <v>0.3</v>
      </c>
      <c r="BH35" s="35">
        <v>0.34</v>
      </c>
      <c r="BI35" s="35">
        <v>1.59</v>
      </c>
      <c r="BJ35" s="35">
        <v>0</v>
      </c>
      <c r="BK35" s="35">
        <v>4.42</v>
      </c>
      <c r="BL35" s="35">
        <v>0</v>
      </c>
      <c r="BM35" s="35">
        <v>1.36</v>
      </c>
      <c r="BN35" s="35">
        <v>0</v>
      </c>
      <c r="BO35" s="35">
        <v>0</v>
      </c>
      <c r="BP35" s="35">
        <v>0</v>
      </c>
      <c r="BQ35" s="35">
        <v>0.31</v>
      </c>
      <c r="BR35" s="35">
        <v>0.46</v>
      </c>
      <c r="BS35" s="35">
        <v>3.6</v>
      </c>
      <c r="BT35" s="35">
        <v>0</v>
      </c>
      <c r="BU35" s="35">
        <v>0</v>
      </c>
      <c r="BV35" s="35">
        <v>0.18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5</v>
      </c>
      <c r="CC35" s="34">
        <v>21.45</v>
      </c>
      <c r="CE35" s="32">
        <v>90</v>
      </c>
      <c r="CG35" s="32">
        <v>0.4</v>
      </c>
      <c r="CH35" s="32">
        <v>0.1</v>
      </c>
      <c r="CI35" s="32">
        <v>0.25</v>
      </c>
      <c r="CJ35" s="32">
        <v>20</v>
      </c>
      <c r="CK35" s="32">
        <v>8.1999999999999993</v>
      </c>
      <c r="CL35" s="32">
        <v>14.1</v>
      </c>
      <c r="CM35" s="32">
        <v>1.71</v>
      </c>
      <c r="CN35" s="32">
        <v>0.87</v>
      </c>
      <c r="CO35" s="32">
        <v>1.29</v>
      </c>
      <c r="CP35" s="32">
        <v>0</v>
      </c>
      <c r="CQ35" s="32">
        <v>0</v>
      </c>
      <c r="CR35" s="32">
        <v>13</v>
      </c>
    </row>
    <row r="36" spans="1:96" s="32" customFormat="1">
      <c r="A36" s="32" t="str">
        <f>"2"</f>
        <v>2</v>
      </c>
      <c r="B36" s="33" t="s">
        <v>96</v>
      </c>
      <c r="C36" s="34" t="str">
        <f>"50"</f>
        <v>50</v>
      </c>
      <c r="D36" s="34">
        <v>3.31</v>
      </c>
      <c r="E36" s="34">
        <v>0</v>
      </c>
      <c r="F36" s="34">
        <v>0.33</v>
      </c>
      <c r="G36" s="34">
        <v>0.33</v>
      </c>
      <c r="H36" s="34">
        <v>23.45</v>
      </c>
      <c r="I36" s="34">
        <v>111.95049999999999</v>
      </c>
      <c r="J36" s="35">
        <v>0</v>
      </c>
      <c r="K36" s="35">
        <v>0</v>
      </c>
      <c r="L36" s="35">
        <v>0</v>
      </c>
      <c r="M36" s="35">
        <v>0</v>
      </c>
      <c r="N36" s="35">
        <v>0.55000000000000004</v>
      </c>
      <c r="O36" s="35">
        <v>22.8</v>
      </c>
      <c r="P36" s="35">
        <v>0.1</v>
      </c>
      <c r="Q36" s="35">
        <v>0</v>
      </c>
      <c r="R36" s="35">
        <v>0</v>
      </c>
      <c r="S36" s="35">
        <v>0</v>
      </c>
      <c r="T36" s="35">
        <v>0.9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159.65</v>
      </c>
      <c r="AL36" s="35">
        <v>166.17</v>
      </c>
      <c r="AM36" s="35">
        <v>254.48</v>
      </c>
      <c r="AN36" s="35">
        <v>84.39</v>
      </c>
      <c r="AO36" s="35">
        <v>50.03</v>
      </c>
      <c r="AP36" s="35">
        <v>100.05</v>
      </c>
      <c r="AQ36" s="35">
        <v>37.85</v>
      </c>
      <c r="AR36" s="35">
        <v>180.96</v>
      </c>
      <c r="AS36" s="35">
        <v>112.23</v>
      </c>
      <c r="AT36" s="35">
        <v>156.6</v>
      </c>
      <c r="AU36" s="35">
        <v>129.19999999999999</v>
      </c>
      <c r="AV36" s="35">
        <v>67.86</v>
      </c>
      <c r="AW36" s="35">
        <v>120.06</v>
      </c>
      <c r="AX36" s="35">
        <v>1003.98</v>
      </c>
      <c r="AY36" s="35">
        <v>0</v>
      </c>
      <c r="AZ36" s="35">
        <v>327.12</v>
      </c>
      <c r="BA36" s="35">
        <v>142.25</v>
      </c>
      <c r="BB36" s="35">
        <v>94.4</v>
      </c>
      <c r="BC36" s="35">
        <v>74.819999999999993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0.04</v>
      </c>
      <c r="BL36" s="35">
        <v>0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0.03</v>
      </c>
      <c r="BT36" s="35">
        <v>0</v>
      </c>
      <c r="BU36" s="35">
        <v>0</v>
      </c>
      <c r="BV36" s="35">
        <v>0.14000000000000001</v>
      </c>
      <c r="BW36" s="35">
        <v>0.01</v>
      </c>
      <c r="BX36" s="35">
        <v>0</v>
      </c>
      <c r="BY36" s="35">
        <v>0</v>
      </c>
      <c r="BZ36" s="35">
        <v>0</v>
      </c>
      <c r="CA36" s="35">
        <v>0</v>
      </c>
      <c r="CB36" s="35">
        <v>19.55</v>
      </c>
      <c r="CC36" s="34">
        <v>2.65</v>
      </c>
      <c r="CE36" s="32">
        <v>0</v>
      </c>
      <c r="CG36" s="32">
        <v>0</v>
      </c>
      <c r="CH36" s="32">
        <v>0</v>
      </c>
      <c r="CI36" s="32">
        <v>0</v>
      </c>
      <c r="CJ36" s="32">
        <v>715.48</v>
      </c>
      <c r="CK36" s="32">
        <v>275.64999999999998</v>
      </c>
      <c r="CL36" s="32">
        <v>495.56</v>
      </c>
      <c r="CM36" s="32">
        <v>5.72</v>
      </c>
      <c r="CN36" s="32">
        <v>5.72</v>
      </c>
      <c r="CO36" s="32">
        <v>5.72</v>
      </c>
      <c r="CP36" s="32">
        <v>0</v>
      </c>
      <c r="CQ36" s="32">
        <v>0</v>
      </c>
      <c r="CR36" s="32">
        <v>2.21</v>
      </c>
    </row>
    <row r="37" spans="1:96" s="28" customFormat="1">
      <c r="A37" s="28" t="str">
        <f>"29/10"</f>
        <v>29/10</v>
      </c>
      <c r="B37" s="29" t="s">
        <v>97</v>
      </c>
      <c r="C37" s="30" t="str">
        <f>"200"</f>
        <v>200</v>
      </c>
      <c r="D37" s="30">
        <v>0.21</v>
      </c>
      <c r="E37" s="30">
        <v>0</v>
      </c>
      <c r="F37" s="30">
        <v>0.05</v>
      </c>
      <c r="G37" s="30">
        <v>0.05</v>
      </c>
      <c r="H37" s="30">
        <v>7.25</v>
      </c>
      <c r="I37" s="30">
        <v>29.478207999999995</v>
      </c>
      <c r="J37" s="31">
        <v>0</v>
      </c>
      <c r="K37" s="31">
        <v>0</v>
      </c>
      <c r="L37" s="31">
        <v>0</v>
      </c>
      <c r="M37" s="31">
        <v>0</v>
      </c>
      <c r="N37" s="31">
        <v>7.05</v>
      </c>
      <c r="O37" s="31">
        <v>0</v>
      </c>
      <c r="P37" s="31">
        <v>0.2</v>
      </c>
      <c r="Q37" s="31">
        <v>0</v>
      </c>
      <c r="R37" s="31">
        <v>0</v>
      </c>
      <c r="S37" s="31">
        <v>0.34</v>
      </c>
      <c r="T37" s="31">
        <v>0.08</v>
      </c>
      <c r="U37" s="31">
        <v>0.72</v>
      </c>
      <c r="V37" s="31">
        <v>9.89</v>
      </c>
      <c r="W37" s="31">
        <v>2.5299999999999998</v>
      </c>
      <c r="X37" s="31">
        <v>0.68</v>
      </c>
      <c r="Y37" s="31">
        <v>1.23</v>
      </c>
      <c r="Z37" s="31">
        <v>0.06</v>
      </c>
      <c r="AA37" s="31">
        <v>0</v>
      </c>
      <c r="AB37" s="31">
        <v>0.54</v>
      </c>
      <c r="AC37" s="31">
        <v>0.12</v>
      </c>
      <c r="AD37" s="31">
        <v>0.01</v>
      </c>
      <c r="AE37" s="31">
        <v>0</v>
      </c>
      <c r="AF37" s="31">
        <v>0</v>
      </c>
      <c r="AG37" s="31">
        <v>0.01</v>
      </c>
      <c r="AH37" s="31">
        <v>0.01</v>
      </c>
      <c r="AI37" s="31">
        <v>0.96</v>
      </c>
      <c r="AJ37" s="31">
        <v>0</v>
      </c>
      <c r="AK37" s="31">
        <v>0.82</v>
      </c>
      <c r="AL37" s="31">
        <v>0.94</v>
      </c>
      <c r="AM37" s="31">
        <v>0.76</v>
      </c>
      <c r="AN37" s="31">
        <v>1.41</v>
      </c>
      <c r="AO37" s="31">
        <v>0.35</v>
      </c>
      <c r="AP37" s="31">
        <v>1.47</v>
      </c>
      <c r="AQ37" s="31">
        <v>0</v>
      </c>
      <c r="AR37" s="31">
        <v>1.88</v>
      </c>
      <c r="AS37" s="31">
        <v>0</v>
      </c>
      <c r="AT37" s="31">
        <v>0</v>
      </c>
      <c r="AU37" s="31">
        <v>0</v>
      </c>
      <c r="AV37" s="31">
        <v>1.06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200.46</v>
      </c>
      <c r="CC37" s="30">
        <v>3.48</v>
      </c>
      <c r="CE37" s="28">
        <v>0.09</v>
      </c>
      <c r="CG37" s="28">
        <v>0.24</v>
      </c>
      <c r="CH37" s="28">
        <v>0.06</v>
      </c>
      <c r="CI37" s="28">
        <v>0.15</v>
      </c>
      <c r="CJ37" s="28">
        <v>12</v>
      </c>
      <c r="CK37" s="28">
        <v>4.92</v>
      </c>
      <c r="CL37" s="28">
        <v>8.4600000000000009</v>
      </c>
      <c r="CM37" s="28">
        <v>0</v>
      </c>
      <c r="CN37" s="28">
        <v>0</v>
      </c>
      <c r="CO37" s="28">
        <v>0</v>
      </c>
      <c r="CP37" s="28">
        <v>7</v>
      </c>
      <c r="CQ37" s="28">
        <v>0</v>
      </c>
      <c r="CR37" s="28">
        <v>2.11</v>
      </c>
    </row>
    <row r="38" spans="1:96" s="36" customFormat="1" ht="11.4">
      <c r="B38" s="37" t="s">
        <v>113</v>
      </c>
      <c r="C38" s="38"/>
      <c r="D38" s="38">
        <v>19.079999999999998</v>
      </c>
      <c r="E38" s="38">
        <v>8.07</v>
      </c>
      <c r="F38" s="38">
        <v>27.27</v>
      </c>
      <c r="G38" s="38">
        <v>1.34</v>
      </c>
      <c r="H38" s="38">
        <v>78.06</v>
      </c>
      <c r="I38" s="38">
        <v>635.1</v>
      </c>
      <c r="J38" s="39">
        <v>15.51</v>
      </c>
      <c r="K38" s="39">
        <v>0.56999999999999995</v>
      </c>
      <c r="L38" s="39">
        <v>0</v>
      </c>
      <c r="M38" s="39">
        <v>0</v>
      </c>
      <c r="N38" s="39">
        <v>9.35</v>
      </c>
      <c r="O38" s="39">
        <v>66.05</v>
      </c>
      <c r="P38" s="39">
        <v>2.66</v>
      </c>
      <c r="Q38" s="39">
        <v>0</v>
      </c>
      <c r="R38" s="39">
        <v>0</v>
      </c>
      <c r="S38" s="39">
        <v>0.57999999999999996</v>
      </c>
      <c r="T38" s="39">
        <v>3.85</v>
      </c>
      <c r="U38" s="39">
        <v>621.70000000000005</v>
      </c>
      <c r="V38" s="39">
        <v>150.4</v>
      </c>
      <c r="W38" s="39">
        <v>139.15</v>
      </c>
      <c r="X38" s="39">
        <v>19.14</v>
      </c>
      <c r="Y38" s="39">
        <v>191.71</v>
      </c>
      <c r="Z38" s="39">
        <v>2.2200000000000002</v>
      </c>
      <c r="AA38" s="39">
        <v>213.12</v>
      </c>
      <c r="AB38" s="39">
        <v>115.26</v>
      </c>
      <c r="AC38" s="39">
        <v>255.68</v>
      </c>
      <c r="AD38" s="39">
        <v>1.74</v>
      </c>
      <c r="AE38" s="39">
        <v>0.1</v>
      </c>
      <c r="AF38" s="39">
        <v>0.26</v>
      </c>
      <c r="AG38" s="39">
        <v>0.69</v>
      </c>
      <c r="AH38" s="39">
        <v>4.5</v>
      </c>
      <c r="AI38" s="39">
        <v>0.99</v>
      </c>
      <c r="AJ38" s="39">
        <v>0</v>
      </c>
      <c r="AK38" s="39">
        <v>1002.22</v>
      </c>
      <c r="AL38" s="39">
        <v>828.83</v>
      </c>
      <c r="AM38" s="39">
        <v>1492.51</v>
      </c>
      <c r="AN38" s="39">
        <v>807.35</v>
      </c>
      <c r="AO38" s="39">
        <v>393.21</v>
      </c>
      <c r="AP38" s="39">
        <v>680.06</v>
      </c>
      <c r="AQ38" s="39">
        <v>275.27</v>
      </c>
      <c r="AR38" s="39">
        <v>944.48</v>
      </c>
      <c r="AS38" s="39">
        <v>705.78</v>
      </c>
      <c r="AT38" s="39">
        <v>839.56</v>
      </c>
      <c r="AU38" s="39">
        <v>1027.3</v>
      </c>
      <c r="AV38" s="39">
        <v>522.66999999999996</v>
      </c>
      <c r="AW38" s="39">
        <v>582.04999999999995</v>
      </c>
      <c r="AX38" s="39">
        <v>4437.49</v>
      </c>
      <c r="AY38" s="39">
        <v>5.6</v>
      </c>
      <c r="AZ38" s="39">
        <v>1442.83</v>
      </c>
      <c r="BA38" s="39">
        <v>1015.1</v>
      </c>
      <c r="BB38" s="39">
        <v>624.07000000000005</v>
      </c>
      <c r="BC38" s="39">
        <v>358.97</v>
      </c>
      <c r="BD38" s="39">
        <v>0.68</v>
      </c>
      <c r="BE38" s="39">
        <v>0.32</v>
      </c>
      <c r="BF38" s="39">
        <v>0.21</v>
      </c>
      <c r="BG38" s="39">
        <v>0.51</v>
      </c>
      <c r="BH38" s="39">
        <v>0.56000000000000005</v>
      </c>
      <c r="BI38" s="39">
        <v>2.2599999999999998</v>
      </c>
      <c r="BJ38" s="39">
        <v>0.03</v>
      </c>
      <c r="BK38" s="39">
        <v>6.39</v>
      </c>
      <c r="BL38" s="39">
        <v>0.02</v>
      </c>
      <c r="BM38" s="39">
        <v>2.09</v>
      </c>
      <c r="BN38" s="39">
        <v>0.02</v>
      </c>
      <c r="BO38" s="39">
        <v>0</v>
      </c>
      <c r="BP38" s="39">
        <v>0</v>
      </c>
      <c r="BQ38" s="39">
        <v>0.43</v>
      </c>
      <c r="BR38" s="39">
        <v>0.65</v>
      </c>
      <c r="BS38" s="39">
        <v>5.31</v>
      </c>
      <c r="BT38" s="39">
        <v>0</v>
      </c>
      <c r="BU38" s="39">
        <v>0</v>
      </c>
      <c r="BV38" s="39">
        <v>0.76</v>
      </c>
      <c r="BW38" s="39">
        <v>0.03</v>
      </c>
      <c r="BX38" s="39">
        <v>0</v>
      </c>
      <c r="BY38" s="39">
        <v>0</v>
      </c>
      <c r="BZ38" s="39">
        <v>0</v>
      </c>
      <c r="CA38" s="39">
        <v>0</v>
      </c>
      <c r="CB38" s="39">
        <v>466.82</v>
      </c>
      <c r="CC38" s="38">
        <f>SUM($CC$32:$CC$37)</f>
        <v>60.56</v>
      </c>
      <c r="CD38" s="36">
        <f>$I$38/$I$53*100</f>
        <v>21.019569944431023</v>
      </c>
      <c r="CE38" s="36">
        <v>232.33</v>
      </c>
      <c r="CG38" s="36">
        <v>58.56</v>
      </c>
      <c r="CH38" s="36">
        <v>34.47</v>
      </c>
      <c r="CI38" s="36">
        <v>46.52</v>
      </c>
      <c r="CJ38" s="36">
        <v>3472.96</v>
      </c>
      <c r="CK38" s="36">
        <v>2185.19</v>
      </c>
      <c r="CL38" s="36">
        <v>2829.08</v>
      </c>
      <c r="CM38" s="36">
        <v>57.44</v>
      </c>
      <c r="CN38" s="36">
        <v>38.18</v>
      </c>
      <c r="CO38" s="36">
        <v>47.81</v>
      </c>
      <c r="CP38" s="36">
        <v>7</v>
      </c>
      <c r="CQ38" s="36">
        <v>1.2</v>
      </c>
    </row>
    <row r="39" spans="1:96">
      <c r="B39" s="27" t="s">
        <v>114</v>
      </c>
      <c r="C39" s="16"/>
      <c r="D39" s="16"/>
      <c r="E39" s="16"/>
      <c r="F39" s="16"/>
      <c r="G39" s="16"/>
      <c r="H39" s="16"/>
      <c r="I39" s="16"/>
    </row>
    <row r="40" spans="1:96" s="32" customFormat="1">
      <c r="A40" s="32" t="str">
        <f>"49/1"</f>
        <v>49/1</v>
      </c>
      <c r="B40" s="33" t="s">
        <v>100</v>
      </c>
      <c r="C40" s="34" t="str">
        <f>"100"</f>
        <v>100</v>
      </c>
      <c r="D40" s="34">
        <v>1.43</v>
      </c>
      <c r="E40" s="34">
        <v>0</v>
      </c>
      <c r="F40" s="34">
        <v>6.09</v>
      </c>
      <c r="G40" s="34">
        <v>6.09</v>
      </c>
      <c r="H40" s="34">
        <v>10.54</v>
      </c>
      <c r="I40" s="34">
        <v>100.02002205999999</v>
      </c>
      <c r="J40" s="35">
        <v>0.79</v>
      </c>
      <c r="K40" s="35">
        <v>3.9</v>
      </c>
      <c r="L40" s="35">
        <v>0</v>
      </c>
      <c r="M40" s="35">
        <v>0</v>
      </c>
      <c r="N40" s="35">
        <v>3.53</v>
      </c>
      <c r="O40" s="35">
        <v>5.38</v>
      </c>
      <c r="P40" s="35">
        <v>1.63</v>
      </c>
      <c r="Q40" s="35">
        <v>0</v>
      </c>
      <c r="R40" s="35">
        <v>0</v>
      </c>
      <c r="S40" s="35">
        <v>0.25</v>
      </c>
      <c r="T40" s="35">
        <v>1.88</v>
      </c>
      <c r="U40" s="35">
        <v>352.76</v>
      </c>
      <c r="V40" s="35">
        <v>282.02</v>
      </c>
      <c r="W40" s="35">
        <v>21.37</v>
      </c>
      <c r="X40" s="35">
        <v>19.07</v>
      </c>
      <c r="Y40" s="35">
        <v>43.77</v>
      </c>
      <c r="Z40" s="35">
        <v>0.83</v>
      </c>
      <c r="AA40" s="35">
        <v>0</v>
      </c>
      <c r="AB40" s="35">
        <v>922.25</v>
      </c>
      <c r="AC40" s="35">
        <v>184.34</v>
      </c>
      <c r="AD40" s="35">
        <v>2.78</v>
      </c>
      <c r="AE40" s="35">
        <v>0.05</v>
      </c>
      <c r="AF40" s="35">
        <v>0.04</v>
      </c>
      <c r="AG40" s="35">
        <v>0.52</v>
      </c>
      <c r="AH40" s="35">
        <v>1</v>
      </c>
      <c r="AI40" s="35">
        <v>3.95</v>
      </c>
      <c r="AJ40" s="35">
        <v>0</v>
      </c>
      <c r="AK40" s="35">
        <v>27.37</v>
      </c>
      <c r="AL40" s="35">
        <v>32.89</v>
      </c>
      <c r="AM40" s="35">
        <v>40.04</v>
      </c>
      <c r="AN40" s="35">
        <v>47.75</v>
      </c>
      <c r="AO40" s="35">
        <v>9.35</v>
      </c>
      <c r="AP40" s="35">
        <v>31.22</v>
      </c>
      <c r="AQ40" s="35">
        <v>11.47</v>
      </c>
      <c r="AR40" s="35">
        <v>29.36</v>
      </c>
      <c r="AS40" s="35">
        <v>33.82</v>
      </c>
      <c r="AT40" s="35">
        <v>78.05</v>
      </c>
      <c r="AU40" s="35">
        <v>103.6</v>
      </c>
      <c r="AV40" s="35">
        <v>9.26</v>
      </c>
      <c r="AW40" s="35">
        <v>25.45</v>
      </c>
      <c r="AX40" s="35">
        <v>157.37</v>
      </c>
      <c r="AY40" s="35">
        <v>0</v>
      </c>
      <c r="AZ40" s="35">
        <v>23.23</v>
      </c>
      <c r="BA40" s="35">
        <v>25.57</v>
      </c>
      <c r="BB40" s="35">
        <v>22.81</v>
      </c>
      <c r="BC40" s="35">
        <v>8.9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0.39</v>
      </c>
      <c r="BL40" s="35">
        <v>0</v>
      </c>
      <c r="BM40" s="35">
        <v>0.25</v>
      </c>
      <c r="BN40" s="35">
        <v>0.02</v>
      </c>
      <c r="BO40" s="35">
        <v>0.04</v>
      </c>
      <c r="BP40" s="35">
        <v>0</v>
      </c>
      <c r="BQ40" s="35">
        <v>0</v>
      </c>
      <c r="BR40" s="35">
        <v>0</v>
      </c>
      <c r="BS40" s="35">
        <v>1.46</v>
      </c>
      <c r="BT40" s="35">
        <v>0</v>
      </c>
      <c r="BU40" s="35">
        <v>0</v>
      </c>
      <c r="BV40" s="35">
        <v>3.51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81.39</v>
      </c>
      <c r="CC40" s="34">
        <v>12.91</v>
      </c>
      <c r="CE40" s="32">
        <v>153.71</v>
      </c>
      <c r="CG40" s="32">
        <v>25</v>
      </c>
      <c r="CH40" s="32">
        <v>14.82</v>
      </c>
      <c r="CI40" s="32">
        <v>19.91</v>
      </c>
      <c r="CJ40" s="32">
        <v>640.34</v>
      </c>
      <c r="CK40" s="32">
        <v>264.70999999999998</v>
      </c>
      <c r="CL40" s="32">
        <v>452.52</v>
      </c>
      <c r="CM40" s="32">
        <v>10.43</v>
      </c>
      <c r="CN40" s="32">
        <v>3.03</v>
      </c>
      <c r="CO40" s="32">
        <v>6.73</v>
      </c>
      <c r="CP40" s="32">
        <v>0</v>
      </c>
      <c r="CQ40" s="32">
        <v>0.5</v>
      </c>
      <c r="CR40" s="32">
        <v>7.82</v>
      </c>
    </row>
    <row r="41" spans="1:96" s="32" customFormat="1">
      <c r="A41" s="32" t="str">
        <f>"4/2"</f>
        <v>4/2</v>
      </c>
      <c r="B41" s="33" t="s">
        <v>101</v>
      </c>
      <c r="C41" s="34" t="str">
        <f>"250"</f>
        <v>250</v>
      </c>
      <c r="D41" s="34">
        <v>2.1800000000000002</v>
      </c>
      <c r="E41" s="34">
        <v>0</v>
      </c>
      <c r="F41" s="34">
        <v>5.47</v>
      </c>
      <c r="G41" s="34">
        <v>5.27</v>
      </c>
      <c r="H41" s="34">
        <v>17.260000000000002</v>
      </c>
      <c r="I41" s="34">
        <v>121.44996759999999</v>
      </c>
      <c r="J41" s="35">
        <v>1.24</v>
      </c>
      <c r="K41" s="35">
        <v>3.25</v>
      </c>
      <c r="L41" s="35">
        <v>0</v>
      </c>
      <c r="M41" s="35">
        <v>0</v>
      </c>
      <c r="N41" s="35">
        <v>8.6</v>
      </c>
      <c r="O41" s="35">
        <v>6.07</v>
      </c>
      <c r="P41" s="35">
        <v>2.59</v>
      </c>
      <c r="Q41" s="35">
        <v>0</v>
      </c>
      <c r="R41" s="35">
        <v>0</v>
      </c>
      <c r="S41" s="35">
        <v>0.26</v>
      </c>
      <c r="T41" s="35">
        <v>2.69</v>
      </c>
      <c r="U41" s="35">
        <v>541</v>
      </c>
      <c r="V41" s="35">
        <v>428.53</v>
      </c>
      <c r="W41" s="35">
        <v>40.020000000000003</v>
      </c>
      <c r="X41" s="35">
        <v>26.88</v>
      </c>
      <c r="Y41" s="35">
        <v>61.67</v>
      </c>
      <c r="Z41" s="35">
        <v>1.34</v>
      </c>
      <c r="AA41" s="35">
        <v>3.78</v>
      </c>
      <c r="AB41" s="35">
        <v>974.33</v>
      </c>
      <c r="AC41" s="35">
        <v>209.38</v>
      </c>
      <c r="AD41" s="35">
        <v>2.39</v>
      </c>
      <c r="AE41" s="35">
        <v>0.06</v>
      </c>
      <c r="AF41" s="35">
        <v>0.06</v>
      </c>
      <c r="AG41" s="35">
        <v>0.66</v>
      </c>
      <c r="AH41" s="35">
        <v>1.26</v>
      </c>
      <c r="AI41" s="35">
        <v>6.82</v>
      </c>
      <c r="AJ41" s="35">
        <v>0</v>
      </c>
      <c r="AK41" s="35">
        <v>108.66</v>
      </c>
      <c r="AL41" s="35">
        <v>103.47</v>
      </c>
      <c r="AM41" s="35">
        <v>164.61</v>
      </c>
      <c r="AN41" s="35">
        <v>184.63</v>
      </c>
      <c r="AO41" s="35">
        <v>47.93</v>
      </c>
      <c r="AP41" s="35">
        <v>103.38</v>
      </c>
      <c r="AQ41" s="35">
        <v>30.59</v>
      </c>
      <c r="AR41" s="35">
        <v>95.4</v>
      </c>
      <c r="AS41" s="35">
        <v>121.6</v>
      </c>
      <c r="AT41" s="35">
        <v>179.38</v>
      </c>
      <c r="AU41" s="35">
        <v>358.69</v>
      </c>
      <c r="AV41" s="35">
        <v>58.35</v>
      </c>
      <c r="AW41" s="35">
        <v>101.68</v>
      </c>
      <c r="AX41" s="35">
        <v>479.47</v>
      </c>
      <c r="AY41" s="35">
        <v>0</v>
      </c>
      <c r="AZ41" s="35">
        <v>95.34</v>
      </c>
      <c r="BA41" s="35">
        <v>105.72</v>
      </c>
      <c r="BB41" s="35">
        <v>86.6</v>
      </c>
      <c r="BC41" s="35">
        <v>33.36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0.3</v>
      </c>
      <c r="BL41" s="35">
        <v>0</v>
      </c>
      <c r="BM41" s="35">
        <v>0.19</v>
      </c>
      <c r="BN41" s="35">
        <v>0.01</v>
      </c>
      <c r="BO41" s="35">
        <v>0.03</v>
      </c>
      <c r="BP41" s="35">
        <v>0</v>
      </c>
      <c r="BQ41" s="35">
        <v>0</v>
      </c>
      <c r="BR41" s="35">
        <v>0</v>
      </c>
      <c r="BS41" s="35">
        <v>1.1100000000000001</v>
      </c>
      <c r="BT41" s="35">
        <v>0</v>
      </c>
      <c r="BU41" s="35">
        <v>0</v>
      </c>
      <c r="BV41" s="35">
        <v>2.99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314.85000000000002</v>
      </c>
      <c r="CC41" s="34">
        <v>14.58</v>
      </c>
      <c r="CE41" s="32">
        <v>166.17</v>
      </c>
      <c r="CG41" s="32">
        <v>51.47</v>
      </c>
      <c r="CH41" s="32">
        <v>30.55</v>
      </c>
      <c r="CI41" s="32">
        <v>41.01</v>
      </c>
      <c r="CJ41" s="32">
        <v>1072.21</v>
      </c>
      <c r="CK41" s="32">
        <v>410.46</v>
      </c>
      <c r="CL41" s="32">
        <v>741.33</v>
      </c>
      <c r="CM41" s="32">
        <v>44.66</v>
      </c>
      <c r="CN41" s="32">
        <v>23.68</v>
      </c>
      <c r="CO41" s="32">
        <v>34.17</v>
      </c>
      <c r="CP41" s="32">
        <v>1.3</v>
      </c>
      <c r="CQ41" s="32">
        <v>1.3</v>
      </c>
      <c r="CR41" s="32">
        <v>8.84</v>
      </c>
    </row>
    <row r="42" spans="1:96" s="32" customFormat="1">
      <c r="A42" s="32" t="str">
        <f>"3/3"</f>
        <v>3/3</v>
      </c>
      <c r="B42" s="33" t="s">
        <v>102</v>
      </c>
      <c r="C42" s="34" t="str">
        <f>"180"</f>
        <v>180</v>
      </c>
      <c r="D42" s="34">
        <v>3.73</v>
      </c>
      <c r="E42" s="34">
        <v>0.65</v>
      </c>
      <c r="F42" s="34">
        <v>4.4000000000000004</v>
      </c>
      <c r="G42" s="34">
        <v>0.62</v>
      </c>
      <c r="H42" s="34">
        <v>26.49</v>
      </c>
      <c r="I42" s="34">
        <v>159.10285500000001</v>
      </c>
      <c r="J42" s="35">
        <v>2.73</v>
      </c>
      <c r="K42" s="35">
        <v>0.1</v>
      </c>
      <c r="L42" s="35">
        <v>0</v>
      </c>
      <c r="M42" s="35">
        <v>0</v>
      </c>
      <c r="N42" s="35">
        <v>2.58</v>
      </c>
      <c r="O42" s="35">
        <v>21.87</v>
      </c>
      <c r="P42" s="35">
        <v>2.04</v>
      </c>
      <c r="Q42" s="35">
        <v>0</v>
      </c>
      <c r="R42" s="35">
        <v>0</v>
      </c>
      <c r="S42" s="35">
        <v>0.35</v>
      </c>
      <c r="T42" s="35">
        <v>2.9</v>
      </c>
      <c r="U42" s="35">
        <v>276.31</v>
      </c>
      <c r="V42" s="35">
        <v>763.55</v>
      </c>
      <c r="W42" s="35">
        <v>42.83</v>
      </c>
      <c r="X42" s="35">
        <v>36.549999999999997</v>
      </c>
      <c r="Y42" s="35">
        <v>104.61</v>
      </c>
      <c r="Z42" s="35">
        <v>1.36</v>
      </c>
      <c r="AA42" s="35">
        <v>22.5</v>
      </c>
      <c r="AB42" s="35">
        <v>40.93</v>
      </c>
      <c r="AC42" s="35">
        <v>30.06</v>
      </c>
      <c r="AD42" s="35">
        <v>0.21</v>
      </c>
      <c r="AE42" s="35">
        <v>0.14000000000000001</v>
      </c>
      <c r="AF42" s="35">
        <v>0.12</v>
      </c>
      <c r="AG42" s="35">
        <v>1.6</v>
      </c>
      <c r="AH42" s="35">
        <v>3.11</v>
      </c>
      <c r="AI42" s="35">
        <v>6.54</v>
      </c>
      <c r="AJ42" s="35">
        <v>0</v>
      </c>
      <c r="AK42" s="35">
        <v>75.11</v>
      </c>
      <c r="AL42" s="35">
        <v>97.73</v>
      </c>
      <c r="AM42" s="35">
        <v>139.19</v>
      </c>
      <c r="AN42" s="35">
        <v>141.72</v>
      </c>
      <c r="AO42" s="35">
        <v>31.93</v>
      </c>
      <c r="AP42" s="35">
        <v>91.36</v>
      </c>
      <c r="AQ42" s="35">
        <v>41.81</v>
      </c>
      <c r="AR42" s="35">
        <v>96.1</v>
      </c>
      <c r="AS42" s="35">
        <v>90.8</v>
      </c>
      <c r="AT42" s="35">
        <v>247.35</v>
      </c>
      <c r="AU42" s="35">
        <v>110.17</v>
      </c>
      <c r="AV42" s="35">
        <v>23.04</v>
      </c>
      <c r="AW42" s="35">
        <v>64.13</v>
      </c>
      <c r="AX42" s="35">
        <v>344.65</v>
      </c>
      <c r="AY42" s="35">
        <v>0</v>
      </c>
      <c r="AZ42" s="35">
        <v>48.22</v>
      </c>
      <c r="BA42" s="35">
        <v>43.86</v>
      </c>
      <c r="BB42" s="35">
        <v>87.3</v>
      </c>
      <c r="BC42" s="35">
        <v>25.99</v>
      </c>
      <c r="BD42" s="35">
        <v>0.11</v>
      </c>
      <c r="BE42" s="35">
        <v>0.05</v>
      </c>
      <c r="BF42" s="35">
        <v>0.03</v>
      </c>
      <c r="BG42" s="35">
        <v>0.06</v>
      </c>
      <c r="BH42" s="35">
        <v>7.0000000000000007E-2</v>
      </c>
      <c r="BI42" s="35">
        <v>0.34</v>
      </c>
      <c r="BJ42" s="35">
        <v>0</v>
      </c>
      <c r="BK42" s="35">
        <v>1.05</v>
      </c>
      <c r="BL42" s="35">
        <v>0</v>
      </c>
      <c r="BM42" s="35">
        <v>0.31</v>
      </c>
      <c r="BN42" s="35">
        <v>0</v>
      </c>
      <c r="BO42" s="35">
        <v>0</v>
      </c>
      <c r="BP42" s="35">
        <v>0</v>
      </c>
      <c r="BQ42" s="35">
        <v>7.0000000000000007E-2</v>
      </c>
      <c r="BR42" s="35">
        <v>0.11</v>
      </c>
      <c r="BS42" s="35">
        <v>1.02</v>
      </c>
      <c r="BT42" s="35">
        <v>0</v>
      </c>
      <c r="BU42" s="35">
        <v>0</v>
      </c>
      <c r="BV42" s="35">
        <v>0.17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148.35</v>
      </c>
      <c r="CC42" s="34">
        <v>22.89</v>
      </c>
      <c r="CE42" s="32">
        <v>29.32</v>
      </c>
      <c r="CG42" s="32">
        <v>38.590000000000003</v>
      </c>
      <c r="CH42" s="32">
        <v>22.16</v>
      </c>
      <c r="CI42" s="32">
        <v>30.38</v>
      </c>
      <c r="CJ42" s="32">
        <v>603.80999999999995</v>
      </c>
      <c r="CK42" s="32">
        <v>530.95000000000005</v>
      </c>
      <c r="CL42" s="32">
        <v>567.38</v>
      </c>
      <c r="CM42" s="32">
        <v>24.41</v>
      </c>
      <c r="CN42" s="32">
        <v>3.59</v>
      </c>
      <c r="CO42" s="32">
        <v>14</v>
      </c>
      <c r="CP42" s="32">
        <v>0</v>
      </c>
      <c r="CQ42" s="32">
        <v>0.9</v>
      </c>
      <c r="CR42" s="32">
        <v>13.87</v>
      </c>
    </row>
    <row r="43" spans="1:96" s="32" customFormat="1">
      <c r="A43" s="32" t="str">
        <f>"50/8"</f>
        <v>50/8</v>
      </c>
      <c r="B43" s="33" t="s">
        <v>103</v>
      </c>
      <c r="C43" s="34" t="str">
        <f>"90"</f>
        <v>90</v>
      </c>
      <c r="D43" s="34">
        <v>15.44</v>
      </c>
      <c r="E43" s="34">
        <v>14.52</v>
      </c>
      <c r="F43" s="34">
        <v>5.05</v>
      </c>
      <c r="G43" s="34">
        <v>1.34</v>
      </c>
      <c r="H43" s="34">
        <v>6.37</v>
      </c>
      <c r="I43" s="34">
        <v>133.16400000000002</v>
      </c>
      <c r="J43" s="35">
        <v>2.67</v>
      </c>
      <c r="K43" s="35">
        <v>1.23</v>
      </c>
      <c r="L43" s="35">
        <v>0</v>
      </c>
      <c r="M43" s="35">
        <v>0</v>
      </c>
      <c r="N43" s="35">
        <v>0.18</v>
      </c>
      <c r="O43" s="35">
        <v>6.16</v>
      </c>
      <c r="P43" s="35">
        <v>0.03</v>
      </c>
      <c r="Q43" s="35">
        <v>0</v>
      </c>
      <c r="R43" s="35">
        <v>0</v>
      </c>
      <c r="S43" s="35">
        <v>0</v>
      </c>
      <c r="T43" s="35">
        <v>1.99</v>
      </c>
      <c r="U43" s="35">
        <v>201.15</v>
      </c>
      <c r="V43" s="35">
        <v>187.61</v>
      </c>
      <c r="W43" s="35">
        <v>9.36</v>
      </c>
      <c r="X43" s="35">
        <v>13.85</v>
      </c>
      <c r="Y43" s="35">
        <v>241.22</v>
      </c>
      <c r="Z43" s="35">
        <v>4.9800000000000004</v>
      </c>
      <c r="AA43" s="35">
        <v>4434.4799999999996</v>
      </c>
      <c r="AB43" s="35">
        <v>681.08</v>
      </c>
      <c r="AC43" s="35">
        <v>7542.45</v>
      </c>
      <c r="AD43" s="35">
        <v>1.63</v>
      </c>
      <c r="AE43" s="35">
        <v>0.2</v>
      </c>
      <c r="AF43" s="35">
        <v>1.68</v>
      </c>
      <c r="AG43" s="35">
        <v>6.89</v>
      </c>
      <c r="AH43" s="35">
        <v>11.71</v>
      </c>
      <c r="AI43" s="35">
        <v>11.88</v>
      </c>
      <c r="AJ43" s="35">
        <v>0</v>
      </c>
      <c r="AK43" s="35">
        <v>1055.68</v>
      </c>
      <c r="AL43" s="35">
        <v>797.47</v>
      </c>
      <c r="AM43" s="35">
        <v>1364.06</v>
      </c>
      <c r="AN43" s="35">
        <v>1185.3900000000001</v>
      </c>
      <c r="AO43" s="35">
        <v>369.17</v>
      </c>
      <c r="AP43" s="35">
        <v>686.81</v>
      </c>
      <c r="AQ43" s="35">
        <v>204.4</v>
      </c>
      <c r="AR43" s="35">
        <v>803.24</v>
      </c>
      <c r="AS43" s="35">
        <v>32.22</v>
      </c>
      <c r="AT43" s="35">
        <v>44.37</v>
      </c>
      <c r="AU43" s="35">
        <v>37.47</v>
      </c>
      <c r="AV43" s="35">
        <v>375.39</v>
      </c>
      <c r="AW43" s="35">
        <v>34.119999999999997</v>
      </c>
      <c r="AX43" s="35">
        <v>283.87</v>
      </c>
      <c r="AY43" s="35">
        <v>0</v>
      </c>
      <c r="AZ43" s="35">
        <v>92.53</v>
      </c>
      <c r="BA43" s="35">
        <v>41.04</v>
      </c>
      <c r="BB43" s="35">
        <v>27.39</v>
      </c>
      <c r="BC43" s="35">
        <v>21.14</v>
      </c>
      <c r="BD43" s="35">
        <v>0.05</v>
      </c>
      <c r="BE43" s="35">
        <v>0.02</v>
      </c>
      <c r="BF43" s="35">
        <v>0.01</v>
      </c>
      <c r="BG43" s="35">
        <v>0.03</v>
      </c>
      <c r="BH43" s="35">
        <v>0.03</v>
      </c>
      <c r="BI43" s="35">
        <v>0.15</v>
      </c>
      <c r="BJ43" s="35">
        <v>0</v>
      </c>
      <c r="BK43" s="35">
        <v>0.51</v>
      </c>
      <c r="BL43" s="35">
        <v>0</v>
      </c>
      <c r="BM43" s="35">
        <v>0.18</v>
      </c>
      <c r="BN43" s="35">
        <v>0</v>
      </c>
      <c r="BO43" s="35">
        <v>0.01</v>
      </c>
      <c r="BP43" s="35">
        <v>0</v>
      </c>
      <c r="BQ43" s="35">
        <v>0.03</v>
      </c>
      <c r="BR43" s="35">
        <v>0.04</v>
      </c>
      <c r="BS43" s="35">
        <v>0.65</v>
      </c>
      <c r="BT43" s="35">
        <v>0</v>
      </c>
      <c r="BU43" s="35">
        <v>0</v>
      </c>
      <c r="BV43" s="35">
        <v>0.8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70.489999999999995</v>
      </c>
      <c r="CC43" s="34">
        <v>47.04</v>
      </c>
      <c r="CE43" s="32">
        <v>4547.99</v>
      </c>
      <c r="CG43" s="32">
        <v>27.26</v>
      </c>
      <c r="CH43" s="32">
        <v>16.82</v>
      </c>
      <c r="CI43" s="32">
        <v>22.04</v>
      </c>
      <c r="CJ43" s="32">
        <v>3686.57</v>
      </c>
      <c r="CK43" s="32">
        <v>2266.83</v>
      </c>
      <c r="CL43" s="32">
        <v>2976.7</v>
      </c>
      <c r="CM43" s="32">
        <v>35.299999999999997</v>
      </c>
      <c r="CN43" s="32">
        <v>34.86</v>
      </c>
      <c r="CO43" s="32">
        <v>35.08</v>
      </c>
      <c r="CP43" s="32">
        <v>0</v>
      </c>
      <c r="CQ43" s="32">
        <v>0.45</v>
      </c>
      <c r="CR43" s="32">
        <v>28.67</v>
      </c>
    </row>
    <row r="44" spans="1:96" s="32" customFormat="1">
      <c r="A44" s="32" t="str">
        <f>"593"</f>
        <v>593</v>
      </c>
      <c r="B44" s="33" t="s">
        <v>104</v>
      </c>
      <c r="C44" s="34" t="str">
        <f>"30"</f>
        <v>30</v>
      </c>
      <c r="D44" s="34">
        <v>0.33</v>
      </c>
      <c r="E44" s="34">
        <v>0.02</v>
      </c>
      <c r="F44" s="34">
        <v>1.26</v>
      </c>
      <c r="G44" s="34">
        <v>0.02</v>
      </c>
      <c r="H44" s="34">
        <v>2.02</v>
      </c>
      <c r="I44" s="34">
        <v>20.656982399999997</v>
      </c>
      <c r="J44" s="35">
        <v>0.92</v>
      </c>
      <c r="K44" s="35">
        <v>0.04</v>
      </c>
      <c r="L44" s="35">
        <v>0</v>
      </c>
      <c r="M44" s="35">
        <v>0</v>
      </c>
      <c r="N44" s="35">
        <v>0.94</v>
      </c>
      <c r="O44" s="35">
        <v>0.96</v>
      </c>
      <c r="P44" s="35">
        <v>0.13</v>
      </c>
      <c r="Q44" s="35">
        <v>0</v>
      </c>
      <c r="R44" s="35">
        <v>0</v>
      </c>
      <c r="S44" s="35">
        <v>0.08</v>
      </c>
      <c r="T44" s="35">
        <v>0.14000000000000001</v>
      </c>
      <c r="U44" s="35">
        <v>1.1299999999999999</v>
      </c>
      <c r="V44" s="35">
        <v>28.8</v>
      </c>
      <c r="W44" s="35">
        <v>1.71</v>
      </c>
      <c r="X44" s="35">
        <v>2.08</v>
      </c>
      <c r="Y44" s="35">
        <v>4.43</v>
      </c>
      <c r="Z44" s="35">
        <v>0.09</v>
      </c>
      <c r="AA44" s="35">
        <v>4.68</v>
      </c>
      <c r="AB44" s="35">
        <v>191.88</v>
      </c>
      <c r="AC44" s="35">
        <v>47.78</v>
      </c>
      <c r="AD44" s="35">
        <v>0.08</v>
      </c>
      <c r="AE44" s="35">
        <v>0.01</v>
      </c>
      <c r="AF44" s="35">
        <v>0.01</v>
      </c>
      <c r="AG44" s="35">
        <v>7.0000000000000007E-2</v>
      </c>
      <c r="AH44" s="35">
        <v>0.15</v>
      </c>
      <c r="AI44" s="35">
        <v>0.59</v>
      </c>
      <c r="AJ44" s="35">
        <v>0</v>
      </c>
      <c r="AK44" s="35">
        <v>8.02</v>
      </c>
      <c r="AL44" s="35">
        <v>7.31</v>
      </c>
      <c r="AM44" s="35">
        <v>13.38</v>
      </c>
      <c r="AN44" s="35">
        <v>4.8899999999999997</v>
      </c>
      <c r="AO44" s="35">
        <v>2.6</v>
      </c>
      <c r="AP44" s="35">
        <v>5.7</v>
      </c>
      <c r="AQ44" s="35">
        <v>2.31</v>
      </c>
      <c r="AR44" s="35">
        <v>8.26</v>
      </c>
      <c r="AS44" s="35">
        <v>5.99</v>
      </c>
      <c r="AT44" s="35">
        <v>6.7</v>
      </c>
      <c r="AU44" s="35">
        <v>7.74</v>
      </c>
      <c r="AV44" s="35">
        <v>3.66</v>
      </c>
      <c r="AW44" s="35">
        <v>5.78</v>
      </c>
      <c r="AX44" s="35">
        <v>49.35</v>
      </c>
      <c r="AY44" s="35">
        <v>0</v>
      </c>
      <c r="AZ44" s="35">
        <v>14.98</v>
      </c>
      <c r="BA44" s="35">
        <v>8.51</v>
      </c>
      <c r="BB44" s="35">
        <v>4.55</v>
      </c>
      <c r="BC44" s="35">
        <v>3.17</v>
      </c>
      <c r="BD44" s="35">
        <v>0.05</v>
      </c>
      <c r="BE44" s="35">
        <v>0.02</v>
      </c>
      <c r="BF44" s="35">
        <v>0.01</v>
      </c>
      <c r="BG44" s="35">
        <v>0.03</v>
      </c>
      <c r="BH44" s="35">
        <v>0.03</v>
      </c>
      <c r="BI44" s="35">
        <v>0.14000000000000001</v>
      </c>
      <c r="BJ44" s="35">
        <v>0</v>
      </c>
      <c r="BK44" s="35">
        <v>0.38</v>
      </c>
      <c r="BL44" s="35">
        <v>0</v>
      </c>
      <c r="BM44" s="35">
        <v>0.12</v>
      </c>
      <c r="BN44" s="35">
        <v>0</v>
      </c>
      <c r="BO44" s="35">
        <v>0</v>
      </c>
      <c r="BP44" s="35">
        <v>0</v>
      </c>
      <c r="BQ44" s="35">
        <v>0.03</v>
      </c>
      <c r="BR44" s="35">
        <v>0.04</v>
      </c>
      <c r="BS44" s="35">
        <v>0.31</v>
      </c>
      <c r="BT44" s="35">
        <v>0</v>
      </c>
      <c r="BU44" s="35">
        <v>0</v>
      </c>
      <c r="BV44" s="35">
        <v>0.03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31.63</v>
      </c>
      <c r="CC44" s="34">
        <v>3.26</v>
      </c>
      <c r="CE44" s="32">
        <v>36.659999999999997</v>
      </c>
      <c r="CG44" s="32">
        <v>0.4</v>
      </c>
      <c r="CH44" s="32">
        <v>0.4</v>
      </c>
      <c r="CI44" s="32">
        <v>0.4</v>
      </c>
      <c r="CJ44" s="32">
        <v>61.5</v>
      </c>
      <c r="CK44" s="32">
        <v>25.79</v>
      </c>
      <c r="CL44" s="32">
        <v>43.65</v>
      </c>
      <c r="CM44" s="32">
        <v>3.54</v>
      </c>
      <c r="CN44" s="32">
        <v>2.17</v>
      </c>
      <c r="CO44" s="32">
        <v>2.87</v>
      </c>
      <c r="CP44" s="32">
        <v>0.3</v>
      </c>
      <c r="CQ44" s="32">
        <v>0</v>
      </c>
      <c r="CR44" s="32">
        <v>1.97</v>
      </c>
    </row>
    <row r="45" spans="1:96" s="32" customFormat="1">
      <c r="A45" s="32" t="str">
        <f>"2"</f>
        <v>2</v>
      </c>
      <c r="B45" s="33" t="s">
        <v>96</v>
      </c>
      <c r="C45" s="34" t="str">
        <f>"38,1"</f>
        <v>38,1</v>
      </c>
      <c r="D45" s="34">
        <v>2.52</v>
      </c>
      <c r="E45" s="34">
        <v>0</v>
      </c>
      <c r="F45" s="34">
        <v>0.25</v>
      </c>
      <c r="G45" s="34">
        <v>0.25</v>
      </c>
      <c r="H45" s="34">
        <v>17.87</v>
      </c>
      <c r="I45" s="34">
        <v>85.306281000000013</v>
      </c>
      <c r="J45" s="35">
        <v>0</v>
      </c>
      <c r="K45" s="35">
        <v>0</v>
      </c>
      <c r="L45" s="35">
        <v>0</v>
      </c>
      <c r="M45" s="35">
        <v>0</v>
      </c>
      <c r="N45" s="35">
        <v>0.42</v>
      </c>
      <c r="O45" s="35">
        <v>17.37</v>
      </c>
      <c r="P45" s="35">
        <v>0.08</v>
      </c>
      <c r="Q45" s="35">
        <v>0</v>
      </c>
      <c r="R45" s="35">
        <v>0</v>
      </c>
      <c r="S45" s="35">
        <v>0</v>
      </c>
      <c r="T45" s="35">
        <v>0.69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121.65</v>
      </c>
      <c r="AL45" s="35">
        <v>126.62</v>
      </c>
      <c r="AM45" s="35">
        <v>193.91</v>
      </c>
      <c r="AN45" s="35">
        <v>64.31</v>
      </c>
      <c r="AO45" s="35">
        <v>38.119999999999997</v>
      </c>
      <c r="AP45" s="35">
        <v>76.239999999999995</v>
      </c>
      <c r="AQ45" s="35">
        <v>28.84</v>
      </c>
      <c r="AR45" s="35">
        <v>137.88999999999999</v>
      </c>
      <c r="AS45" s="35">
        <v>85.52</v>
      </c>
      <c r="AT45" s="35">
        <v>119.33</v>
      </c>
      <c r="AU45" s="35">
        <v>98.45</v>
      </c>
      <c r="AV45" s="35">
        <v>51.71</v>
      </c>
      <c r="AW45" s="35">
        <v>91.49</v>
      </c>
      <c r="AX45" s="35">
        <v>765.03</v>
      </c>
      <c r="AY45" s="35">
        <v>0</v>
      </c>
      <c r="AZ45" s="35">
        <v>249.27</v>
      </c>
      <c r="BA45" s="35">
        <v>108.39</v>
      </c>
      <c r="BB45" s="35">
        <v>71.930000000000007</v>
      </c>
      <c r="BC45" s="35">
        <v>57.01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0.03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0.03</v>
      </c>
      <c r="BT45" s="35">
        <v>0</v>
      </c>
      <c r="BU45" s="35">
        <v>0</v>
      </c>
      <c r="BV45" s="35">
        <v>0.11</v>
      </c>
      <c r="BW45" s="35">
        <v>0.01</v>
      </c>
      <c r="BX45" s="35">
        <v>0</v>
      </c>
      <c r="BY45" s="35">
        <v>0</v>
      </c>
      <c r="BZ45" s="35">
        <v>0</v>
      </c>
      <c r="CA45" s="35">
        <v>0</v>
      </c>
      <c r="CB45" s="35">
        <v>14.9</v>
      </c>
      <c r="CC45" s="34">
        <v>2.02</v>
      </c>
      <c r="CE45" s="32">
        <v>0</v>
      </c>
      <c r="CG45" s="32">
        <v>0</v>
      </c>
      <c r="CH45" s="32">
        <v>0</v>
      </c>
      <c r="CI45" s="32">
        <v>0</v>
      </c>
      <c r="CJ45" s="32">
        <v>834.73</v>
      </c>
      <c r="CK45" s="32">
        <v>321.58999999999997</v>
      </c>
      <c r="CL45" s="32">
        <v>578.16</v>
      </c>
      <c r="CM45" s="32">
        <v>6.68</v>
      </c>
      <c r="CN45" s="32">
        <v>6.68</v>
      </c>
      <c r="CO45" s="32">
        <v>6.68</v>
      </c>
      <c r="CP45" s="32">
        <v>0</v>
      </c>
      <c r="CQ45" s="32">
        <v>0</v>
      </c>
      <c r="CR45" s="32">
        <v>1.68</v>
      </c>
    </row>
    <row r="46" spans="1:96" s="32" customFormat="1">
      <c r="A46" s="32" t="str">
        <f>"3"</f>
        <v>3</v>
      </c>
      <c r="B46" s="33" t="s">
        <v>105</v>
      </c>
      <c r="C46" s="34" t="str">
        <f>"20"</f>
        <v>20</v>
      </c>
      <c r="D46" s="34">
        <v>1.32</v>
      </c>
      <c r="E46" s="34">
        <v>0</v>
      </c>
      <c r="F46" s="34">
        <v>0.24</v>
      </c>
      <c r="G46" s="34">
        <v>0.24</v>
      </c>
      <c r="H46" s="34">
        <v>8.34</v>
      </c>
      <c r="I46" s="34">
        <v>38.676000000000002</v>
      </c>
      <c r="J46" s="35">
        <v>0.04</v>
      </c>
      <c r="K46" s="35">
        <v>0</v>
      </c>
      <c r="L46" s="35">
        <v>0</v>
      </c>
      <c r="M46" s="35">
        <v>0</v>
      </c>
      <c r="N46" s="35">
        <v>0.24</v>
      </c>
      <c r="O46" s="35">
        <v>6.44</v>
      </c>
      <c r="P46" s="35">
        <v>1.66</v>
      </c>
      <c r="Q46" s="35">
        <v>0</v>
      </c>
      <c r="R46" s="35">
        <v>0</v>
      </c>
      <c r="S46" s="35">
        <v>0.2</v>
      </c>
      <c r="T46" s="35">
        <v>0.5</v>
      </c>
      <c r="U46" s="35">
        <v>122</v>
      </c>
      <c r="V46" s="35">
        <v>49</v>
      </c>
      <c r="W46" s="35">
        <v>7</v>
      </c>
      <c r="X46" s="35">
        <v>9.4</v>
      </c>
      <c r="Y46" s="35">
        <v>31.6</v>
      </c>
      <c r="Z46" s="35">
        <v>0.78</v>
      </c>
      <c r="AA46" s="35">
        <v>0</v>
      </c>
      <c r="AB46" s="35">
        <v>1</v>
      </c>
      <c r="AC46" s="35">
        <v>0.2</v>
      </c>
      <c r="AD46" s="35">
        <v>0.28000000000000003</v>
      </c>
      <c r="AE46" s="35">
        <v>0.04</v>
      </c>
      <c r="AF46" s="35">
        <v>0.02</v>
      </c>
      <c r="AG46" s="35">
        <v>0.14000000000000001</v>
      </c>
      <c r="AH46" s="35">
        <v>0.4</v>
      </c>
      <c r="AI46" s="35">
        <v>0</v>
      </c>
      <c r="AJ46" s="35">
        <v>0</v>
      </c>
      <c r="AK46" s="35">
        <v>0</v>
      </c>
      <c r="AL46" s="35">
        <v>0</v>
      </c>
      <c r="AM46" s="35">
        <v>85.4</v>
      </c>
      <c r="AN46" s="35">
        <v>44.6</v>
      </c>
      <c r="AO46" s="35">
        <v>18.600000000000001</v>
      </c>
      <c r="AP46" s="35">
        <v>39.6</v>
      </c>
      <c r="AQ46" s="35">
        <v>16</v>
      </c>
      <c r="AR46" s="35">
        <v>74.2</v>
      </c>
      <c r="AS46" s="35">
        <v>59.4</v>
      </c>
      <c r="AT46" s="35">
        <v>58.2</v>
      </c>
      <c r="AU46" s="35">
        <v>92.8</v>
      </c>
      <c r="AV46" s="35">
        <v>24.8</v>
      </c>
      <c r="AW46" s="35">
        <v>62</v>
      </c>
      <c r="AX46" s="35">
        <v>305.8</v>
      </c>
      <c r="AY46" s="35">
        <v>0</v>
      </c>
      <c r="AZ46" s="35">
        <v>105.2</v>
      </c>
      <c r="BA46" s="35">
        <v>58.2</v>
      </c>
      <c r="BB46" s="35">
        <v>36</v>
      </c>
      <c r="BC46" s="35">
        <v>26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0.03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0.02</v>
      </c>
      <c r="BT46" s="35">
        <v>0</v>
      </c>
      <c r="BU46" s="35">
        <v>0</v>
      </c>
      <c r="BV46" s="35">
        <v>0.1</v>
      </c>
      <c r="BW46" s="35">
        <v>0.02</v>
      </c>
      <c r="BX46" s="35">
        <v>0</v>
      </c>
      <c r="BY46" s="35">
        <v>0</v>
      </c>
      <c r="BZ46" s="35">
        <v>0</v>
      </c>
      <c r="CA46" s="35">
        <v>0</v>
      </c>
      <c r="CB46" s="35">
        <v>9.4</v>
      </c>
      <c r="CC46" s="34">
        <v>1.1100000000000001</v>
      </c>
      <c r="CE46" s="32">
        <v>0.17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0.92</v>
      </c>
    </row>
    <row r="47" spans="1:96" s="28" customFormat="1">
      <c r="A47" s="28" t="str">
        <f>"648"</f>
        <v>648</v>
      </c>
      <c r="B47" s="29" t="s">
        <v>106</v>
      </c>
      <c r="C47" s="30" t="str">
        <f>"200"</f>
        <v>200</v>
      </c>
      <c r="D47" s="30">
        <v>7.0000000000000007E-2</v>
      </c>
      <c r="E47" s="30">
        <v>0</v>
      </c>
      <c r="F47" s="30">
        <v>0</v>
      </c>
      <c r="G47" s="30">
        <v>0</v>
      </c>
      <c r="H47" s="30">
        <v>4.54</v>
      </c>
      <c r="I47" s="30">
        <v>17.526140000000002</v>
      </c>
      <c r="J47" s="31">
        <v>0</v>
      </c>
      <c r="K47" s="31">
        <v>0</v>
      </c>
      <c r="L47" s="31">
        <v>0</v>
      </c>
      <c r="M47" s="31">
        <v>0</v>
      </c>
      <c r="N47" s="31">
        <v>4.54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0.01</v>
      </c>
      <c r="U47" s="31">
        <v>0.05</v>
      </c>
      <c r="V47" s="31">
        <v>0.13</v>
      </c>
      <c r="W47" s="31">
        <v>0.13</v>
      </c>
      <c r="X47" s="31">
        <v>0</v>
      </c>
      <c r="Y47" s="31">
        <v>0</v>
      </c>
      <c r="Z47" s="31">
        <v>0.01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0.09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190.01</v>
      </c>
      <c r="CC47" s="30">
        <v>3.85</v>
      </c>
      <c r="CE47" s="28">
        <v>0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5</v>
      </c>
      <c r="CQ47" s="28">
        <v>0</v>
      </c>
      <c r="CR47" s="28">
        <v>2.34</v>
      </c>
    </row>
    <row r="48" spans="1:96" s="36" customFormat="1" ht="11.4">
      <c r="B48" s="37" t="s">
        <v>115</v>
      </c>
      <c r="C48" s="38"/>
      <c r="D48" s="38">
        <v>27.03</v>
      </c>
      <c r="E48" s="38">
        <v>15.19</v>
      </c>
      <c r="F48" s="38">
        <v>22.76</v>
      </c>
      <c r="G48" s="38">
        <v>13.83</v>
      </c>
      <c r="H48" s="38">
        <v>93.42</v>
      </c>
      <c r="I48" s="38">
        <v>675.9</v>
      </c>
      <c r="J48" s="39">
        <v>8.39</v>
      </c>
      <c r="K48" s="39">
        <v>8.52</v>
      </c>
      <c r="L48" s="39">
        <v>0</v>
      </c>
      <c r="M48" s="39">
        <v>0</v>
      </c>
      <c r="N48" s="39">
        <v>21.03</v>
      </c>
      <c r="O48" s="39">
        <v>64.239999999999995</v>
      </c>
      <c r="P48" s="39">
        <v>8.15</v>
      </c>
      <c r="Q48" s="39">
        <v>0</v>
      </c>
      <c r="R48" s="39">
        <v>0</v>
      </c>
      <c r="S48" s="39">
        <v>1.1299999999999999</v>
      </c>
      <c r="T48" s="39">
        <v>10.78</v>
      </c>
      <c r="U48" s="39">
        <v>1494.41</v>
      </c>
      <c r="V48" s="39">
        <v>1739.65</v>
      </c>
      <c r="W48" s="39">
        <v>122.42</v>
      </c>
      <c r="X48" s="39">
        <v>107.83</v>
      </c>
      <c r="Y48" s="39">
        <v>487.29</v>
      </c>
      <c r="Z48" s="39">
        <v>9.4</v>
      </c>
      <c r="AA48" s="39">
        <v>4465.4399999999996</v>
      </c>
      <c r="AB48" s="39">
        <v>2811.46</v>
      </c>
      <c r="AC48" s="39">
        <v>8014.2</v>
      </c>
      <c r="AD48" s="39">
        <v>7.36</v>
      </c>
      <c r="AE48" s="39">
        <v>0.49</v>
      </c>
      <c r="AF48" s="39">
        <v>1.92</v>
      </c>
      <c r="AG48" s="39">
        <v>9.89</v>
      </c>
      <c r="AH48" s="39">
        <v>17.61</v>
      </c>
      <c r="AI48" s="39">
        <v>29.87</v>
      </c>
      <c r="AJ48" s="39">
        <v>0</v>
      </c>
      <c r="AK48" s="39">
        <v>1396.49</v>
      </c>
      <c r="AL48" s="39">
        <v>1165.48</v>
      </c>
      <c r="AM48" s="39">
        <v>2000.59</v>
      </c>
      <c r="AN48" s="39">
        <v>1673.28</v>
      </c>
      <c r="AO48" s="39">
        <v>517.69000000000005</v>
      </c>
      <c r="AP48" s="39">
        <v>1034.3</v>
      </c>
      <c r="AQ48" s="39">
        <v>335.41</v>
      </c>
      <c r="AR48" s="39">
        <v>1244.45</v>
      </c>
      <c r="AS48" s="39">
        <v>429.36</v>
      </c>
      <c r="AT48" s="39">
        <v>733.38</v>
      </c>
      <c r="AU48" s="39">
        <v>808.92</v>
      </c>
      <c r="AV48" s="39">
        <v>546.21</v>
      </c>
      <c r="AW48" s="39">
        <v>384.65</v>
      </c>
      <c r="AX48" s="39">
        <v>2385.54</v>
      </c>
      <c r="AY48" s="39">
        <v>0</v>
      </c>
      <c r="AZ48" s="39">
        <v>628.76</v>
      </c>
      <c r="BA48" s="39">
        <v>391.29</v>
      </c>
      <c r="BB48" s="39">
        <v>336.57</v>
      </c>
      <c r="BC48" s="39">
        <v>175.58</v>
      </c>
      <c r="BD48" s="39">
        <v>0.21</v>
      </c>
      <c r="BE48" s="39">
        <v>0.1</v>
      </c>
      <c r="BF48" s="39">
        <v>0.05</v>
      </c>
      <c r="BG48" s="39">
        <v>0.12</v>
      </c>
      <c r="BH48" s="39">
        <v>0.14000000000000001</v>
      </c>
      <c r="BI48" s="39">
        <v>0.63</v>
      </c>
      <c r="BJ48" s="39">
        <v>0</v>
      </c>
      <c r="BK48" s="39">
        <v>2.7</v>
      </c>
      <c r="BL48" s="39">
        <v>0</v>
      </c>
      <c r="BM48" s="39">
        <v>1.05</v>
      </c>
      <c r="BN48" s="39">
        <v>0.04</v>
      </c>
      <c r="BO48" s="39">
        <v>0.08</v>
      </c>
      <c r="BP48" s="39">
        <v>0</v>
      </c>
      <c r="BQ48" s="39">
        <v>0.12</v>
      </c>
      <c r="BR48" s="39">
        <v>0.2</v>
      </c>
      <c r="BS48" s="39">
        <v>4.59</v>
      </c>
      <c r="BT48" s="39">
        <v>0</v>
      </c>
      <c r="BU48" s="39">
        <v>0</v>
      </c>
      <c r="BV48" s="39">
        <v>7.69</v>
      </c>
      <c r="BW48" s="39">
        <v>0.03</v>
      </c>
      <c r="BX48" s="39">
        <v>0</v>
      </c>
      <c r="BY48" s="39">
        <v>0</v>
      </c>
      <c r="BZ48" s="39">
        <v>0</v>
      </c>
      <c r="CA48" s="39">
        <v>0</v>
      </c>
      <c r="CB48" s="39">
        <v>861.01</v>
      </c>
      <c r="CC48" s="38">
        <f>SUM($CC$39:$CC$47)</f>
        <v>107.66</v>
      </c>
      <c r="CD48" s="36">
        <f>$I$48/$I$53*100</f>
        <v>22.369906039113413</v>
      </c>
      <c r="CE48" s="36">
        <v>4934.0200000000004</v>
      </c>
      <c r="CG48" s="36">
        <v>142.71</v>
      </c>
      <c r="CH48" s="36">
        <v>84.74</v>
      </c>
      <c r="CI48" s="36">
        <v>113.72</v>
      </c>
      <c r="CJ48" s="36">
        <v>6899.15</v>
      </c>
      <c r="CK48" s="36">
        <v>3820.33</v>
      </c>
      <c r="CL48" s="36">
        <v>5359.74</v>
      </c>
      <c r="CM48" s="36">
        <v>125.01</v>
      </c>
      <c r="CN48" s="36">
        <v>74.010000000000005</v>
      </c>
      <c r="CO48" s="36">
        <v>99.52</v>
      </c>
      <c r="CP48" s="36">
        <v>6.6</v>
      </c>
      <c r="CQ48" s="36">
        <v>3.15</v>
      </c>
    </row>
    <row r="49" spans="1:96">
      <c r="B49" s="27" t="s">
        <v>116</v>
      </c>
      <c r="C49" s="16"/>
      <c r="D49" s="16"/>
      <c r="E49" s="16"/>
      <c r="F49" s="16"/>
      <c r="G49" s="16"/>
      <c r="H49" s="16"/>
      <c r="I49" s="16"/>
    </row>
    <row r="50" spans="1:96" s="32" customFormat="1">
      <c r="A50" s="32" t="str">
        <f>"11,2"</f>
        <v>11,2</v>
      </c>
      <c r="B50" s="33" t="s">
        <v>109</v>
      </c>
      <c r="C50" s="34" t="str">
        <f>"40"</f>
        <v>40</v>
      </c>
      <c r="D50" s="34">
        <v>2.8</v>
      </c>
      <c r="E50" s="34">
        <v>0</v>
      </c>
      <c r="F50" s="34">
        <v>1.2</v>
      </c>
      <c r="G50" s="34">
        <v>0</v>
      </c>
      <c r="H50" s="34">
        <v>35.28</v>
      </c>
      <c r="I50" s="34">
        <v>156.07599999999999</v>
      </c>
      <c r="J50" s="35">
        <v>7.6</v>
      </c>
      <c r="K50" s="35">
        <v>0</v>
      </c>
      <c r="L50" s="35">
        <v>0</v>
      </c>
      <c r="M50" s="35">
        <v>0</v>
      </c>
      <c r="N50" s="35">
        <v>33.6</v>
      </c>
      <c r="O50" s="35">
        <v>1.1599999999999999</v>
      </c>
      <c r="P50" s="35">
        <v>0.52</v>
      </c>
      <c r="Q50" s="35">
        <v>0</v>
      </c>
      <c r="R50" s="35">
        <v>0</v>
      </c>
      <c r="S50" s="35">
        <v>0.2</v>
      </c>
      <c r="T50" s="35">
        <v>0.88</v>
      </c>
      <c r="U50" s="35">
        <v>54.4</v>
      </c>
      <c r="V50" s="35">
        <v>184.8</v>
      </c>
      <c r="W50" s="35">
        <v>140.80000000000001</v>
      </c>
      <c r="X50" s="35">
        <v>27.2</v>
      </c>
      <c r="Y50" s="35">
        <v>123.6</v>
      </c>
      <c r="Z50" s="35">
        <v>5.88</v>
      </c>
      <c r="AA50" s="35">
        <v>8</v>
      </c>
      <c r="AB50" s="35">
        <v>4.8</v>
      </c>
      <c r="AC50" s="35">
        <v>8.8000000000000007</v>
      </c>
      <c r="AD50" s="35">
        <v>0.32</v>
      </c>
      <c r="AE50" s="35">
        <v>0.03</v>
      </c>
      <c r="AF50" s="35">
        <v>0.18</v>
      </c>
      <c r="AG50" s="35">
        <v>0.16</v>
      </c>
      <c r="AH50" s="35">
        <v>1.04</v>
      </c>
      <c r="AI50" s="35">
        <v>0</v>
      </c>
      <c r="AJ50" s="35">
        <v>0</v>
      </c>
      <c r="AK50" s="35">
        <v>0</v>
      </c>
      <c r="AL50" s="35">
        <v>0</v>
      </c>
      <c r="AM50" s="35">
        <v>0</v>
      </c>
      <c r="AN50" s="35">
        <v>0</v>
      </c>
      <c r="AO50" s="35">
        <v>0</v>
      </c>
      <c r="AP50" s="35">
        <v>0</v>
      </c>
      <c r="AQ50" s="35">
        <v>0</v>
      </c>
      <c r="AR50" s="35">
        <v>0</v>
      </c>
      <c r="AS50" s="35">
        <v>0</v>
      </c>
      <c r="AT50" s="35">
        <v>0</v>
      </c>
      <c r="AU50" s="35">
        <v>0</v>
      </c>
      <c r="AV50" s="35">
        <v>0</v>
      </c>
      <c r="AW50" s="35">
        <v>0</v>
      </c>
      <c r="AX50" s="35">
        <v>0</v>
      </c>
      <c r="AY50" s="35">
        <v>0</v>
      </c>
      <c r="AZ50" s="35">
        <v>0</v>
      </c>
      <c r="BA50" s="35">
        <v>0</v>
      </c>
      <c r="BB50" s="35">
        <v>0</v>
      </c>
      <c r="BC50" s="35">
        <v>0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35">
        <v>0</v>
      </c>
      <c r="BX50" s="35">
        <v>0</v>
      </c>
      <c r="BY50" s="35">
        <v>0</v>
      </c>
      <c r="BZ50" s="35">
        <v>0</v>
      </c>
      <c r="CA50" s="35">
        <v>0</v>
      </c>
      <c r="CB50" s="35">
        <v>0.44</v>
      </c>
      <c r="CC50" s="34">
        <v>10.56</v>
      </c>
      <c r="CE50" s="32">
        <v>8.8000000000000007</v>
      </c>
      <c r="CG50" s="32">
        <v>0</v>
      </c>
      <c r="CH50" s="32">
        <v>0</v>
      </c>
      <c r="CI50" s="32">
        <v>0</v>
      </c>
      <c r="CJ50" s="32">
        <v>0</v>
      </c>
      <c r="CK50" s="32">
        <v>0</v>
      </c>
      <c r="CL50" s="32">
        <v>0</v>
      </c>
      <c r="CM50" s="32">
        <v>0</v>
      </c>
      <c r="CN50" s="32">
        <v>0</v>
      </c>
      <c r="CO50" s="32">
        <v>0</v>
      </c>
      <c r="CP50" s="32">
        <v>0</v>
      </c>
      <c r="CQ50" s="32">
        <v>0</v>
      </c>
      <c r="CR50" s="32">
        <v>8.8000000000000007</v>
      </c>
    </row>
    <row r="51" spans="1:96" s="28" customFormat="1">
      <c r="A51" s="28" t="str">
        <f>"14"</f>
        <v>14</v>
      </c>
      <c r="B51" s="29" t="s">
        <v>110</v>
      </c>
      <c r="C51" s="30" t="str">
        <f>"200"</f>
        <v>200</v>
      </c>
      <c r="D51" s="30">
        <v>5.4</v>
      </c>
      <c r="E51" s="30">
        <v>0</v>
      </c>
      <c r="F51" s="30">
        <v>2</v>
      </c>
      <c r="G51" s="30">
        <v>0</v>
      </c>
      <c r="H51" s="30">
        <v>32.4</v>
      </c>
      <c r="I51" s="30">
        <v>153.12</v>
      </c>
      <c r="J51" s="31">
        <v>1.4</v>
      </c>
      <c r="K51" s="31">
        <v>0</v>
      </c>
      <c r="L51" s="31">
        <v>0</v>
      </c>
      <c r="M51" s="31">
        <v>0</v>
      </c>
      <c r="N51" s="31">
        <v>24.4</v>
      </c>
      <c r="O51" s="31">
        <v>0</v>
      </c>
      <c r="P51" s="31">
        <v>8</v>
      </c>
      <c r="Q51" s="31">
        <v>0</v>
      </c>
      <c r="R51" s="31">
        <v>0</v>
      </c>
      <c r="S51" s="31">
        <v>1.6</v>
      </c>
      <c r="T51" s="31">
        <v>1.4</v>
      </c>
      <c r="U51" s="31">
        <v>90</v>
      </c>
      <c r="V51" s="31">
        <v>246</v>
      </c>
      <c r="W51" s="31">
        <v>218</v>
      </c>
      <c r="X51" s="31">
        <v>26</v>
      </c>
      <c r="Y51" s="31">
        <v>170</v>
      </c>
      <c r="Z51" s="31">
        <v>0.2</v>
      </c>
      <c r="AA51" s="31">
        <v>0</v>
      </c>
      <c r="AB51" s="31">
        <v>0</v>
      </c>
      <c r="AC51" s="31">
        <v>0</v>
      </c>
      <c r="AD51" s="31">
        <v>0</v>
      </c>
      <c r="AE51" s="31">
        <v>0.06</v>
      </c>
      <c r="AF51" s="31">
        <v>0.26</v>
      </c>
      <c r="AG51" s="31">
        <v>0.2</v>
      </c>
      <c r="AH51" s="31">
        <v>1.8</v>
      </c>
      <c r="AI51" s="31">
        <v>3.2</v>
      </c>
      <c r="AJ51" s="31">
        <v>0</v>
      </c>
      <c r="AK51" s="31">
        <v>4360</v>
      </c>
      <c r="AL51" s="31">
        <v>4440</v>
      </c>
      <c r="AM51" s="31">
        <v>7640</v>
      </c>
      <c r="AN51" s="31">
        <v>6120</v>
      </c>
      <c r="AO51" s="31">
        <v>1360</v>
      </c>
      <c r="AP51" s="31">
        <v>4040</v>
      </c>
      <c r="AQ51" s="31">
        <v>1200</v>
      </c>
      <c r="AR51" s="31">
        <v>3440</v>
      </c>
      <c r="AS51" s="31">
        <v>3680</v>
      </c>
      <c r="AT51" s="31">
        <v>3960</v>
      </c>
      <c r="AU51" s="31">
        <v>8920</v>
      </c>
      <c r="AV51" s="31">
        <v>1840</v>
      </c>
      <c r="AW51" s="31">
        <v>2400</v>
      </c>
      <c r="AX51" s="31">
        <v>9520</v>
      </c>
      <c r="AY51" s="31">
        <v>0</v>
      </c>
      <c r="AZ51" s="31">
        <v>4240</v>
      </c>
      <c r="BA51" s="31">
        <v>4960</v>
      </c>
      <c r="BB51" s="31">
        <v>2680</v>
      </c>
      <c r="BC51" s="31">
        <v>1520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165.2</v>
      </c>
      <c r="CC51" s="30">
        <v>21.22</v>
      </c>
      <c r="CE51" s="28">
        <v>0</v>
      </c>
      <c r="CG51" s="28">
        <v>0</v>
      </c>
      <c r="CH51" s="28">
        <v>0</v>
      </c>
      <c r="CI51" s="28">
        <v>0</v>
      </c>
      <c r="CJ51" s="28">
        <v>0</v>
      </c>
      <c r="CK51" s="28">
        <v>0</v>
      </c>
      <c r="CL51" s="28">
        <v>0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8">
        <v>17.68</v>
      </c>
    </row>
    <row r="52" spans="1:96" s="36" customFormat="1" ht="13.2" customHeight="1">
      <c r="B52" s="37" t="s">
        <v>117</v>
      </c>
      <c r="C52" s="38"/>
      <c r="D52" s="38">
        <v>8.1999999999999993</v>
      </c>
      <c r="E52" s="38">
        <v>0</v>
      </c>
      <c r="F52" s="38">
        <v>3.2</v>
      </c>
      <c r="G52" s="38">
        <v>0</v>
      </c>
      <c r="H52" s="38">
        <v>67.680000000000007</v>
      </c>
      <c r="I52" s="38">
        <v>309.2</v>
      </c>
      <c r="J52" s="39">
        <v>9</v>
      </c>
      <c r="K52" s="39">
        <v>0</v>
      </c>
      <c r="L52" s="39">
        <v>0</v>
      </c>
      <c r="M52" s="39">
        <v>0</v>
      </c>
      <c r="N52" s="39">
        <v>58</v>
      </c>
      <c r="O52" s="39">
        <v>1.1599999999999999</v>
      </c>
      <c r="P52" s="39">
        <v>8.52</v>
      </c>
      <c r="Q52" s="39">
        <v>0</v>
      </c>
      <c r="R52" s="39">
        <v>0</v>
      </c>
      <c r="S52" s="39">
        <v>1.8</v>
      </c>
      <c r="T52" s="39">
        <v>2.2799999999999998</v>
      </c>
      <c r="U52" s="39">
        <v>144.4</v>
      </c>
      <c r="V52" s="39">
        <v>430.8</v>
      </c>
      <c r="W52" s="39">
        <v>358.8</v>
      </c>
      <c r="X52" s="39">
        <v>53.2</v>
      </c>
      <c r="Y52" s="39">
        <v>293.60000000000002</v>
      </c>
      <c r="Z52" s="39">
        <v>6.08</v>
      </c>
      <c r="AA52" s="39">
        <v>8</v>
      </c>
      <c r="AB52" s="39">
        <v>4.8</v>
      </c>
      <c r="AC52" s="39">
        <v>8.8000000000000007</v>
      </c>
      <c r="AD52" s="39">
        <v>0.32</v>
      </c>
      <c r="AE52" s="39">
        <v>0.09</v>
      </c>
      <c r="AF52" s="39">
        <v>0.44</v>
      </c>
      <c r="AG52" s="39">
        <v>0.36</v>
      </c>
      <c r="AH52" s="39">
        <v>2.84</v>
      </c>
      <c r="AI52" s="39">
        <v>3.2</v>
      </c>
      <c r="AJ52" s="39">
        <v>0</v>
      </c>
      <c r="AK52" s="39">
        <v>4360</v>
      </c>
      <c r="AL52" s="39">
        <v>4440</v>
      </c>
      <c r="AM52" s="39">
        <v>7640</v>
      </c>
      <c r="AN52" s="39">
        <v>6120</v>
      </c>
      <c r="AO52" s="39">
        <v>1360</v>
      </c>
      <c r="AP52" s="39">
        <v>4040</v>
      </c>
      <c r="AQ52" s="39">
        <v>1200</v>
      </c>
      <c r="AR52" s="39">
        <v>3440</v>
      </c>
      <c r="AS52" s="39">
        <v>3680</v>
      </c>
      <c r="AT52" s="39">
        <v>3960</v>
      </c>
      <c r="AU52" s="39">
        <v>8920</v>
      </c>
      <c r="AV52" s="39">
        <v>1840</v>
      </c>
      <c r="AW52" s="39">
        <v>2400</v>
      </c>
      <c r="AX52" s="39">
        <v>9520</v>
      </c>
      <c r="AY52" s="39">
        <v>0</v>
      </c>
      <c r="AZ52" s="39">
        <v>4240</v>
      </c>
      <c r="BA52" s="39">
        <v>4960</v>
      </c>
      <c r="BB52" s="39">
        <v>2680</v>
      </c>
      <c r="BC52" s="39">
        <v>1520</v>
      </c>
      <c r="BD52" s="39">
        <v>0</v>
      </c>
      <c r="BE52" s="39">
        <v>0</v>
      </c>
      <c r="BF52" s="39">
        <v>0</v>
      </c>
      <c r="BG52" s="39">
        <v>0</v>
      </c>
      <c r="BH52" s="39">
        <v>0</v>
      </c>
      <c r="BI52" s="39">
        <v>0</v>
      </c>
      <c r="BJ52" s="39">
        <v>0</v>
      </c>
      <c r="BK52" s="39">
        <v>0</v>
      </c>
      <c r="BL52" s="39">
        <v>0</v>
      </c>
      <c r="BM52" s="39">
        <v>0</v>
      </c>
      <c r="BN52" s="39">
        <v>0</v>
      </c>
      <c r="BO52" s="39">
        <v>0</v>
      </c>
      <c r="BP52" s="39">
        <v>0</v>
      </c>
      <c r="BQ52" s="39">
        <v>0</v>
      </c>
      <c r="BR52" s="39">
        <v>0</v>
      </c>
      <c r="BS52" s="39">
        <v>0</v>
      </c>
      <c r="BT52" s="39">
        <v>0</v>
      </c>
      <c r="BU52" s="39">
        <v>0</v>
      </c>
      <c r="BV52" s="39">
        <v>0</v>
      </c>
      <c r="BW52" s="39">
        <v>0</v>
      </c>
      <c r="BX52" s="39">
        <v>0</v>
      </c>
      <c r="BY52" s="39">
        <v>0</v>
      </c>
      <c r="BZ52" s="39">
        <v>0</v>
      </c>
      <c r="CA52" s="39">
        <v>0</v>
      </c>
      <c r="CB52" s="39">
        <v>165.64</v>
      </c>
      <c r="CC52" s="38">
        <f>SUM($CC$49:$CC$51)</f>
        <v>31.78</v>
      </c>
      <c r="CD52" s="36">
        <f>$I$52/$I$53*100</f>
        <v>10.233429423426346</v>
      </c>
      <c r="CE52" s="36">
        <v>8.8000000000000007</v>
      </c>
      <c r="CG52" s="36">
        <v>0</v>
      </c>
      <c r="CH52" s="36">
        <v>0</v>
      </c>
      <c r="CI52" s="36">
        <v>0</v>
      </c>
      <c r="CJ52" s="36">
        <v>0</v>
      </c>
      <c r="CK52" s="36">
        <v>0</v>
      </c>
      <c r="CL52" s="36">
        <v>0</v>
      </c>
      <c r="CM52" s="36">
        <v>0</v>
      </c>
      <c r="CN52" s="36">
        <v>0</v>
      </c>
      <c r="CO52" s="36">
        <v>0</v>
      </c>
      <c r="CP52" s="36">
        <v>0</v>
      </c>
      <c r="CQ52" s="36">
        <v>0</v>
      </c>
    </row>
    <row r="53" spans="1:96" s="36" customFormat="1" ht="11.4" hidden="1" customHeight="1">
      <c r="B53" s="37" t="s">
        <v>118</v>
      </c>
      <c r="C53" s="38"/>
      <c r="D53" s="38">
        <v>104.72</v>
      </c>
      <c r="E53" s="38">
        <v>46.02</v>
      </c>
      <c r="F53" s="38">
        <v>94.37</v>
      </c>
      <c r="G53" s="38">
        <v>26.62</v>
      </c>
      <c r="H53" s="38">
        <v>453.86</v>
      </c>
      <c r="I53" s="38">
        <v>3021.47</v>
      </c>
      <c r="J53" s="39">
        <v>59.78</v>
      </c>
      <c r="K53" s="39">
        <v>15.74</v>
      </c>
      <c r="L53" s="39">
        <v>0</v>
      </c>
      <c r="M53" s="39">
        <v>0</v>
      </c>
      <c r="N53" s="39">
        <v>170.37</v>
      </c>
      <c r="O53" s="39">
        <v>247.03</v>
      </c>
      <c r="P53" s="39">
        <v>36.46</v>
      </c>
      <c r="Q53" s="39">
        <v>0</v>
      </c>
      <c r="R53" s="39">
        <v>0</v>
      </c>
      <c r="S53" s="39">
        <v>6.7</v>
      </c>
      <c r="T53" s="39">
        <v>31.55</v>
      </c>
      <c r="U53" s="39">
        <v>4179.8500000000004</v>
      </c>
      <c r="V53" s="39">
        <v>4338.3599999999997</v>
      </c>
      <c r="W53" s="39">
        <v>1183.18</v>
      </c>
      <c r="X53" s="39">
        <v>341.17</v>
      </c>
      <c r="Y53" s="39">
        <v>1876.82</v>
      </c>
      <c r="Z53" s="39">
        <v>34.619999999999997</v>
      </c>
      <c r="AA53" s="39">
        <v>9327.2800000000007</v>
      </c>
      <c r="AB53" s="39">
        <v>5325.01</v>
      </c>
      <c r="AC53" s="39">
        <v>16401.68</v>
      </c>
      <c r="AD53" s="39">
        <v>17.05</v>
      </c>
      <c r="AE53" s="39">
        <v>1.32</v>
      </c>
      <c r="AF53" s="39">
        <v>5.15</v>
      </c>
      <c r="AG53" s="39">
        <v>21.3</v>
      </c>
      <c r="AH53" s="39">
        <v>48.44</v>
      </c>
      <c r="AI53" s="39">
        <v>64.33</v>
      </c>
      <c r="AJ53" s="39">
        <v>0</v>
      </c>
      <c r="AK53" s="39">
        <v>13005.85</v>
      </c>
      <c r="AL53" s="39">
        <v>12340.08</v>
      </c>
      <c r="AM53" s="39">
        <v>21282.43</v>
      </c>
      <c r="AN53" s="39">
        <v>16455.560000000001</v>
      </c>
      <c r="AO53" s="39">
        <v>4356.6400000000003</v>
      </c>
      <c r="AP53" s="39">
        <v>10997.89</v>
      </c>
      <c r="AQ53" s="39">
        <v>3456.65</v>
      </c>
      <c r="AR53" s="39">
        <v>10773.44</v>
      </c>
      <c r="AS53" s="39">
        <v>9154.82</v>
      </c>
      <c r="AT53" s="39">
        <v>10497.52</v>
      </c>
      <c r="AU53" s="39">
        <v>20423.25</v>
      </c>
      <c r="AV53" s="39">
        <v>5560.76</v>
      </c>
      <c r="AW53" s="39">
        <v>6397.16</v>
      </c>
      <c r="AX53" s="39">
        <v>30986.07</v>
      </c>
      <c r="AY53" s="39">
        <v>11.2</v>
      </c>
      <c r="AZ53" s="39">
        <v>11977.67</v>
      </c>
      <c r="BA53" s="39">
        <v>12108.37</v>
      </c>
      <c r="BB53" s="39">
        <v>6913.94</v>
      </c>
      <c r="BC53" s="39">
        <v>3907.83</v>
      </c>
      <c r="BD53" s="39">
        <v>1.5</v>
      </c>
      <c r="BE53" s="39">
        <v>0.71</v>
      </c>
      <c r="BF53" s="39">
        <v>0.45</v>
      </c>
      <c r="BG53" s="39">
        <v>1.0900000000000001</v>
      </c>
      <c r="BH53" s="39">
        <v>1.19</v>
      </c>
      <c r="BI53" s="39">
        <v>4.92</v>
      </c>
      <c r="BJ53" s="39">
        <v>0.06</v>
      </c>
      <c r="BK53" s="39">
        <v>15.52</v>
      </c>
      <c r="BL53" s="39">
        <v>0.04</v>
      </c>
      <c r="BM53" s="39">
        <v>5.38</v>
      </c>
      <c r="BN53" s="39">
        <v>0.11</v>
      </c>
      <c r="BO53" s="39">
        <v>0.14000000000000001</v>
      </c>
      <c r="BP53" s="39">
        <v>0</v>
      </c>
      <c r="BQ53" s="39">
        <v>0.94</v>
      </c>
      <c r="BR53" s="39">
        <v>1.44</v>
      </c>
      <c r="BS53" s="39">
        <v>16.96</v>
      </c>
      <c r="BT53" s="39">
        <v>0</v>
      </c>
      <c r="BU53" s="39">
        <v>0</v>
      </c>
      <c r="BV53" s="39">
        <v>14.72</v>
      </c>
      <c r="BW53" s="39">
        <v>0.12</v>
      </c>
      <c r="BX53" s="39">
        <v>0</v>
      </c>
      <c r="BY53" s="39">
        <v>0</v>
      </c>
      <c r="BZ53" s="39">
        <v>0</v>
      </c>
      <c r="CA53" s="39">
        <v>0</v>
      </c>
      <c r="CB53" s="39">
        <v>2817.28</v>
      </c>
      <c r="CC53" s="38">
        <v>374</v>
      </c>
      <c r="CE53" s="36">
        <v>10214.780000000001</v>
      </c>
      <c r="CG53" s="36">
        <v>366.8</v>
      </c>
      <c r="CH53" s="36">
        <v>220.4</v>
      </c>
      <c r="CI53" s="36">
        <v>293.60000000000002</v>
      </c>
      <c r="CJ53" s="36">
        <v>20433.13</v>
      </c>
      <c r="CK53" s="36">
        <v>11600.97</v>
      </c>
      <c r="CL53" s="36">
        <v>16017.05</v>
      </c>
      <c r="CM53" s="36">
        <v>344.9</v>
      </c>
      <c r="CN53" s="36">
        <v>218.85</v>
      </c>
      <c r="CO53" s="36">
        <v>281.89999999999998</v>
      </c>
      <c r="CP53" s="36">
        <v>26.54</v>
      </c>
      <c r="CQ53" s="36">
        <v>7.99</v>
      </c>
    </row>
    <row r="54" spans="1:96" ht="12" hidden="1" customHeight="1">
      <c r="C54" s="16"/>
      <c r="D54" s="16"/>
      <c r="E54" s="16"/>
      <c r="F54" s="16"/>
      <c r="G54" s="16"/>
      <c r="H54" s="16"/>
      <c r="I54" s="16"/>
    </row>
    <row r="55" spans="1:96" ht="12" hidden="1" customHeight="1">
      <c r="B55" s="14" t="s">
        <v>119</v>
      </c>
      <c r="C55" s="16"/>
      <c r="D55" s="16">
        <v>14</v>
      </c>
      <c r="E55" s="16"/>
      <c r="F55" s="16">
        <v>29</v>
      </c>
      <c r="G55" s="16"/>
      <c r="H55" s="16">
        <v>57</v>
      </c>
      <c r="I55" s="16"/>
    </row>
    <row r="56" spans="1:96" ht="12" hidden="1" customHeight="1">
      <c r="C56" s="16"/>
      <c r="D56" s="16"/>
      <c r="E56" s="16"/>
      <c r="F56" s="16"/>
      <c r="G56" s="16"/>
      <c r="H56" s="16"/>
      <c r="I56" s="16"/>
    </row>
    <row r="57" spans="1:96" ht="12" hidden="1" customHeight="1">
      <c r="C57" s="16"/>
      <c r="D57" s="16"/>
      <c r="E57" s="16"/>
      <c r="F57" s="16"/>
      <c r="G57" s="16"/>
      <c r="H57" s="16"/>
      <c r="I57" s="16"/>
    </row>
    <row r="58" spans="1:96">
      <c r="A58" s="86" t="s">
        <v>154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8:CC58"/>
    <mergeCell ref="A31:XFD31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121</v>
      </c>
      <c r="B1" s="42" t="s">
        <v>122</v>
      </c>
      <c r="C1" s="43"/>
      <c r="D1" s="44"/>
      <c r="E1" s="41" t="s">
        <v>123</v>
      </c>
      <c r="F1" s="45"/>
      <c r="I1" s="41" t="s">
        <v>124</v>
      </c>
      <c r="J1" s="46"/>
    </row>
    <row r="2" spans="1:10" ht="7.5" customHeight="1" thickBot="1"/>
    <row r="3" spans="1:10" ht="15" thickBot="1">
      <c r="A3" s="47" t="s">
        <v>125</v>
      </c>
      <c r="B3" s="48" t="s">
        <v>126</v>
      </c>
      <c r="C3" s="48" t="s">
        <v>127</v>
      </c>
      <c r="D3" s="48" t="s">
        <v>128</v>
      </c>
      <c r="E3" s="48" t="s">
        <v>6</v>
      </c>
      <c r="F3" s="48" t="s">
        <v>129</v>
      </c>
      <c r="G3" s="48" t="s">
        <v>130</v>
      </c>
      <c r="H3" s="48" t="s">
        <v>131</v>
      </c>
      <c r="I3" s="48" t="s">
        <v>132</v>
      </c>
      <c r="J3" s="49" t="s">
        <v>133</v>
      </c>
    </row>
    <row r="4" spans="1:10">
      <c r="A4" s="50" t="s">
        <v>134</v>
      </c>
      <c r="B4" s="51" t="s">
        <v>135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136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137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138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139</v>
      </c>
      <c r="B15" s="76" t="s">
        <v>138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140</v>
      </c>
      <c r="B18" s="58" t="s">
        <v>141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142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143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144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145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146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147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108</v>
      </c>
      <c r="B29" s="76" t="s">
        <v>148</v>
      </c>
      <c r="C29" s="84" t="s">
        <v>152</v>
      </c>
      <c r="D29" s="53" t="s">
        <v>109</v>
      </c>
      <c r="E29" s="54">
        <v>40</v>
      </c>
      <c r="F29" s="55">
        <v>10.56</v>
      </c>
      <c r="G29" s="54">
        <v>156.07599999999999</v>
      </c>
      <c r="H29" s="54">
        <v>2.8</v>
      </c>
      <c r="I29" s="54">
        <v>1.2</v>
      </c>
      <c r="J29" s="56">
        <v>35.28</v>
      </c>
    </row>
    <row r="30" spans="1:10" hidden="1">
      <c r="A30" s="57"/>
      <c r="B30" s="82" t="s">
        <v>145</v>
      </c>
      <c r="C30" s="85" t="s">
        <v>122</v>
      </c>
      <c r="D30" s="65" t="s">
        <v>110</v>
      </c>
      <c r="E30" s="66">
        <v>180</v>
      </c>
      <c r="F30" s="67">
        <v>19.100000000000001</v>
      </c>
      <c r="G30" s="66">
        <v>137.80799999999999</v>
      </c>
      <c r="H30" s="66">
        <v>4.8600000000000003</v>
      </c>
      <c r="I30" s="66">
        <v>1.8</v>
      </c>
      <c r="J30" s="68">
        <v>29.16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149</v>
      </c>
      <c r="B33" s="51" t="s">
        <v>135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144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145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137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150</v>
      </c>
      <c r="B39" s="76" t="s">
        <v>151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148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145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138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45048</v>
      </c>
      <c r="C1">
        <f>YEAR(Дата_Сост)</f>
        <v>2023</v>
      </c>
      <c r="D1">
        <f>MONTH(Дата_Сост)</f>
        <v>5</v>
      </c>
      <c r="E1">
        <f>DAY(Дата_Сост)</f>
        <v>2</v>
      </c>
    </row>
    <row r="2" spans="1:5">
      <c r="A2" t="s">
        <v>82</v>
      </c>
      <c r="B2" s="2">
        <v>45040.593611111108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4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02.05.2023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2023-04-24T09:17:33Z</dcterms:modified>
</cp:coreProperties>
</file>