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<sst xmlns="http://schemas.openxmlformats.org/spreadsheetml/2006/main" count="185" uniqueCount="154">
  <si>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</si>
  <si>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</si>
  <si>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</si>
  <si>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</si>
  <si>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</si>
  <si>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</si>
  <si>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</si>
  <si>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</si>
  <si>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</si>
  <si>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</si>
  <si>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</si>
  <si>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</si>
  <si>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</si>
  <si>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</si>
  <si>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</si>
  <si>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</si>
  <si>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</si>
  <si>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</si>
  <si>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</si>
  <si>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</si>
  <si>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</si>
  <si>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</si>
  <si>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</si>
  <si>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</si>
  <si>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</si>
  <si>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</si>
  <si>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</si>
  <si>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</si>
  <si>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</si>
  <si>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</si>
  <si>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</si>
  <si>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</si>
  <si>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</si>
  <si>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</si>
  <si>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</si>
  <si>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</si>
  <si>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</si>
  <si>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</si>
  <si>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</si>
  <si>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</si>
  <si>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</si>
  <si>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</si>
  <si>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</si>
  <si>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</si>
  <si>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</si>
  <si>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</si>
  <si>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</si>
  <si>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</si>
  <si>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</si>
  <si>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</si>
  <si>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</si>
  <si>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</si>
  <si>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</si>
  <si>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</si>
  <si>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</si>
  <si>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</si>
  <si>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</si>
  <si>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</si>
  <si>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</si>
  <si>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</si>
  <si>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</si>
  <si>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</si>
  <si>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</si>
  <si>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</si>
  <si>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</si>
  <si>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</si>
  <si>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</si>
  <si>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</si>
  <si>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</si>
  <si>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</si>
  <si>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</si>
  <si>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</si>
  <si>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</si>
  <si>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</si>
  <si>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</si>
  <si>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</si>
  <si>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</si>
  <si>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</si>
  <si>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</si>
  <si>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</si>
  <si>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</si>
  <si>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</si>
  <si>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</si>
  <si>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</si>
  <si>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</si>
  <si>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</si>
  <si>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</si>
  <si>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</si>
  <si>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</si>
  <si>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</si>
  <si>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</si>
  <si>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</si>
  <si>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</si>
  <si>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</si>
  <si>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</si>
  <si>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</si>
  <si>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</si>
  <si>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</si>
  <si>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</si>
  <si>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</si>
  <si>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</si>
  <si>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</si>
  <si>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</si>
  <si>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</si>
  <si>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</si>
  <si>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</si>
  <si>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</si>
  <si>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</si>
  <si>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</si>
  <si>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</si>
  <si>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</si>
  <si>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</si>
  <si>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</si>
  <si>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</si>
  <si>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</si>
  <si>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</si>
  <si>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</si>
  <si>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</si>
  <si>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</si>
  <si>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</si>
  <si>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</si>
  <si>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</si>
  <si>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</si>
  <si>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</si>
  <si>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</si>
  <si>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</si>
  <si>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</si>
  <si>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</si>
  <si>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</si>
  <si>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</si>
  <si>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</si>
  <si>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</si>
  <si>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</si>
  <si>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</si>
  <si>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</si>
  <si>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</si>
  <si>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</si>
  <si>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</si>
  <si>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</si>
  <si>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</si>
  <si>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</si>
  <si>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</si>
  <si>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</si>
  <si>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</si>
  <si>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</si>
  <si>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</si>
  <si>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</si>
  <si>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</si>
  <si>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</si>
  <si>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</si>
  <si>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</si>
  <si>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</t>
  </si>
  <si>
    <t>Итого сумма  с 12 и старше  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</si>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</sst>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61" sqref="G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5.5.2023г.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"5 мая 2023 г."</f>
        <v>5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44.4</v>
      </c>
      <c r="CE11" s="32">
        <v>59.72</v>
      </c>
      <c r="CG11" s="32">
        <v>33.82</v>
      </c>
      <c r="CH11" s="32">
        <v>20.83</v>
      </c>
      <c r="CI11" s="32">
        <v>27.32</v>
      </c>
      <c r="CJ11" s="32">
        <v>928.85</v>
      </c>
      <c r="CK11" s="32">
        <v>668.07</v>
      </c>
      <c r="CL11" s="32">
        <v>798.46</v>
      </c>
      <c r="CM11" s="32">
        <v>20.37</v>
      </c>
      <c r="CN11" s="32">
        <v>14.94</v>
      </c>
      <c r="CO11" s="32">
        <v>17.649999999999999</v>
      </c>
      <c r="CP11" s="32">
        <v>6.5</v>
      </c>
      <c r="CQ11" s="32">
        <v>0.5</v>
      </c>
      <c r="CR11" s="32">
        <v>26.91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90.6</v>
      </c>
      <c r="AL12" s="35">
        <v>83.6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5.34</v>
      </c>
      <c r="CE12" s="32">
        <v>9.4</v>
      </c>
      <c r="CG12" s="32">
        <v>4.2</v>
      </c>
      <c r="CH12" s="32">
        <v>4.2</v>
      </c>
      <c r="CI12" s="32">
        <v>4.2</v>
      </c>
      <c r="CJ12" s="32">
        <v>2076</v>
      </c>
      <c r="CK12" s="32">
        <v>498</v>
      </c>
      <c r="CL12" s="32">
        <v>1287</v>
      </c>
      <c r="CM12" s="32">
        <v>1.8</v>
      </c>
      <c r="CN12" s="32">
        <v>1.8</v>
      </c>
      <c r="CO12" s="32">
        <v>1.8</v>
      </c>
      <c r="CP12" s="32">
        <v>0</v>
      </c>
      <c r="CQ12" s="32">
        <v>0</v>
      </c>
      <c r="CR12" s="32">
        <v>4.45</v>
      </c>
    </row>
    <row r="13" spans="1:96" s="32" customFormat="1" ht="24">
      <c r="A13" s="32" t="str">
        <f>"17/4"</f>
        <v>17/4</v>
      </c>
      <c r="B13" s="33" t="s">
        <v>95</v>
      </c>
      <c r="C13" s="34" t="str">
        <f>"150"</f>
        <v>150</v>
      </c>
      <c r="D13" s="34">
        <v>3.75</v>
      </c>
      <c r="E13" s="34">
        <v>2.25</v>
      </c>
      <c r="F13" s="34">
        <v>4.8899999999999997</v>
      </c>
      <c r="G13" s="34">
        <v>0.38</v>
      </c>
      <c r="H13" s="34">
        <v>19.809999999999999</v>
      </c>
      <c r="I13" s="34">
        <v>137.11874175</v>
      </c>
      <c r="J13" s="35">
        <v>3.35</v>
      </c>
      <c r="K13" s="35">
        <v>0.08</v>
      </c>
      <c r="L13" s="35">
        <v>0</v>
      </c>
      <c r="M13" s="35">
        <v>0</v>
      </c>
      <c r="N13" s="35">
        <v>6.92</v>
      </c>
      <c r="O13" s="35">
        <v>12.31</v>
      </c>
      <c r="P13" s="35">
        <v>0.57999999999999996</v>
      </c>
      <c r="Q13" s="35">
        <v>0</v>
      </c>
      <c r="R13" s="35">
        <v>0</v>
      </c>
      <c r="S13" s="35">
        <v>0.08</v>
      </c>
      <c r="T13" s="35">
        <v>1.51</v>
      </c>
      <c r="U13" s="35">
        <v>331.35</v>
      </c>
      <c r="V13" s="35">
        <v>124.65</v>
      </c>
      <c r="W13" s="35">
        <v>86.86</v>
      </c>
      <c r="X13" s="35">
        <v>20.309999999999999</v>
      </c>
      <c r="Y13" s="35">
        <v>92.77</v>
      </c>
      <c r="Z13" s="35">
        <v>0.39</v>
      </c>
      <c r="AA13" s="35">
        <v>18.18</v>
      </c>
      <c r="AB13" s="35">
        <v>16.440000000000001</v>
      </c>
      <c r="AC13" s="35">
        <v>33.950000000000003</v>
      </c>
      <c r="AD13" s="35">
        <v>0.11</v>
      </c>
      <c r="AE13" s="35">
        <v>0.05</v>
      </c>
      <c r="AF13" s="35">
        <v>0.1</v>
      </c>
      <c r="AG13" s="35">
        <v>0.31</v>
      </c>
      <c r="AH13" s="35">
        <v>1.37</v>
      </c>
      <c r="AI13" s="35">
        <v>0.4</v>
      </c>
      <c r="AJ13" s="35">
        <v>0</v>
      </c>
      <c r="AK13" s="35">
        <v>199.56</v>
      </c>
      <c r="AL13" s="35">
        <v>185.46</v>
      </c>
      <c r="AM13" s="35">
        <v>385.68</v>
      </c>
      <c r="AN13" s="35">
        <v>211.06</v>
      </c>
      <c r="AO13" s="35">
        <v>93.69</v>
      </c>
      <c r="AP13" s="35">
        <v>151.54</v>
      </c>
      <c r="AQ13" s="35">
        <v>56.97</v>
      </c>
      <c r="AR13" s="35">
        <v>190.58</v>
      </c>
      <c r="AS13" s="35">
        <v>125.88</v>
      </c>
      <c r="AT13" s="35">
        <v>87.81</v>
      </c>
      <c r="AU13" s="35">
        <v>109.52</v>
      </c>
      <c r="AV13" s="35">
        <v>39.369999999999997</v>
      </c>
      <c r="AW13" s="35">
        <v>57.95</v>
      </c>
      <c r="AX13" s="35">
        <v>304.07</v>
      </c>
      <c r="AY13" s="35">
        <v>0</v>
      </c>
      <c r="AZ13" s="35">
        <v>99.41</v>
      </c>
      <c r="BA13" s="35">
        <v>91.09</v>
      </c>
      <c r="BB13" s="35">
        <v>196.26</v>
      </c>
      <c r="BC13" s="35">
        <v>47.5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0.76</v>
      </c>
      <c r="BL13" s="35">
        <v>0</v>
      </c>
      <c r="BM13" s="35">
        <v>0.23</v>
      </c>
      <c r="BN13" s="35">
        <v>0</v>
      </c>
      <c r="BO13" s="35">
        <v>0</v>
      </c>
      <c r="BP13" s="35">
        <v>0</v>
      </c>
      <c r="BQ13" s="35">
        <v>0.05</v>
      </c>
      <c r="BR13" s="35">
        <v>0.08</v>
      </c>
      <c r="BS13" s="35">
        <v>0.66</v>
      </c>
      <c r="BT13" s="35">
        <v>0</v>
      </c>
      <c r="BU13" s="35">
        <v>0</v>
      </c>
      <c r="BV13" s="35">
        <v>0.21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123.8</v>
      </c>
      <c r="CC13" s="34">
        <v>14.96</v>
      </c>
      <c r="CE13" s="32">
        <v>20.92</v>
      </c>
      <c r="CG13" s="32">
        <v>31.03</v>
      </c>
      <c r="CH13" s="32">
        <v>14.66</v>
      </c>
      <c r="CI13" s="32">
        <v>22.84</v>
      </c>
      <c r="CJ13" s="32">
        <v>1032.56</v>
      </c>
      <c r="CK13" s="32">
        <v>454.22</v>
      </c>
      <c r="CL13" s="32">
        <v>743.39</v>
      </c>
      <c r="CM13" s="32">
        <v>19.63</v>
      </c>
      <c r="CN13" s="32">
        <v>8.65</v>
      </c>
      <c r="CO13" s="32">
        <v>14.14</v>
      </c>
      <c r="CP13" s="32">
        <v>3.75</v>
      </c>
      <c r="CQ13" s="32">
        <v>0.75</v>
      </c>
      <c r="CR13" s="32">
        <v>9.06</v>
      </c>
    </row>
    <row r="14" spans="1:96" s="32" customFormat="1">
      <c r="A14" s="32" t="str">
        <f>"2"</f>
        <v>2</v>
      </c>
      <c r="B14" s="33" t="s">
        <v>96</v>
      </c>
      <c r="C14" s="34" t="str">
        <f>"30,2"</f>
        <v>30,2</v>
      </c>
      <c r="D14" s="34">
        <v>2</v>
      </c>
      <c r="E14" s="34">
        <v>0</v>
      </c>
      <c r="F14" s="34">
        <v>0.2</v>
      </c>
      <c r="G14" s="34">
        <v>0.2</v>
      </c>
      <c r="H14" s="34">
        <v>14.16</v>
      </c>
      <c r="I14" s="34">
        <v>67.618101999999993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13.77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96.43</v>
      </c>
      <c r="AL14" s="35">
        <v>100.37</v>
      </c>
      <c r="AM14" s="35">
        <v>153.69999999999999</v>
      </c>
      <c r="AN14" s="35">
        <v>50.97</v>
      </c>
      <c r="AO14" s="35">
        <v>30.22</v>
      </c>
      <c r="AP14" s="35">
        <v>60.43</v>
      </c>
      <c r="AQ14" s="35">
        <v>22.86</v>
      </c>
      <c r="AR14" s="35">
        <v>109.3</v>
      </c>
      <c r="AS14" s="35">
        <v>67.790000000000006</v>
      </c>
      <c r="AT14" s="35">
        <v>94.59</v>
      </c>
      <c r="AU14" s="35">
        <v>78.03</v>
      </c>
      <c r="AV14" s="35">
        <v>40.99</v>
      </c>
      <c r="AW14" s="35">
        <v>72.52</v>
      </c>
      <c r="AX14" s="35">
        <v>606.4</v>
      </c>
      <c r="AY14" s="35">
        <v>0</v>
      </c>
      <c r="AZ14" s="35">
        <v>197.58</v>
      </c>
      <c r="BA14" s="35">
        <v>85.92</v>
      </c>
      <c r="BB14" s="35">
        <v>57.01</v>
      </c>
      <c r="BC14" s="35">
        <v>45.19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11.81</v>
      </c>
      <c r="CC14" s="34">
        <v>1.6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1.33</v>
      </c>
    </row>
    <row r="15" spans="1:96" s="28" customFormat="1">
      <c r="A15" s="28" t="str">
        <f>"29/10"</f>
        <v>29/10</v>
      </c>
      <c r="B15" s="29" t="s">
        <v>97</v>
      </c>
      <c r="C15" s="30" t="str">
        <f>"200"</f>
        <v>200</v>
      </c>
      <c r="D15" s="30">
        <v>0.21</v>
      </c>
      <c r="E15" s="30">
        <v>0</v>
      </c>
      <c r="F15" s="30">
        <v>0.05</v>
      </c>
      <c r="G15" s="30">
        <v>0.05</v>
      </c>
      <c r="H15" s="30">
        <v>7.25</v>
      </c>
      <c r="I15" s="30">
        <v>29.478207999999995</v>
      </c>
      <c r="J15" s="31">
        <v>0</v>
      </c>
      <c r="K15" s="31">
        <v>0</v>
      </c>
      <c r="L15" s="31">
        <v>0</v>
      </c>
      <c r="M15" s="31">
        <v>0</v>
      </c>
      <c r="N15" s="31">
        <v>7.05</v>
      </c>
      <c r="O15" s="31">
        <v>0</v>
      </c>
      <c r="P15" s="31">
        <v>0.2</v>
      </c>
      <c r="Q15" s="31">
        <v>0</v>
      </c>
      <c r="R15" s="31">
        <v>0</v>
      </c>
      <c r="S15" s="31">
        <v>0.34</v>
      </c>
      <c r="T15" s="31">
        <v>0.08</v>
      </c>
      <c r="U15" s="31">
        <v>0.72</v>
      </c>
      <c r="V15" s="31">
        <v>9.89</v>
      </c>
      <c r="W15" s="31">
        <v>2.5299999999999998</v>
      </c>
      <c r="X15" s="31">
        <v>0.68</v>
      </c>
      <c r="Y15" s="31">
        <v>1.23</v>
      </c>
      <c r="Z15" s="31">
        <v>0.06</v>
      </c>
      <c r="AA15" s="31">
        <v>0</v>
      </c>
      <c r="AB15" s="31">
        <v>0.54</v>
      </c>
      <c r="AC15" s="31">
        <v>0.12</v>
      </c>
      <c r="AD15" s="31">
        <v>0.01</v>
      </c>
      <c r="AE15" s="31">
        <v>0</v>
      </c>
      <c r="AF15" s="31">
        <v>0</v>
      </c>
      <c r="AG15" s="31">
        <v>0.01</v>
      </c>
      <c r="AH15" s="31">
        <v>0.01</v>
      </c>
      <c r="AI15" s="31">
        <v>0.96</v>
      </c>
      <c r="AJ15" s="31">
        <v>0</v>
      </c>
      <c r="AK15" s="31">
        <v>0.82</v>
      </c>
      <c r="AL15" s="31">
        <v>0.94</v>
      </c>
      <c r="AM15" s="31">
        <v>0.76</v>
      </c>
      <c r="AN15" s="31">
        <v>1.41</v>
      </c>
      <c r="AO15" s="31">
        <v>0.35</v>
      </c>
      <c r="AP15" s="31">
        <v>1.47</v>
      </c>
      <c r="AQ15" s="31">
        <v>0</v>
      </c>
      <c r="AR15" s="31">
        <v>1.88</v>
      </c>
      <c r="AS15" s="31">
        <v>0</v>
      </c>
      <c r="AT15" s="31">
        <v>0</v>
      </c>
      <c r="AU15" s="31">
        <v>0</v>
      </c>
      <c r="AV15" s="31">
        <v>1.06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200.46</v>
      </c>
      <c r="CC15" s="30">
        <v>3.48</v>
      </c>
      <c r="CE15" s="28">
        <v>0.09</v>
      </c>
      <c r="CG15" s="28">
        <v>0.24</v>
      </c>
      <c r="CH15" s="28">
        <v>0.06</v>
      </c>
      <c r="CI15" s="28">
        <v>0.15</v>
      </c>
      <c r="CJ15" s="28">
        <v>12</v>
      </c>
      <c r="CK15" s="28">
        <v>4.92</v>
      </c>
      <c r="CL15" s="28">
        <v>8.4600000000000009</v>
      </c>
      <c r="CM15" s="28">
        <v>0</v>
      </c>
      <c r="CN15" s="28">
        <v>0</v>
      </c>
      <c r="CO15" s="28">
        <v>0</v>
      </c>
      <c r="CP15" s="28">
        <v>7</v>
      </c>
      <c r="CQ15" s="28">
        <v>0</v>
      </c>
      <c r="CR15" s="28">
        <v>2.11</v>
      </c>
    </row>
    <row r="16" spans="1:96" s="36" customFormat="1" ht="11.4">
      <c r="B16" s="37" t="s">
        <v>98</v>
      </c>
      <c r="C16" s="38"/>
      <c r="D16" s="38">
        <v>24.29</v>
      </c>
      <c r="E16" s="38">
        <v>19.899999999999999</v>
      </c>
      <c r="F16" s="38">
        <v>16.43</v>
      </c>
      <c r="G16" s="38">
        <v>1.64</v>
      </c>
      <c r="H16" s="38">
        <v>65.760000000000005</v>
      </c>
      <c r="I16" s="38">
        <v>506.95</v>
      </c>
      <c r="J16" s="39">
        <v>9.6199999999999992</v>
      </c>
      <c r="K16" s="39">
        <v>0.73</v>
      </c>
      <c r="L16" s="39">
        <v>0</v>
      </c>
      <c r="M16" s="39">
        <v>0</v>
      </c>
      <c r="N16" s="39">
        <v>34.39</v>
      </c>
      <c r="O16" s="39">
        <v>30.31</v>
      </c>
      <c r="P16" s="39">
        <v>1.06</v>
      </c>
      <c r="Q16" s="39">
        <v>0</v>
      </c>
      <c r="R16" s="39">
        <v>0</v>
      </c>
      <c r="S16" s="39">
        <v>1.62</v>
      </c>
      <c r="T16" s="39">
        <v>4</v>
      </c>
      <c r="U16" s="39">
        <v>571.99</v>
      </c>
      <c r="V16" s="39">
        <v>315.23</v>
      </c>
      <c r="W16" s="39">
        <v>293.14999999999998</v>
      </c>
      <c r="X16" s="39">
        <v>48.59</v>
      </c>
      <c r="Y16" s="39">
        <v>322.44</v>
      </c>
      <c r="Z16" s="39">
        <v>1</v>
      </c>
      <c r="AA16" s="39">
        <v>81.680000000000007</v>
      </c>
      <c r="AB16" s="39">
        <v>50.7</v>
      </c>
      <c r="AC16" s="39">
        <v>106.61</v>
      </c>
      <c r="AD16" s="39">
        <v>0.91</v>
      </c>
      <c r="AE16" s="39">
        <v>0.11</v>
      </c>
      <c r="AF16" s="39">
        <v>0.41</v>
      </c>
      <c r="AG16" s="39">
        <v>0.77</v>
      </c>
      <c r="AH16" s="39">
        <v>5.68</v>
      </c>
      <c r="AI16" s="39">
        <v>1.79</v>
      </c>
      <c r="AJ16" s="39">
        <v>0</v>
      </c>
      <c r="AK16" s="39">
        <v>1199.08</v>
      </c>
      <c r="AL16" s="39">
        <v>1038.76</v>
      </c>
      <c r="AM16" s="39">
        <v>1890.79</v>
      </c>
      <c r="AN16" s="39">
        <v>1334.26</v>
      </c>
      <c r="AO16" s="39">
        <v>528.34</v>
      </c>
      <c r="AP16" s="39">
        <v>900.42</v>
      </c>
      <c r="AQ16" s="39">
        <v>302.99</v>
      </c>
      <c r="AR16" s="39">
        <v>1105.1199999999999</v>
      </c>
      <c r="AS16" s="39">
        <v>310.75</v>
      </c>
      <c r="AT16" s="39">
        <v>309.89999999999998</v>
      </c>
      <c r="AU16" s="39">
        <v>399.9</v>
      </c>
      <c r="AV16" s="39">
        <v>545.63</v>
      </c>
      <c r="AW16" s="39">
        <v>215.55</v>
      </c>
      <c r="AX16" s="39">
        <v>1556.53</v>
      </c>
      <c r="AY16" s="39">
        <v>0.53</v>
      </c>
      <c r="AZ16" s="39">
        <v>548.57000000000005</v>
      </c>
      <c r="BA16" s="39">
        <v>345.35</v>
      </c>
      <c r="BB16" s="39">
        <v>1133.6600000000001</v>
      </c>
      <c r="BC16" s="39">
        <v>196.26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0.85</v>
      </c>
      <c r="BL16" s="39">
        <v>0</v>
      </c>
      <c r="BM16" s="39">
        <v>0.27</v>
      </c>
      <c r="BN16" s="39">
        <v>0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</v>
      </c>
      <c r="BT16" s="39">
        <v>0</v>
      </c>
      <c r="BU16" s="39">
        <v>0</v>
      </c>
      <c r="BV16" s="39">
        <v>0.89</v>
      </c>
      <c r="BW16" s="39">
        <v>0.02</v>
      </c>
      <c r="BX16" s="39">
        <v>0.02</v>
      </c>
      <c r="BY16" s="39">
        <v>0</v>
      </c>
      <c r="BZ16" s="39">
        <v>0</v>
      </c>
      <c r="CA16" s="39">
        <v>0</v>
      </c>
      <c r="CB16" s="39">
        <v>415.2</v>
      </c>
      <c r="CC16" s="38">
        <f>SUM($CC$10:$CC$15)</f>
        <v>69.779999999999987</v>
      </c>
      <c r="CD16" s="36">
        <f>$I$16/$I$51*100</f>
        <v>15.168016563791239</v>
      </c>
      <c r="CE16" s="36">
        <v>90.13</v>
      </c>
      <c r="CG16" s="36">
        <v>69.28</v>
      </c>
      <c r="CH16" s="36">
        <v>39.74</v>
      </c>
      <c r="CI16" s="36">
        <v>54.51</v>
      </c>
      <c r="CJ16" s="36">
        <v>4780.78</v>
      </c>
      <c r="CK16" s="36">
        <v>1906.98</v>
      </c>
      <c r="CL16" s="36">
        <v>3343.88</v>
      </c>
      <c r="CM16" s="36">
        <v>47.65</v>
      </c>
      <c r="CN16" s="36">
        <v>31.24</v>
      </c>
      <c r="CO16" s="36">
        <v>39.44</v>
      </c>
      <c r="CP16" s="36">
        <v>17.25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4.43</v>
      </c>
      <c r="CE18" s="32">
        <v>1081.92</v>
      </c>
      <c r="CG18" s="32">
        <v>2.94</v>
      </c>
      <c r="CH18" s="32">
        <v>2.83</v>
      </c>
      <c r="CI18" s="32">
        <v>2.88</v>
      </c>
      <c r="CJ18" s="32">
        <v>491.7</v>
      </c>
      <c r="CK18" s="32">
        <v>116.95</v>
      </c>
      <c r="CL18" s="32">
        <v>304.33</v>
      </c>
      <c r="CM18" s="32">
        <v>2.58</v>
      </c>
      <c r="CN18" s="32">
        <v>1.51</v>
      </c>
      <c r="CO18" s="32">
        <v>2.0499999999999998</v>
      </c>
      <c r="CP18" s="32">
        <v>1.8</v>
      </c>
      <c r="CQ18" s="32">
        <v>0</v>
      </c>
      <c r="CR18" s="32">
        <v>2.68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8.17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4.95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19.07</v>
      </c>
      <c r="CE20" s="32">
        <v>24.43</v>
      </c>
      <c r="CG20" s="32">
        <v>51.45</v>
      </c>
      <c r="CH20" s="32">
        <v>29.55</v>
      </c>
      <c r="CI20" s="32">
        <v>40.5</v>
      </c>
      <c r="CJ20" s="32">
        <v>805.08</v>
      </c>
      <c r="CK20" s="32">
        <v>707.93</v>
      </c>
      <c r="CL20" s="32">
        <v>756.51</v>
      </c>
      <c r="CM20" s="32">
        <v>32.549999999999997</v>
      </c>
      <c r="CN20" s="32">
        <v>4.79</v>
      </c>
      <c r="CO20" s="32">
        <v>18.670000000000002</v>
      </c>
      <c r="CP20" s="32">
        <v>0</v>
      </c>
      <c r="CQ20" s="32">
        <v>0.75</v>
      </c>
      <c r="CR20" s="32">
        <v>11.56</v>
      </c>
    </row>
    <row r="21" spans="1:96" s="32" customFormat="1" ht="24">
      <c r="A21" s="32" t="str">
        <f>"48/9"</f>
        <v>48/9</v>
      </c>
      <c r="B21" s="33" t="s">
        <v>103</v>
      </c>
      <c r="C21" s="34" t="str">
        <f>"90"</f>
        <v>90</v>
      </c>
      <c r="D21" s="34">
        <v>7.29</v>
      </c>
      <c r="E21" s="34">
        <v>6.58</v>
      </c>
      <c r="F21" s="34">
        <v>7.3</v>
      </c>
      <c r="G21" s="34">
        <v>0.82</v>
      </c>
      <c r="H21" s="34">
        <v>7.97</v>
      </c>
      <c r="I21" s="34">
        <v>125.74995219519229</v>
      </c>
      <c r="J21" s="35">
        <v>4.17</v>
      </c>
      <c r="K21" s="35">
        <v>0.49</v>
      </c>
      <c r="L21" s="35">
        <v>0</v>
      </c>
      <c r="M21" s="35">
        <v>0</v>
      </c>
      <c r="N21" s="35">
        <v>1.76</v>
      </c>
      <c r="O21" s="35">
        <v>5.3</v>
      </c>
      <c r="P21" s="35">
        <v>0.91</v>
      </c>
      <c r="Q21" s="35">
        <v>0</v>
      </c>
      <c r="R21" s="35">
        <v>0</v>
      </c>
      <c r="S21" s="35">
        <v>0.19</v>
      </c>
      <c r="T21" s="35">
        <v>1.02</v>
      </c>
      <c r="U21" s="35">
        <v>139.66</v>
      </c>
      <c r="V21" s="35">
        <v>192.31</v>
      </c>
      <c r="W21" s="35">
        <v>27.55</v>
      </c>
      <c r="X21" s="35">
        <v>14.74</v>
      </c>
      <c r="Y21" s="35">
        <v>75.650000000000006</v>
      </c>
      <c r="Z21" s="35">
        <v>1.03</v>
      </c>
      <c r="AA21" s="35">
        <v>11.37</v>
      </c>
      <c r="AB21" s="35">
        <v>12.74</v>
      </c>
      <c r="AC21" s="35">
        <v>24.14</v>
      </c>
      <c r="AD21" s="35">
        <v>0.59</v>
      </c>
      <c r="AE21" s="35">
        <v>0.02</v>
      </c>
      <c r="AF21" s="35">
        <v>0.06</v>
      </c>
      <c r="AG21" s="35">
        <v>1.29</v>
      </c>
      <c r="AH21" s="35">
        <v>3.55</v>
      </c>
      <c r="AI21" s="35">
        <v>1.5</v>
      </c>
      <c r="AJ21" s="35">
        <v>0</v>
      </c>
      <c r="AK21" s="35">
        <v>462.32</v>
      </c>
      <c r="AL21" s="35">
        <v>353.99</v>
      </c>
      <c r="AM21" s="35">
        <v>670.7</v>
      </c>
      <c r="AN21" s="35">
        <v>668.6</v>
      </c>
      <c r="AO21" s="35">
        <v>203.01</v>
      </c>
      <c r="AP21" s="35">
        <v>357.4</v>
      </c>
      <c r="AQ21" s="35">
        <v>97.06</v>
      </c>
      <c r="AR21" s="35">
        <v>366.48</v>
      </c>
      <c r="AS21" s="35">
        <v>486.32</v>
      </c>
      <c r="AT21" s="35">
        <v>483.05</v>
      </c>
      <c r="AU21" s="35">
        <v>808.07</v>
      </c>
      <c r="AV21" s="35">
        <v>300.43</v>
      </c>
      <c r="AW21" s="35">
        <v>409.6</v>
      </c>
      <c r="AX21" s="35">
        <v>1443.53</v>
      </c>
      <c r="AY21" s="35">
        <v>86.76</v>
      </c>
      <c r="AZ21" s="35">
        <v>339.26</v>
      </c>
      <c r="BA21" s="35">
        <v>372.61</v>
      </c>
      <c r="BB21" s="35">
        <v>302.64999999999998</v>
      </c>
      <c r="BC21" s="35">
        <v>125.95</v>
      </c>
      <c r="BD21" s="35">
        <v>0.04</v>
      </c>
      <c r="BE21" s="35">
        <v>0.02</v>
      </c>
      <c r="BF21" s="35">
        <v>0.01</v>
      </c>
      <c r="BG21" s="35">
        <v>0.02</v>
      </c>
      <c r="BH21" s="35">
        <v>0.03</v>
      </c>
      <c r="BI21" s="35">
        <v>0.12</v>
      </c>
      <c r="BJ21" s="35">
        <v>0</v>
      </c>
      <c r="BK21" s="35">
        <v>0.38</v>
      </c>
      <c r="BL21" s="35">
        <v>0</v>
      </c>
      <c r="BM21" s="35">
        <v>0.13</v>
      </c>
      <c r="BN21" s="35">
        <v>0</v>
      </c>
      <c r="BO21" s="35">
        <v>0</v>
      </c>
      <c r="BP21" s="35">
        <v>0</v>
      </c>
      <c r="BQ21" s="35">
        <v>0.02</v>
      </c>
      <c r="BR21" s="35">
        <v>0.03</v>
      </c>
      <c r="BS21" s="35">
        <v>0.43</v>
      </c>
      <c r="BT21" s="35">
        <v>0</v>
      </c>
      <c r="BU21" s="35">
        <v>0</v>
      </c>
      <c r="BV21" s="35">
        <v>0.45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102.55</v>
      </c>
      <c r="CC21" s="34">
        <v>32.35</v>
      </c>
      <c r="CE21" s="32">
        <v>13.5</v>
      </c>
      <c r="CG21" s="32">
        <v>20.41</v>
      </c>
      <c r="CH21" s="32">
        <v>10.199999999999999</v>
      </c>
      <c r="CI21" s="32">
        <v>15.3</v>
      </c>
      <c r="CJ21" s="32">
        <v>840.21</v>
      </c>
      <c r="CK21" s="32">
        <v>287.06</v>
      </c>
      <c r="CL21" s="32">
        <v>563.64</v>
      </c>
      <c r="CM21" s="32">
        <v>18.43</v>
      </c>
      <c r="CN21" s="32">
        <v>13.82</v>
      </c>
      <c r="CO21" s="32">
        <v>16.149999999999999</v>
      </c>
      <c r="CP21" s="32">
        <v>0</v>
      </c>
      <c r="CQ21" s="32">
        <v>0.28000000000000003</v>
      </c>
      <c r="CR21" s="32">
        <v>19.61</v>
      </c>
    </row>
    <row r="22" spans="1:96" s="32" customFormat="1">
      <c r="A22" s="32" t="str">
        <f>"2"</f>
        <v>2</v>
      </c>
      <c r="B22" s="33" t="s">
        <v>96</v>
      </c>
      <c r="C22" s="34" t="str">
        <f>"38,4"</f>
        <v>38,4</v>
      </c>
      <c r="D22" s="34">
        <v>2.54</v>
      </c>
      <c r="E22" s="34">
        <v>0</v>
      </c>
      <c r="F22" s="34">
        <v>0.25</v>
      </c>
      <c r="G22" s="34">
        <v>0.25</v>
      </c>
      <c r="H22" s="34">
        <v>18.010000000000002</v>
      </c>
      <c r="I22" s="34">
        <v>85.977983999999992</v>
      </c>
      <c r="J22" s="35">
        <v>0</v>
      </c>
      <c r="K22" s="35">
        <v>0</v>
      </c>
      <c r="L22" s="35">
        <v>0</v>
      </c>
      <c r="M22" s="35">
        <v>0</v>
      </c>
      <c r="N22" s="35">
        <v>0.42</v>
      </c>
      <c r="O22" s="35">
        <v>17.510000000000002</v>
      </c>
      <c r="P22" s="35">
        <v>0.08</v>
      </c>
      <c r="Q22" s="35">
        <v>0</v>
      </c>
      <c r="R22" s="35">
        <v>0</v>
      </c>
      <c r="S22" s="35">
        <v>0</v>
      </c>
      <c r="T22" s="35">
        <v>0.69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122.61</v>
      </c>
      <c r="AL22" s="35">
        <v>127.62</v>
      </c>
      <c r="AM22" s="35">
        <v>195.44</v>
      </c>
      <c r="AN22" s="35">
        <v>64.81</v>
      </c>
      <c r="AO22" s="35">
        <v>38.42</v>
      </c>
      <c r="AP22" s="35">
        <v>76.84</v>
      </c>
      <c r="AQ22" s="35">
        <v>29.06</v>
      </c>
      <c r="AR22" s="35">
        <v>138.97999999999999</v>
      </c>
      <c r="AS22" s="35">
        <v>86.19</v>
      </c>
      <c r="AT22" s="35">
        <v>120.27</v>
      </c>
      <c r="AU22" s="35">
        <v>99.22</v>
      </c>
      <c r="AV22" s="35">
        <v>52.12</v>
      </c>
      <c r="AW22" s="35">
        <v>92.21</v>
      </c>
      <c r="AX22" s="35">
        <v>771.06</v>
      </c>
      <c r="AY22" s="35">
        <v>0</v>
      </c>
      <c r="AZ22" s="35">
        <v>251.23</v>
      </c>
      <c r="BA22" s="35">
        <v>109.24</v>
      </c>
      <c r="BB22" s="35">
        <v>72.5</v>
      </c>
      <c r="BC22" s="35">
        <v>57.46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15.01</v>
      </c>
      <c r="CC22" s="34">
        <v>2.0299999999999998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1.7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58.013999999999989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1.66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1.38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3.85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2.34</v>
      </c>
    </row>
    <row r="25" spans="1:96" s="36" customFormat="1" ht="11.4">
      <c r="B25" s="37" t="s">
        <v>106</v>
      </c>
      <c r="C25" s="38"/>
      <c r="D25" s="38">
        <v>18.260000000000002</v>
      </c>
      <c r="E25" s="38">
        <v>7.12</v>
      </c>
      <c r="F25" s="38">
        <v>17.12</v>
      </c>
      <c r="G25" s="38">
        <v>7.48</v>
      </c>
      <c r="H25" s="38">
        <v>90.78</v>
      </c>
      <c r="I25" s="38">
        <v>580.78</v>
      </c>
      <c r="J25" s="39">
        <v>7.23</v>
      </c>
      <c r="K25" s="39">
        <v>3.95</v>
      </c>
      <c r="L25" s="39">
        <v>0</v>
      </c>
      <c r="M25" s="39">
        <v>0</v>
      </c>
      <c r="N25" s="39">
        <v>16.63</v>
      </c>
      <c r="O25" s="39">
        <v>66.14</v>
      </c>
      <c r="P25" s="39">
        <v>8</v>
      </c>
      <c r="Q25" s="39">
        <v>0</v>
      </c>
      <c r="R25" s="39">
        <v>0</v>
      </c>
      <c r="S25" s="39">
        <v>1.1000000000000001</v>
      </c>
      <c r="T25" s="39">
        <v>7.05</v>
      </c>
      <c r="U25" s="39">
        <v>876.28</v>
      </c>
      <c r="V25" s="39">
        <v>1368.63</v>
      </c>
      <c r="W25" s="39">
        <v>103.17</v>
      </c>
      <c r="X25" s="39">
        <v>98.2</v>
      </c>
      <c r="Y25" s="39">
        <v>287.8</v>
      </c>
      <c r="Z25" s="39">
        <v>4.53</v>
      </c>
      <c r="AA25" s="39">
        <v>30.12</v>
      </c>
      <c r="AB25" s="39">
        <v>7586.75</v>
      </c>
      <c r="AC25" s="39">
        <v>1347.17</v>
      </c>
      <c r="AD25" s="39">
        <v>3.98</v>
      </c>
      <c r="AE25" s="39">
        <v>0.31</v>
      </c>
      <c r="AF25" s="39">
        <v>0.27</v>
      </c>
      <c r="AG25" s="39">
        <v>4.1900000000000004</v>
      </c>
      <c r="AH25" s="39">
        <v>8.84</v>
      </c>
      <c r="AI25" s="39">
        <v>14.64</v>
      </c>
      <c r="AJ25" s="39">
        <v>0</v>
      </c>
      <c r="AK25" s="39">
        <v>840.01</v>
      </c>
      <c r="AL25" s="39">
        <v>731.76</v>
      </c>
      <c r="AM25" s="39">
        <v>1259.55</v>
      </c>
      <c r="AN25" s="39">
        <v>1004.63</v>
      </c>
      <c r="AO25" s="39">
        <v>325.01</v>
      </c>
      <c r="AP25" s="39">
        <v>648.23</v>
      </c>
      <c r="AQ25" s="39">
        <v>212.67</v>
      </c>
      <c r="AR25" s="39">
        <v>797.35</v>
      </c>
      <c r="AS25" s="39">
        <v>838.08</v>
      </c>
      <c r="AT25" s="39">
        <v>1057.1600000000001</v>
      </c>
      <c r="AU25" s="39">
        <v>1302.0899999999999</v>
      </c>
      <c r="AV25" s="39">
        <v>448.82</v>
      </c>
      <c r="AW25" s="39">
        <v>729.96</v>
      </c>
      <c r="AX25" s="39">
        <v>3589.36</v>
      </c>
      <c r="AY25" s="39">
        <v>86.76</v>
      </c>
      <c r="AZ25" s="39">
        <v>937.05</v>
      </c>
      <c r="BA25" s="39">
        <v>699.79</v>
      </c>
      <c r="BB25" s="39">
        <v>558.94000000000005</v>
      </c>
      <c r="BC25" s="39">
        <v>282.10000000000002</v>
      </c>
      <c r="BD25" s="39">
        <v>0.14000000000000001</v>
      </c>
      <c r="BE25" s="39">
        <v>0.06</v>
      </c>
      <c r="BF25" s="39">
        <v>0.03</v>
      </c>
      <c r="BG25" s="39">
        <v>0.08</v>
      </c>
      <c r="BH25" s="39">
        <v>0.09</v>
      </c>
      <c r="BI25" s="39">
        <v>0.41</v>
      </c>
      <c r="BJ25" s="39">
        <v>0</v>
      </c>
      <c r="BK25" s="39">
        <v>1.71</v>
      </c>
      <c r="BL25" s="39">
        <v>0</v>
      </c>
      <c r="BM25" s="39">
        <v>0.62</v>
      </c>
      <c r="BN25" s="39">
        <v>0.02</v>
      </c>
      <c r="BO25" s="39">
        <v>0.04</v>
      </c>
      <c r="BP25" s="39">
        <v>0</v>
      </c>
      <c r="BQ25" s="39">
        <v>0.08</v>
      </c>
      <c r="BR25" s="39">
        <v>0.13</v>
      </c>
      <c r="BS25" s="39">
        <v>2.64</v>
      </c>
      <c r="BT25" s="39">
        <v>0</v>
      </c>
      <c r="BU25" s="39">
        <v>0</v>
      </c>
      <c r="BV25" s="39">
        <v>3.94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702.71</v>
      </c>
      <c r="CC25" s="38">
        <f>SUM($CC$17:$CC$24)</f>
        <v>71.56</v>
      </c>
      <c r="CD25" s="36">
        <f>$I$25/$I$51*100</f>
        <v>17.377020731667177</v>
      </c>
      <c r="CE25" s="36">
        <v>1294.58</v>
      </c>
      <c r="CG25" s="36">
        <v>118.55</v>
      </c>
      <c r="CH25" s="36">
        <v>70.28</v>
      </c>
      <c r="CI25" s="36">
        <v>94.42</v>
      </c>
      <c r="CJ25" s="36">
        <v>4580.6400000000003</v>
      </c>
      <c r="CK25" s="36">
        <v>2219.31</v>
      </c>
      <c r="CL25" s="36">
        <v>3399.98</v>
      </c>
      <c r="CM25" s="36">
        <v>113.08</v>
      </c>
      <c r="CN25" s="36">
        <v>56.05</v>
      </c>
      <c r="CO25" s="36">
        <v>84.59</v>
      </c>
      <c r="CP25" s="36">
        <v>6.8</v>
      </c>
      <c r="CQ25" s="36">
        <v>1.83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"-"</f>
        <v>-</v>
      </c>
      <c r="B27" s="33" t="s">
        <v>108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19.100000000000001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15.92</v>
      </c>
    </row>
    <row r="28" spans="1:96" s="28" customFormat="1" ht="24">
      <c r="A28" s="28" t="str">
        <f>"20"</f>
        <v>20</v>
      </c>
      <c r="B28" s="29" t="s">
        <v>109</v>
      </c>
      <c r="C28" s="30" t="str">
        <f>"30"</f>
        <v>30</v>
      </c>
      <c r="D28" s="30">
        <v>1.5</v>
      </c>
      <c r="E28" s="30">
        <v>0</v>
      </c>
      <c r="F28" s="30">
        <v>1.35</v>
      </c>
      <c r="G28" s="30">
        <v>0</v>
      </c>
      <c r="H28" s="30">
        <v>90</v>
      </c>
      <c r="I28" s="30">
        <v>360.15</v>
      </c>
      <c r="J28" s="31">
        <v>0</v>
      </c>
      <c r="K28" s="31">
        <v>0</v>
      </c>
      <c r="L28" s="31">
        <v>0</v>
      </c>
      <c r="M28" s="31">
        <v>0</v>
      </c>
      <c r="N28" s="31">
        <v>90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13.56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11.3</v>
      </c>
    </row>
    <row r="29" spans="1:96" s="36" customFormat="1" ht="11.4">
      <c r="B29" s="37" t="s">
        <v>110</v>
      </c>
      <c r="C29" s="38"/>
      <c r="D29" s="38">
        <v>6.36</v>
      </c>
      <c r="E29" s="38">
        <v>0</v>
      </c>
      <c r="F29" s="38">
        <v>3.15</v>
      </c>
      <c r="G29" s="38">
        <v>0</v>
      </c>
      <c r="H29" s="38">
        <v>119.16</v>
      </c>
      <c r="I29" s="38">
        <v>497.96</v>
      </c>
      <c r="J29" s="39">
        <v>1.26</v>
      </c>
      <c r="K29" s="39">
        <v>0</v>
      </c>
      <c r="L29" s="39">
        <v>0</v>
      </c>
      <c r="M29" s="39">
        <v>0</v>
      </c>
      <c r="N29" s="39">
        <v>111.96</v>
      </c>
      <c r="O29" s="39">
        <v>0</v>
      </c>
      <c r="P29" s="39">
        <v>7.2</v>
      </c>
      <c r="Q29" s="39">
        <v>0</v>
      </c>
      <c r="R29" s="39">
        <v>0</v>
      </c>
      <c r="S29" s="39">
        <v>1.44</v>
      </c>
      <c r="T29" s="39">
        <v>1.26</v>
      </c>
      <c r="U29" s="39">
        <v>81</v>
      </c>
      <c r="V29" s="39">
        <v>221.4</v>
      </c>
      <c r="W29" s="39">
        <v>196.2</v>
      </c>
      <c r="X29" s="39">
        <v>23.4</v>
      </c>
      <c r="Y29" s="39">
        <v>153</v>
      </c>
      <c r="Z29" s="39">
        <v>0.18</v>
      </c>
      <c r="AA29" s="39">
        <v>0</v>
      </c>
      <c r="AB29" s="39">
        <v>0</v>
      </c>
      <c r="AC29" s="39">
        <v>0</v>
      </c>
      <c r="AD29" s="39">
        <v>0</v>
      </c>
      <c r="AE29" s="39">
        <v>0.05</v>
      </c>
      <c r="AF29" s="39">
        <v>0.23</v>
      </c>
      <c r="AG29" s="39">
        <v>0.18</v>
      </c>
      <c r="AH29" s="39">
        <v>1.62</v>
      </c>
      <c r="AI29" s="39">
        <v>2.88</v>
      </c>
      <c r="AJ29" s="39">
        <v>0</v>
      </c>
      <c r="AK29" s="39">
        <v>3924</v>
      </c>
      <c r="AL29" s="39">
        <v>3996</v>
      </c>
      <c r="AM29" s="39">
        <v>6876</v>
      </c>
      <c r="AN29" s="39">
        <v>5508</v>
      </c>
      <c r="AO29" s="39">
        <v>1224</v>
      </c>
      <c r="AP29" s="39">
        <v>3636</v>
      </c>
      <c r="AQ29" s="39">
        <v>1080</v>
      </c>
      <c r="AR29" s="39">
        <v>3096</v>
      </c>
      <c r="AS29" s="39">
        <v>3312</v>
      </c>
      <c r="AT29" s="39">
        <v>3564</v>
      </c>
      <c r="AU29" s="39">
        <v>8028</v>
      </c>
      <c r="AV29" s="39">
        <v>1656</v>
      </c>
      <c r="AW29" s="39">
        <v>2160</v>
      </c>
      <c r="AX29" s="39">
        <v>8568</v>
      </c>
      <c r="AY29" s="39">
        <v>0</v>
      </c>
      <c r="AZ29" s="39">
        <v>3816</v>
      </c>
      <c r="BA29" s="39">
        <v>4464</v>
      </c>
      <c r="BB29" s="39">
        <v>2412</v>
      </c>
      <c r="BC29" s="39">
        <v>1368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148.68</v>
      </c>
      <c r="CC29" s="38">
        <f>SUM($CC$26:$CC$28)</f>
        <v>32.660000000000004</v>
      </c>
      <c r="CD29" s="36">
        <f>$I$29/$I$51*100</f>
        <v>14.899034476980939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"120"</f>
        <v>120</v>
      </c>
      <c r="D32" s="34">
        <v>20.28</v>
      </c>
      <c r="E32" s="34">
        <v>19.46</v>
      </c>
      <c r="F32" s="34">
        <v>11.52</v>
      </c>
      <c r="G32" s="34">
        <v>1.21</v>
      </c>
      <c r="H32" s="34">
        <v>16.12</v>
      </c>
      <c r="I32" s="34">
        <v>251.10539699999998</v>
      </c>
      <c r="J32" s="35">
        <v>6.27</v>
      </c>
      <c r="K32" s="35">
        <v>0.78</v>
      </c>
      <c r="L32" s="35">
        <v>0</v>
      </c>
      <c r="M32" s="35">
        <v>0</v>
      </c>
      <c r="N32" s="35">
        <v>10.77</v>
      </c>
      <c r="O32" s="35">
        <v>5.08</v>
      </c>
      <c r="P32" s="35">
        <v>0.27</v>
      </c>
      <c r="Q32" s="35">
        <v>0</v>
      </c>
      <c r="R32" s="35">
        <v>0</v>
      </c>
      <c r="S32" s="35">
        <v>1.34</v>
      </c>
      <c r="T32" s="35">
        <v>1.81</v>
      </c>
      <c r="U32" s="35">
        <v>256.70999999999998</v>
      </c>
      <c r="V32" s="35">
        <v>129.22</v>
      </c>
      <c r="W32" s="35">
        <v>170.83</v>
      </c>
      <c r="X32" s="35">
        <v>24.95</v>
      </c>
      <c r="Y32" s="35">
        <v>221.56</v>
      </c>
      <c r="Z32" s="35">
        <v>0.62</v>
      </c>
      <c r="AA32" s="35">
        <v>66.12</v>
      </c>
      <c r="AB32" s="35">
        <v>33.26</v>
      </c>
      <c r="AC32" s="35">
        <v>75.77</v>
      </c>
      <c r="AD32" s="35">
        <v>0.9</v>
      </c>
      <c r="AE32" s="35">
        <v>0.05</v>
      </c>
      <c r="AF32" s="35">
        <v>0.28000000000000003</v>
      </c>
      <c r="AG32" s="35">
        <v>0.49</v>
      </c>
      <c r="AH32" s="35">
        <v>4.7300000000000004</v>
      </c>
      <c r="AI32" s="35">
        <v>0.28000000000000003</v>
      </c>
      <c r="AJ32" s="35">
        <v>0</v>
      </c>
      <c r="AK32" s="35">
        <v>974</v>
      </c>
      <c r="AL32" s="35">
        <v>802.07</v>
      </c>
      <c r="AM32" s="35">
        <v>1491.66</v>
      </c>
      <c r="AN32" s="35">
        <v>1155.3800000000001</v>
      </c>
      <c r="AO32" s="35">
        <v>445.3</v>
      </c>
      <c r="AP32" s="35">
        <v>751.41</v>
      </c>
      <c r="AQ32" s="35">
        <v>245</v>
      </c>
      <c r="AR32" s="35">
        <v>887.24</v>
      </c>
      <c r="AS32" s="35">
        <v>83.86</v>
      </c>
      <c r="AT32" s="35">
        <v>95.41</v>
      </c>
      <c r="AU32" s="35">
        <v>127.61</v>
      </c>
      <c r="AV32" s="35">
        <v>516.25</v>
      </c>
      <c r="AW32" s="35">
        <v>68.5</v>
      </c>
      <c r="AX32" s="35">
        <v>393.44</v>
      </c>
      <c r="AY32" s="35">
        <v>0.64</v>
      </c>
      <c r="AZ32" s="35">
        <v>114.71</v>
      </c>
      <c r="BA32" s="35">
        <v>101.7</v>
      </c>
      <c r="BB32" s="35">
        <v>975.35</v>
      </c>
      <c r="BC32" s="35">
        <v>107.73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7.0000000000000007E-2</v>
      </c>
      <c r="BL32" s="35">
        <v>0</v>
      </c>
      <c r="BM32" s="35">
        <v>0.05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0.27</v>
      </c>
      <c r="BT32" s="35">
        <v>0</v>
      </c>
      <c r="BU32" s="35">
        <v>0</v>
      </c>
      <c r="BV32" s="35">
        <v>0.67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88.57</v>
      </c>
      <c r="CC32" s="34">
        <v>53.28</v>
      </c>
      <c r="CE32" s="32">
        <v>71.66</v>
      </c>
      <c r="CG32" s="32">
        <v>33.82</v>
      </c>
      <c r="CH32" s="32">
        <v>20.83</v>
      </c>
      <c r="CI32" s="32">
        <v>27.32</v>
      </c>
      <c r="CJ32" s="32">
        <v>928.85</v>
      </c>
      <c r="CK32" s="32">
        <v>668.07</v>
      </c>
      <c r="CL32" s="32">
        <v>798.46</v>
      </c>
      <c r="CM32" s="32">
        <v>20.37</v>
      </c>
      <c r="CN32" s="32">
        <v>14.94</v>
      </c>
      <c r="CO32" s="32">
        <v>17.649999999999999</v>
      </c>
      <c r="CP32" s="32">
        <v>7.8</v>
      </c>
      <c r="CQ32" s="32">
        <v>0.6</v>
      </c>
      <c r="CR32" s="32">
        <v>32.29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</v>
      </c>
      <c r="CE33" s="32">
        <v>14.1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6.67</v>
      </c>
    </row>
    <row r="34" spans="1:96" s="32" customFormat="1" ht="24">
      <c r="A34" s="32" t="str">
        <f>"17/4"</f>
        <v>17/4</v>
      </c>
      <c r="B34" s="33" t="s">
        <v>95</v>
      </c>
      <c r="C34" s="34" t="str">
        <f>"180"</f>
        <v>180</v>
      </c>
      <c r="D34" s="34">
        <v>4.49</v>
      </c>
      <c r="E34" s="34">
        <v>2.7</v>
      </c>
      <c r="F34" s="34">
        <v>5.86</v>
      </c>
      <c r="G34" s="34">
        <v>0.46</v>
      </c>
      <c r="H34" s="34">
        <v>23.77</v>
      </c>
      <c r="I34" s="34">
        <v>164.54249009999998</v>
      </c>
      <c r="J34" s="35">
        <v>4.03</v>
      </c>
      <c r="K34" s="35">
        <v>0.1</v>
      </c>
      <c r="L34" s="35">
        <v>0</v>
      </c>
      <c r="M34" s="35">
        <v>0</v>
      </c>
      <c r="N34" s="35">
        <v>8.31</v>
      </c>
      <c r="O34" s="35">
        <v>14.78</v>
      </c>
      <c r="P34" s="35">
        <v>0.69</v>
      </c>
      <c r="Q34" s="35">
        <v>0</v>
      </c>
      <c r="R34" s="35">
        <v>0</v>
      </c>
      <c r="S34" s="35">
        <v>0.09</v>
      </c>
      <c r="T34" s="35">
        <v>1.81</v>
      </c>
      <c r="U34" s="35">
        <v>397.62</v>
      </c>
      <c r="V34" s="35">
        <v>149.59</v>
      </c>
      <c r="W34" s="35">
        <v>104.23</v>
      </c>
      <c r="X34" s="35">
        <v>24.37</v>
      </c>
      <c r="Y34" s="35">
        <v>111.33</v>
      </c>
      <c r="Z34" s="35">
        <v>0.47</v>
      </c>
      <c r="AA34" s="35">
        <v>21.82</v>
      </c>
      <c r="AB34" s="35">
        <v>19.73</v>
      </c>
      <c r="AC34" s="35">
        <v>40.74</v>
      </c>
      <c r="AD34" s="35">
        <v>0.13</v>
      </c>
      <c r="AE34" s="35">
        <v>0.06</v>
      </c>
      <c r="AF34" s="35">
        <v>0.12</v>
      </c>
      <c r="AG34" s="35">
        <v>0.38</v>
      </c>
      <c r="AH34" s="35">
        <v>1.64</v>
      </c>
      <c r="AI34" s="35">
        <v>0.48</v>
      </c>
      <c r="AJ34" s="35">
        <v>0</v>
      </c>
      <c r="AK34" s="35">
        <v>239.47</v>
      </c>
      <c r="AL34" s="35">
        <v>222.56</v>
      </c>
      <c r="AM34" s="35">
        <v>462.81</v>
      </c>
      <c r="AN34" s="35">
        <v>253.27</v>
      </c>
      <c r="AO34" s="35">
        <v>112.42</v>
      </c>
      <c r="AP34" s="35">
        <v>181.85</v>
      </c>
      <c r="AQ34" s="35">
        <v>68.37</v>
      </c>
      <c r="AR34" s="35">
        <v>228.69</v>
      </c>
      <c r="AS34" s="35">
        <v>151.05000000000001</v>
      </c>
      <c r="AT34" s="35">
        <v>105.37</v>
      </c>
      <c r="AU34" s="35">
        <v>131.43</v>
      </c>
      <c r="AV34" s="35">
        <v>47.25</v>
      </c>
      <c r="AW34" s="35">
        <v>69.540000000000006</v>
      </c>
      <c r="AX34" s="35">
        <v>364.88</v>
      </c>
      <c r="AY34" s="35">
        <v>0</v>
      </c>
      <c r="AZ34" s="35">
        <v>119.29</v>
      </c>
      <c r="BA34" s="35">
        <v>109.3</v>
      </c>
      <c r="BB34" s="35">
        <v>235.51</v>
      </c>
      <c r="BC34" s="35">
        <v>57</v>
      </c>
      <c r="BD34" s="35">
        <v>0.11</v>
      </c>
      <c r="BE34" s="35">
        <v>0.05</v>
      </c>
      <c r="BF34" s="35">
        <v>0.03</v>
      </c>
      <c r="BG34" s="35">
        <v>0.06</v>
      </c>
      <c r="BH34" s="35">
        <v>7.0000000000000007E-2</v>
      </c>
      <c r="BI34" s="35">
        <v>0.32</v>
      </c>
      <c r="BJ34" s="35">
        <v>0</v>
      </c>
      <c r="BK34" s="35">
        <v>0.92</v>
      </c>
      <c r="BL34" s="35">
        <v>0</v>
      </c>
      <c r="BM34" s="35">
        <v>0.28000000000000003</v>
      </c>
      <c r="BN34" s="35">
        <v>0</v>
      </c>
      <c r="BO34" s="35">
        <v>0</v>
      </c>
      <c r="BP34" s="35">
        <v>0</v>
      </c>
      <c r="BQ34" s="35">
        <v>0.06</v>
      </c>
      <c r="BR34" s="35">
        <v>0.09</v>
      </c>
      <c r="BS34" s="35">
        <v>0.8</v>
      </c>
      <c r="BT34" s="35">
        <v>0</v>
      </c>
      <c r="BU34" s="35">
        <v>0</v>
      </c>
      <c r="BV34" s="35">
        <v>0.25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148.56</v>
      </c>
      <c r="CC34" s="34">
        <v>17.95</v>
      </c>
      <c r="CE34" s="32">
        <v>25.1</v>
      </c>
      <c r="CG34" s="32">
        <v>25.86</v>
      </c>
      <c r="CH34" s="32">
        <v>12.21</v>
      </c>
      <c r="CI34" s="32">
        <v>19.04</v>
      </c>
      <c r="CJ34" s="32">
        <v>860.47</v>
      </c>
      <c r="CK34" s="32">
        <v>378.52</v>
      </c>
      <c r="CL34" s="32">
        <v>619.49</v>
      </c>
      <c r="CM34" s="32">
        <v>16.36</v>
      </c>
      <c r="CN34" s="32">
        <v>7.2</v>
      </c>
      <c r="CO34" s="32">
        <v>11.78</v>
      </c>
      <c r="CP34" s="32">
        <v>4.5</v>
      </c>
      <c r="CQ34" s="32">
        <v>0.9</v>
      </c>
      <c r="CR34" s="32">
        <v>10.88</v>
      </c>
    </row>
    <row r="35" spans="1:96" s="32" customFormat="1">
      <c r="A35" s="32" t="str">
        <f>"2"</f>
        <v>2</v>
      </c>
      <c r="B35" s="33" t="s">
        <v>96</v>
      </c>
      <c r="C35" s="34" t="str">
        <f>"21,3"</f>
        <v>21,3</v>
      </c>
      <c r="D35" s="34">
        <v>1.41</v>
      </c>
      <c r="E35" s="34">
        <v>0</v>
      </c>
      <c r="F35" s="34">
        <v>0.14000000000000001</v>
      </c>
      <c r="G35" s="34">
        <v>0.14000000000000001</v>
      </c>
      <c r="H35" s="34">
        <v>9.99</v>
      </c>
      <c r="I35" s="34">
        <v>47.690912999999995</v>
      </c>
      <c r="J35" s="35">
        <v>0</v>
      </c>
      <c r="K35" s="35">
        <v>0</v>
      </c>
      <c r="L35" s="35">
        <v>0</v>
      </c>
      <c r="M35" s="35">
        <v>0</v>
      </c>
      <c r="N35" s="35">
        <v>0.23</v>
      </c>
      <c r="O35" s="35">
        <v>9.7100000000000009</v>
      </c>
      <c r="P35" s="35">
        <v>0.04</v>
      </c>
      <c r="Q35" s="35">
        <v>0</v>
      </c>
      <c r="R35" s="35">
        <v>0</v>
      </c>
      <c r="S35" s="35">
        <v>0</v>
      </c>
      <c r="T35" s="35">
        <v>0.38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68.010000000000005</v>
      </c>
      <c r="AL35" s="35">
        <v>70.790000000000006</v>
      </c>
      <c r="AM35" s="35">
        <v>108.41</v>
      </c>
      <c r="AN35" s="35">
        <v>35.950000000000003</v>
      </c>
      <c r="AO35" s="35">
        <v>21.31</v>
      </c>
      <c r="AP35" s="35">
        <v>42.62</v>
      </c>
      <c r="AQ35" s="35">
        <v>16.12</v>
      </c>
      <c r="AR35" s="35">
        <v>77.09</v>
      </c>
      <c r="AS35" s="35">
        <v>47.81</v>
      </c>
      <c r="AT35" s="35">
        <v>66.709999999999994</v>
      </c>
      <c r="AU35" s="35">
        <v>55.04</v>
      </c>
      <c r="AV35" s="35">
        <v>28.91</v>
      </c>
      <c r="AW35" s="35">
        <v>51.15</v>
      </c>
      <c r="AX35" s="35">
        <v>427.7</v>
      </c>
      <c r="AY35" s="35">
        <v>0</v>
      </c>
      <c r="AZ35" s="35">
        <v>139.35</v>
      </c>
      <c r="BA35" s="35">
        <v>60.6</v>
      </c>
      <c r="BB35" s="35">
        <v>40.21</v>
      </c>
      <c r="BC35" s="35">
        <v>31.87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0.02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0.01</v>
      </c>
      <c r="BT35" s="35">
        <v>0</v>
      </c>
      <c r="BU35" s="35">
        <v>0</v>
      </c>
      <c r="BV35" s="35">
        <v>0.06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8.33</v>
      </c>
      <c r="CC35" s="34">
        <v>1.1299999999999999</v>
      </c>
      <c r="CE35" s="32">
        <v>0</v>
      </c>
      <c r="CG35" s="32">
        <v>0</v>
      </c>
      <c r="CH35" s="32">
        <v>0</v>
      </c>
      <c r="CI35" s="32">
        <v>0</v>
      </c>
      <c r="CJ35" s="32">
        <v>1192.47</v>
      </c>
      <c r="CK35" s="32">
        <v>459.41</v>
      </c>
      <c r="CL35" s="32">
        <v>825.94</v>
      </c>
      <c r="CM35" s="32">
        <v>9.5399999999999991</v>
      </c>
      <c r="CN35" s="32">
        <v>9.5399999999999991</v>
      </c>
      <c r="CO35" s="32">
        <v>9.5399999999999991</v>
      </c>
      <c r="CP35" s="32">
        <v>0</v>
      </c>
      <c r="CQ35" s="32">
        <v>0</v>
      </c>
      <c r="CR35" s="32">
        <v>0.94</v>
      </c>
    </row>
    <row r="36" spans="1:96" s="28" customFormat="1">
      <c r="A36" s="28" t="str">
        <f>"29/10"</f>
        <v>29/10</v>
      </c>
      <c r="B36" s="29" t="s">
        <v>97</v>
      </c>
      <c r="C36" s="30" t="str">
        <f>"200"</f>
        <v>200</v>
      </c>
      <c r="D36" s="30">
        <v>0.21</v>
      </c>
      <c r="E36" s="30">
        <v>0</v>
      </c>
      <c r="F36" s="30">
        <v>0.05</v>
      </c>
      <c r="G36" s="30">
        <v>0.05</v>
      </c>
      <c r="H36" s="30">
        <v>7.25</v>
      </c>
      <c r="I36" s="30">
        <v>29.478207999999995</v>
      </c>
      <c r="J36" s="31">
        <v>0</v>
      </c>
      <c r="K36" s="31">
        <v>0</v>
      </c>
      <c r="L36" s="31">
        <v>0</v>
      </c>
      <c r="M36" s="31">
        <v>0</v>
      </c>
      <c r="N36" s="31">
        <v>7.05</v>
      </c>
      <c r="O36" s="31">
        <v>0</v>
      </c>
      <c r="P36" s="31">
        <v>0.2</v>
      </c>
      <c r="Q36" s="31">
        <v>0</v>
      </c>
      <c r="R36" s="31">
        <v>0</v>
      </c>
      <c r="S36" s="31">
        <v>0.34</v>
      </c>
      <c r="T36" s="31">
        <v>0.08</v>
      </c>
      <c r="U36" s="31">
        <v>0.72</v>
      </c>
      <c r="V36" s="31">
        <v>9.89</v>
      </c>
      <c r="W36" s="31">
        <v>2.5299999999999998</v>
      </c>
      <c r="X36" s="31">
        <v>0.68</v>
      </c>
      <c r="Y36" s="31">
        <v>1.23</v>
      </c>
      <c r="Z36" s="31">
        <v>0.06</v>
      </c>
      <c r="AA36" s="31">
        <v>0</v>
      </c>
      <c r="AB36" s="31">
        <v>0.54</v>
      </c>
      <c r="AC36" s="31">
        <v>0.12</v>
      </c>
      <c r="AD36" s="31">
        <v>0.01</v>
      </c>
      <c r="AE36" s="31">
        <v>0</v>
      </c>
      <c r="AF36" s="31">
        <v>0</v>
      </c>
      <c r="AG36" s="31">
        <v>0.01</v>
      </c>
      <c r="AH36" s="31">
        <v>0.01</v>
      </c>
      <c r="AI36" s="31">
        <v>0.96</v>
      </c>
      <c r="AJ36" s="31">
        <v>0</v>
      </c>
      <c r="AK36" s="31">
        <v>0.82</v>
      </c>
      <c r="AL36" s="31">
        <v>0.94</v>
      </c>
      <c r="AM36" s="31">
        <v>0.76</v>
      </c>
      <c r="AN36" s="31">
        <v>1.41</v>
      </c>
      <c r="AO36" s="31">
        <v>0.35</v>
      </c>
      <c r="AP36" s="31">
        <v>1.47</v>
      </c>
      <c r="AQ36" s="31">
        <v>0</v>
      </c>
      <c r="AR36" s="31">
        <v>1.88</v>
      </c>
      <c r="AS36" s="31">
        <v>0</v>
      </c>
      <c r="AT36" s="31">
        <v>0</v>
      </c>
      <c r="AU36" s="31">
        <v>0</v>
      </c>
      <c r="AV36" s="31">
        <v>1.06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200.46</v>
      </c>
      <c r="CC36" s="30">
        <v>3.48</v>
      </c>
      <c r="CE36" s="28">
        <v>0.09</v>
      </c>
      <c r="CG36" s="28">
        <v>0.24</v>
      </c>
      <c r="CH36" s="28">
        <v>0.06</v>
      </c>
      <c r="CI36" s="28">
        <v>0.15</v>
      </c>
      <c r="CJ36" s="28">
        <v>12</v>
      </c>
      <c r="CK36" s="28">
        <v>4.92</v>
      </c>
      <c r="CL36" s="28">
        <v>8.4600000000000009</v>
      </c>
      <c r="CM36" s="28">
        <v>0</v>
      </c>
      <c r="CN36" s="28">
        <v>0</v>
      </c>
      <c r="CO36" s="28">
        <v>0</v>
      </c>
      <c r="CP36" s="28">
        <v>7</v>
      </c>
      <c r="CQ36" s="28">
        <v>0</v>
      </c>
      <c r="CR36" s="28">
        <v>2.11</v>
      </c>
    </row>
    <row r="37" spans="1:96" s="36" customFormat="1" ht="11.4">
      <c r="B37" s="37" t="s">
        <v>112</v>
      </c>
      <c r="C37" s="38"/>
      <c r="D37" s="38">
        <v>28.55</v>
      </c>
      <c r="E37" s="38">
        <v>24.32</v>
      </c>
      <c r="F37" s="38">
        <v>20.12</v>
      </c>
      <c r="G37" s="38">
        <v>1.86</v>
      </c>
      <c r="H37" s="38">
        <v>73.78</v>
      </c>
      <c r="I37" s="38">
        <v>588.04</v>
      </c>
      <c r="J37" s="39">
        <v>11.85</v>
      </c>
      <c r="K37" s="39">
        <v>0.88</v>
      </c>
      <c r="L37" s="39">
        <v>0</v>
      </c>
      <c r="M37" s="39">
        <v>0</v>
      </c>
      <c r="N37" s="39">
        <v>43.02</v>
      </c>
      <c r="O37" s="39">
        <v>29.56</v>
      </c>
      <c r="P37" s="39">
        <v>1.2</v>
      </c>
      <c r="Q37" s="39">
        <v>0</v>
      </c>
      <c r="R37" s="39">
        <v>0</v>
      </c>
      <c r="S37" s="39">
        <v>1.9</v>
      </c>
      <c r="T37" s="39">
        <v>4.63</v>
      </c>
      <c r="U37" s="39">
        <v>694.05</v>
      </c>
      <c r="V37" s="39">
        <v>398.2</v>
      </c>
      <c r="W37" s="39">
        <v>369.69</v>
      </c>
      <c r="X37" s="39">
        <v>60.21</v>
      </c>
      <c r="Y37" s="39">
        <v>399.82</v>
      </c>
      <c r="Z37" s="39">
        <v>1.2</v>
      </c>
      <c r="AA37" s="39">
        <v>100.54</v>
      </c>
      <c r="AB37" s="39">
        <v>62.53</v>
      </c>
      <c r="AC37" s="39">
        <v>130.72999999999999</v>
      </c>
      <c r="AD37" s="39">
        <v>1.1000000000000001</v>
      </c>
      <c r="AE37" s="39">
        <v>0.13</v>
      </c>
      <c r="AF37" s="39">
        <v>0.51</v>
      </c>
      <c r="AG37" s="39">
        <v>0.93</v>
      </c>
      <c r="AH37" s="39">
        <v>6.92</v>
      </c>
      <c r="AI37" s="39">
        <v>2.02</v>
      </c>
      <c r="AJ37" s="39">
        <v>0</v>
      </c>
      <c r="AK37" s="39">
        <v>1418.21</v>
      </c>
      <c r="AL37" s="39">
        <v>1221.76</v>
      </c>
      <c r="AM37" s="39">
        <v>2225.04</v>
      </c>
      <c r="AN37" s="39">
        <v>1608.01</v>
      </c>
      <c r="AO37" s="39">
        <v>628.89</v>
      </c>
      <c r="AP37" s="39">
        <v>1068.55</v>
      </c>
      <c r="AQ37" s="39">
        <v>357.98</v>
      </c>
      <c r="AR37" s="39">
        <v>1290.9000000000001</v>
      </c>
      <c r="AS37" s="39">
        <v>353.52</v>
      </c>
      <c r="AT37" s="39">
        <v>339.49</v>
      </c>
      <c r="AU37" s="39">
        <v>473.07</v>
      </c>
      <c r="AV37" s="39">
        <v>644.46</v>
      </c>
      <c r="AW37" s="39">
        <v>231.18</v>
      </c>
      <c r="AX37" s="39">
        <v>1663.31</v>
      </c>
      <c r="AY37" s="39">
        <v>0.64</v>
      </c>
      <c r="AZ37" s="39">
        <v>607.35</v>
      </c>
      <c r="BA37" s="39">
        <v>397</v>
      </c>
      <c r="BB37" s="39">
        <v>1352.47</v>
      </c>
      <c r="BC37" s="39">
        <v>217.3</v>
      </c>
      <c r="BD37" s="39">
        <v>0.11</v>
      </c>
      <c r="BE37" s="39">
        <v>0.05</v>
      </c>
      <c r="BF37" s="39">
        <v>0.03</v>
      </c>
      <c r="BG37" s="39">
        <v>0.06</v>
      </c>
      <c r="BH37" s="39">
        <v>7.0000000000000007E-2</v>
      </c>
      <c r="BI37" s="39">
        <v>0.32</v>
      </c>
      <c r="BJ37" s="39">
        <v>0</v>
      </c>
      <c r="BK37" s="39">
        <v>1.01</v>
      </c>
      <c r="BL37" s="39">
        <v>0</v>
      </c>
      <c r="BM37" s="39">
        <v>0.33</v>
      </c>
      <c r="BN37" s="39">
        <v>0.01</v>
      </c>
      <c r="BO37" s="39">
        <v>0.01</v>
      </c>
      <c r="BP37" s="39">
        <v>0</v>
      </c>
      <c r="BQ37" s="39">
        <v>0.06</v>
      </c>
      <c r="BR37" s="39">
        <v>0.09</v>
      </c>
      <c r="BS37" s="39">
        <v>1.82</v>
      </c>
      <c r="BT37" s="39">
        <v>0</v>
      </c>
      <c r="BU37" s="39">
        <v>0</v>
      </c>
      <c r="BV37" s="39">
        <v>1.03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453.9</v>
      </c>
      <c r="CC37" s="38">
        <f>SUM($CC$31:$CC$36)</f>
        <v>83.84</v>
      </c>
      <c r="CD37" s="36">
        <f>$I$37/$I$51*100</f>
        <v>17.594240970848805</v>
      </c>
      <c r="CE37" s="36">
        <v>110.96</v>
      </c>
      <c r="CG37" s="36">
        <v>62.01</v>
      </c>
      <c r="CH37" s="36">
        <v>35.200000000000003</v>
      </c>
      <c r="CI37" s="36">
        <v>48.61</v>
      </c>
      <c r="CJ37" s="36">
        <v>4031.79</v>
      </c>
      <c r="CK37" s="36">
        <v>1759.92</v>
      </c>
      <c r="CL37" s="36">
        <v>2895.85</v>
      </c>
      <c r="CM37" s="36">
        <v>47.16</v>
      </c>
      <c r="CN37" s="36">
        <v>32.58</v>
      </c>
      <c r="CO37" s="36">
        <v>39.869999999999997</v>
      </c>
      <c r="CP37" s="36">
        <v>19.3</v>
      </c>
      <c r="CQ37" s="36">
        <v>1.5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7.38</v>
      </c>
      <c r="CE39" s="32">
        <v>1803.2</v>
      </c>
      <c r="CG39" s="32">
        <v>2.94</v>
      </c>
      <c r="CH39" s="32">
        <v>2.83</v>
      </c>
      <c r="CI39" s="32">
        <v>2.88</v>
      </c>
      <c r="CJ39" s="32">
        <v>491.7</v>
      </c>
      <c r="CK39" s="32">
        <v>116.95</v>
      </c>
      <c r="CL39" s="32">
        <v>304.33</v>
      </c>
      <c r="CM39" s="32">
        <v>2.58</v>
      </c>
      <c r="CN39" s="32">
        <v>1.51</v>
      </c>
      <c r="CO39" s="32">
        <v>2.0499999999999998</v>
      </c>
      <c r="CP39" s="32">
        <v>3</v>
      </c>
      <c r="CQ39" s="32">
        <v>0</v>
      </c>
      <c r="CR39" s="32">
        <v>4.47</v>
      </c>
    </row>
    <row r="40" spans="1:96" s="32" customFormat="1" ht="24">
      <c r="A40" s="32" t="str">
        <f>"18/2"</f>
        <v>18/2</v>
      </c>
      <c r="B40" s="33" t="s">
        <v>101</v>
      </c>
      <c r="C40" s="34" t="str">
        <f>"250"</f>
        <v>250</v>
      </c>
      <c r="D40" s="34">
        <v>3.21</v>
      </c>
      <c r="E40" s="34">
        <v>0</v>
      </c>
      <c r="F40" s="34">
        <v>2.4500000000000002</v>
      </c>
      <c r="G40" s="34">
        <v>2.4500000000000002</v>
      </c>
      <c r="H40" s="34">
        <v>23.6</v>
      </c>
      <c r="I40" s="34">
        <v>127.39266074999999</v>
      </c>
      <c r="J40" s="35">
        <v>0.35</v>
      </c>
      <c r="K40" s="35">
        <v>1.3</v>
      </c>
      <c r="L40" s="35">
        <v>0</v>
      </c>
      <c r="M40" s="35">
        <v>0</v>
      </c>
      <c r="N40" s="35">
        <v>2.52</v>
      </c>
      <c r="O40" s="35">
        <v>19.170000000000002</v>
      </c>
      <c r="P40" s="35">
        <v>1.9</v>
      </c>
      <c r="Q40" s="35">
        <v>0</v>
      </c>
      <c r="R40" s="35">
        <v>0</v>
      </c>
      <c r="S40" s="35">
        <v>0.19</v>
      </c>
      <c r="T40" s="35">
        <v>2.0299999999999998</v>
      </c>
      <c r="U40" s="35">
        <v>389.91</v>
      </c>
      <c r="V40" s="35">
        <v>447.68</v>
      </c>
      <c r="W40" s="35">
        <v>18.29</v>
      </c>
      <c r="X40" s="35">
        <v>22.93</v>
      </c>
      <c r="Y40" s="35">
        <v>59.69</v>
      </c>
      <c r="Z40" s="35">
        <v>1</v>
      </c>
      <c r="AA40" s="35">
        <v>0</v>
      </c>
      <c r="AB40" s="35">
        <v>1308.5999999999999</v>
      </c>
      <c r="AC40" s="35">
        <v>242.1</v>
      </c>
      <c r="AD40" s="35">
        <v>1.24</v>
      </c>
      <c r="AE40" s="35">
        <v>0.1</v>
      </c>
      <c r="AF40" s="35">
        <v>0.06</v>
      </c>
      <c r="AG40" s="35">
        <v>1.02</v>
      </c>
      <c r="AH40" s="35">
        <v>1.86</v>
      </c>
      <c r="AI40" s="35">
        <v>6.12</v>
      </c>
      <c r="AJ40" s="35">
        <v>0</v>
      </c>
      <c r="AK40" s="35">
        <v>90.78</v>
      </c>
      <c r="AL40" s="35">
        <v>94.22</v>
      </c>
      <c r="AM40" s="35">
        <v>156.88999999999999</v>
      </c>
      <c r="AN40" s="35">
        <v>82.08</v>
      </c>
      <c r="AO40" s="35">
        <v>30.25</v>
      </c>
      <c r="AP40" s="35">
        <v>76.44</v>
      </c>
      <c r="AQ40" s="35">
        <v>29.21</v>
      </c>
      <c r="AR40" s="35">
        <v>104.67</v>
      </c>
      <c r="AS40" s="35">
        <v>93.55</v>
      </c>
      <c r="AT40" s="35">
        <v>172.79</v>
      </c>
      <c r="AU40" s="35">
        <v>113.46</v>
      </c>
      <c r="AV40" s="35">
        <v>40.36</v>
      </c>
      <c r="AW40" s="35">
        <v>82.54</v>
      </c>
      <c r="AX40" s="35">
        <v>627.16999999999996</v>
      </c>
      <c r="AY40" s="35">
        <v>0</v>
      </c>
      <c r="AZ40" s="35">
        <v>165.43</v>
      </c>
      <c r="BA40" s="35">
        <v>95.3</v>
      </c>
      <c r="BB40" s="35">
        <v>59.15</v>
      </c>
      <c r="BC40" s="35">
        <v>39.43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0.2</v>
      </c>
      <c r="BL40" s="35">
        <v>0</v>
      </c>
      <c r="BM40" s="35">
        <v>0.09</v>
      </c>
      <c r="BN40" s="35">
        <v>0.01</v>
      </c>
      <c r="BO40" s="35">
        <v>0.01</v>
      </c>
      <c r="BP40" s="35">
        <v>0</v>
      </c>
      <c r="BQ40" s="35">
        <v>0</v>
      </c>
      <c r="BR40" s="35">
        <v>0</v>
      </c>
      <c r="BS40" s="35">
        <v>0.57999999999999996</v>
      </c>
      <c r="BT40" s="35">
        <v>0</v>
      </c>
      <c r="BU40" s="35">
        <v>0</v>
      </c>
      <c r="BV40" s="35">
        <v>1.28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261.05</v>
      </c>
      <c r="CC40" s="34">
        <v>10.210000000000001</v>
      </c>
      <c r="CE40" s="32">
        <v>218.1</v>
      </c>
      <c r="CG40" s="32">
        <v>38.69</v>
      </c>
      <c r="CH40" s="32">
        <v>22.64</v>
      </c>
      <c r="CI40" s="32">
        <v>30.67</v>
      </c>
      <c r="CJ40" s="32">
        <v>721.62</v>
      </c>
      <c r="CK40" s="32">
        <v>443.94</v>
      </c>
      <c r="CL40" s="32">
        <v>582.78</v>
      </c>
      <c r="CM40" s="32">
        <v>43.82</v>
      </c>
      <c r="CN40" s="32">
        <v>21.85</v>
      </c>
      <c r="CO40" s="32">
        <v>32.83</v>
      </c>
      <c r="CP40" s="32">
        <v>0</v>
      </c>
      <c r="CQ40" s="32">
        <v>1</v>
      </c>
      <c r="CR40" s="32">
        <v>6.19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22.89</v>
      </c>
      <c r="CE41" s="32">
        <v>29.32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0.9</v>
      </c>
      <c r="CR41" s="32">
        <v>13.87</v>
      </c>
    </row>
    <row r="42" spans="1:96" s="32" customFormat="1" ht="24">
      <c r="A42" s="32" t="str">
        <f>"48/9"</f>
        <v>48/9</v>
      </c>
      <c r="B42" s="33" t="s">
        <v>103</v>
      </c>
      <c r="C42" s="34" t="str">
        <f>"100"</f>
        <v>100</v>
      </c>
      <c r="D42" s="34">
        <v>8.1</v>
      </c>
      <c r="E42" s="34">
        <v>7.31</v>
      </c>
      <c r="F42" s="34">
        <v>8.1199999999999992</v>
      </c>
      <c r="G42" s="34">
        <v>0.91</v>
      </c>
      <c r="H42" s="34">
        <v>8.86</v>
      </c>
      <c r="I42" s="34">
        <v>139.7221691057693</v>
      </c>
      <c r="J42" s="35">
        <v>4.63</v>
      </c>
      <c r="K42" s="35">
        <v>0.54</v>
      </c>
      <c r="L42" s="35">
        <v>0</v>
      </c>
      <c r="M42" s="35">
        <v>0</v>
      </c>
      <c r="N42" s="35">
        <v>1.96</v>
      </c>
      <c r="O42" s="35">
        <v>5.89</v>
      </c>
      <c r="P42" s="35">
        <v>1.01</v>
      </c>
      <c r="Q42" s="35">
        <v>0</v>
      </c>
      <c r="R42" s="35">
        <v>0</v>
      </c>
      <c r="S42" s="35">
        <v>0.22</v>
      </c>
      <c r="T42" s="35">
        <v>1.1299999999999999</v>
      </c>
      <c r="U42" s="35">
        <v>155.18</v>
      </c>
      <c r="V42" s="35">
        <v>213.68</v>
      </c>
      <c r="W42" s="35">
        <v>30.62</v>
      </c>
      <c r="X42" s="35">
        <v>16.38</v>
      </c>
      <c r="Y42" s="35">
        <v>84.05</v>
      </c>
      <c r="Z42" s="35">
        <v>1.1399999999999999</v>
      </c>
      <c r="AA42" s="35">
        <v>12.63</v>
      </c>
      <c r="AB42" s="35">
        <v>14.16</v>
      </c>
      <c r="AC42" s="35">
        <v>26.83</v>
      </c>
      <c r="AD42" s="35">
        <v>0.66</v>
      </c>
      <c r="AE42" s="35">
        <v>0.03</v>
      </c>
      <c r="AF42" s="35">
        <v>7.0000000000000007E-2</v>
      </c>
      <c r="AG42" s="35">
        <v>1.43</v>
      </c>
      <c r="AH42" s="35">
        <v>3.95</v>
      </c>
      <c r="AI42" s="35">
        <v>1.67</v>
      </c>
      <c r="AJ42" s="35">
        <v>0</v>
      </c>
      <c r="AK42" s="35">
        <v>513.69000000000005</v>
      </c>
      <c r="AL42" s="35">
        <v>393.32</v>
      </c>
      <c r="AM42" s="35">
        <v>745.23</v>
      </c>
      <c r="AN42" s="35">
        <v>742.89</v>
      </c>
      <c r="AO42" s="35">
        <v>225.57</v>
      </c>
      <c r="AP42" s="35">
        <v>397.11</v>
      </c>
      <c r="AQ42" s="35">
        <v>107.85</v>
      </c>
      <c r="AR42" s="35">
        <v>407.2</v>
      </c>
      <c r="AS42" s="35">
        <v>540.35</v>
      </c>
      <c r="AT42" s="35">
        <v>536.73</v>
      </c>
      <c r="AU42" s="35">
        <v>897.85</v>
      </c>
      <c r="AV42" s="35">
        <v>333.82</v>
      </c>
      <c r="AW42" s="35">
        <v>455.11</v>
      </c>
      <c r="AX42" s="35">
        <v>1603.92</v>
      </c>
      <c r="AY42" s="35">
        <v>96.4</v>
      </c>
      <c r="AZ42" s="35">
        <v>376.96</v>
      </c>
      <c r="BA42" s="35">
        <v>414.01</v>
      </c>
      <c r="BB42" s="35">
        <v>336.28</v>
      </c>
      <c r="BC42" s="35">
        <v>139.94</v>
      </c>
      <c r="BD42" s="35">
        <v>0.04</v>
      </c>
      <c r="BE42" s="35">
        <v>0.02</v>
      </c>
      <c r="BF42" s="35">
        <v>0.01</v>
      </c>
      <c r="BG42" s="35">
        <v>0.03</v>
      </c>
      <c r="BH42" s="35">
        <v>0.03</v>
      </c>
      <c r="BI42" s="35">
        <v>0.13</v>
      </c>
      <c r="BJ42" s="35">
        <v>0</v>
      </c>
      <c r="BK42" s="35">
        <v>0.43</v>
      </c>
      <c r="BL42" s="35">
        <v>0</v>
      </c>
      <c r="BM42" s="35">
        <v>0.14000000000000001</v>
      </c>
      <c r="BN42" s="35">
        <v>0</v>
      </c>
      <c r="BO42" s="35">
        <v>0</v>
      </c>
      <c r="BP42" s="35">
        <v>0</v>
      </c>
      <c r="BQ42" s="35">
        <v>0.03</v>
      </c>
      <c r="BR42" s="35">
        <v>0.04</v>
      </c>
      <c r="BS42" s="35">
        <v>0.48</v>
      </c>
      <c r="BT42" s="35">
        <v>0</v>
      </c>
      <c r="BU42" s="35">
        <v>0</v>
      </c>
      <c r="BV42" s="35">
        <v>0.5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113.94</v>
      </c>
      <c r="CC42" s="34">
        <v>35.94</v>
      </c>
      <c r="CE42" s="32">
        <v>14.99</v>
      </c>
      <c r="CG42" s="32">
        <v>20.41</v>
      </c>
      <c r="CH42" s="32">
        <v>10.199999999999999</v>
      </c>
      <c r="CI42" s="32">
        <v>15.3</v>
      </c>
      <c r="CJ42" s="32">
        <v>840.21</v>
      </c>
      <c r="CK42" s="32">
        <v>287.06</v>
      </c>
      <c r="CL42" s="32">
        <v>563.64</v>
      </c>
      <c r="CM42" s="32">
        <v>18.43</v>
      </c>
      <c r="CN42" s="32">
        <v>13.82</v>
      </c>
      <c r="CO42" s="32">
        <v>16.149999999999999</v>
      </c>
      <c r="CP42" s="32">
        <v>0</v>
      </c>
      <c r="CQ42" s="32">
        <v>0.31</v>
      </c>
      <c r="CR42" s="32">
        <v>21.78</v>
      </c>
    </row>
    <row r="43" spans="1:96" s="32" customFormat="1">
      <c r="A43" s="32" t="str">
        <f>"2"</f>
        <v>2</v>
      </c>
      <c r="B43" s="33" t="s">
        <v>96</v>
      </c>
      <c r="C43" s="34" t="str">
        <f>"40,1"</f>
        <v>40,1</v>
      </c>
      <c r="D43" s="34">
        <v>2.65</v>
      </c>
      <c r="E43" s="34">
        <v>0</v>
      </c>
      <c r="F43" s="34">
        <v>0.26</v>
      </c>
      <c r="G43" s="34">
        <v>0.26</v>
      </c>
      <c r="H43" s="34">
        <v>18.809999999999999</v>
      </c>
      <c r="I43" s="34">
        <v>89.784300999999985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18.29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128.04</v>
      </c>
      <c r="AL43" s="35">
        <v>133.27000000000001</v>
      </c>
      <c r="AM43" s="35">
        <v>204.09</v>
      </c>
      <c r="AN43" s="35">
        <v>67.680000000000007</v>
      </c>
      <c r="AO43" s="35">
        <v>40.119999999999997</v>
      </c>
      <c r="AP43" s="35">
        <v>80.239999999999995</v>
      </c>
      <c r="AQ43" s="35">
        <v>30.35</v>
      </c>
      <c r="AR43" s="35">
        <v>145.13</v>
      </c>
      <c r="AS43" s="35">
        <v>90.01</v>
      </c>
      <c r="AT43" s="35">
        <v>125.59</v>
      </c>
      <c r="AU43" s="35">
        <v>103.61</v>
      </c>
      <c r="AV43" s="35">
        <v>54.42</v>
      </c>
      <c r="AW43" s="35">
        <v>96.29</v>
      </c>
      <c r="AX43" s="35">
        <v>805.19</v>
      </c>
      <c r="AY43" s="35">
        <v>0</v>
      </c>
      <c r="AZ43" s="35">
        <v>262.35000000000002</v>
      </c>
      <c r="BA43" s="35">
        <v>114.08</v>
      </c>
      <c r="BB43" s="35">
        <v>75.7</v>
      </c>
      <c r="BC43" s="35">
        <v>60.01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15.68</v>
      </c>
      <c r="CC43" s="34">
        <v>2.12</v>
      </c>
      <c r="CE43" s="32">
        <v>0</v>
      </c>
      <c r="CG43" s="32">
        <v>0</v>
      </c>
      <c r="CH43" s="32">
        <v>0</v>
      </c>
      <c r="CI43" s="32">
        <v>0</v>
      </c>
      <c r="CJ43" s="32">
        <v>691.63</v>
      </c>
      <c r="CK43" s="32">
        <v>266.45999999999998</v>
      </c>
      <c r="CL43" s="32">
        <v>479.05</v>
      </c>
      <c r="CM43" s="32">
        <v>5.53</v>
      </c>
      <c r="CN43" s="32">
        <v>5.53</v>
      </c>
      <c r="CO43" s="32">
        <v>5.53</v>
      </c>
      <c r="CP43" s="32">
        <v>0</v>
      </c>
      <c r="CQ43" s="32">
        <v>0</v>
      </c>
      <c r="CR43" s="32">
        <v>1.77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3.85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2.34</v>
      </c>
    </row>
    <row r="46" spans="1:96" s="36" customFormat="1" ht="11.4">
      <c r="B46" s="37" t="s">
        <v>114</v>
      </c>
      <c r="C46" s="38"/>
      <c r="D46" s="38">
        <v>20.25</v>
      </c>
      <c r="E46" s="38">
        <v>7.96</v>
      </c>
      <c r="F46" s="38">
        <v>21.43</v>
      </c>
      <c r="G46" s="38">
        <v>10.44</v>
      </c>
      <c r="H46" s="38">
        <v>101.95</v>
      </c>
      <c r="I46" s="38">
        <v>670.55</v>
      </c>
      <c r="J46" s="39">
        <v>8.5</v>
      </c>
      <c r="K46" s="39">
        <v>5.84</v>
      </c>
      <c r="L46" s="39">
        <v>0</v>
      </c>
      <c r="M46" s="39">
        <v>0</v>
      </c>
      <c r="N46" s="39">
        <v>21.25</v>
      </c>
      <c r="O46" s="39">
        <v>71.84</v>
      </c>
      <c r="P46" s="39">
        <v>8.86</v>
      </c>
      <c r="Q46" s="39">
        <v>0</v>
      </c>
      <c r="R46" s="39">
        <v>0</v>
      </c>
      <c r="S46" s="39">
        <v>1.22</v>
      </c>
      <c r="T46" s="39">
        <v>8.19</v>
      </c>
      <c r="U46" s="39">
        <v>962.41</v>
      </c>
      <c r="V46" s="39">
        <v>1654.46</v>
      </c>
      <c r="W46" s="39">
        <v>123.3</v>
      </c>
      <c r="X46" s="39">
        <v>119.52</v>
      </c>
      <c r="Y46" s="39">
        <v>329.66</v>
      </c>
      <c r="Z46" s="39">
        <v>4.9400000000000004</v>
      </c>
      <c r="AA46" s="39">
        <v>35.130000000000003</v>
      </c>
      <c r="AB46" s="39">
        <v>12183.89</v>
      </c>
      <c r="AC46" s="39">
        <v>2139.19</v>
      </c>
      <c r="AD46" s="39">
        <v>5.39</v>
      </c>
      <c r="AE46" s="39">
        <v>0.36</v>
      </c>
      <c r="AF46" s="39">
        <v>0.33</v>
      </c>
      <c r="AG46" s="39">
        <v>5.09</v>
      </c>
      <c r="AH46" s="39">
        <v>10.33</v>
      </c>
      <c r="AI46" s="39">
        <v>18.93</v>
      </c>
      <c r="AJ46" s="39">
        <v>0</v>
      </c>
      <c r="AK46" s="39">
        <v>846.39</v>
      </c>
      <c r="AL46" s="39">
        <v>750.1</v>
      </c>
      <c r="AM46" s="39">
        <v>1370.46</v>
      </c>
      <c r="AN46" s="39">
        <v>1113.23</v>
      </c>
      <c r="AO46" s="39">
        <v>354.58</v>
      </c>
      <c r="AP46" s="39">
        <v>713.6</v>
      </c>
      <c r="AQ46" s="39">
        <v>232.44</v>
      </c>
      <c r="AR46" s="39">
        <v>855.25</v>
      </c>
      <c r="AS46" s="39">
        <v>917.39</v>
      </c>
      <c r="AT46" s="39">
        <v>1177.6300000000001</v>
      </c>
      <c r="AU46" s="39">
        <v>1439.61</v>
      </c>
      <c r="AV46" s="39">
        <v>489.07</v>
      </c>
      <c r="AW46" s="39">
        <v>786.2</v>
      </c>
      <c r="AX46" s="39">
        <v>3898.61</v>
      </c>
      <c r="AY46" s="39">
        <v>96.4</v>
      </c>
      <c r="AZ46" s="39">
        <v>985.21</v>
      </c>
      <c r="BA46" s="39">
        <v>755.2</v>
      </c>
      <c r="BB46" s="39">
        <v>610.65</v>
      </c>
      <c r="BC46" s="39">
        <v>302.19</v>
      </c>
      <c r="BD46" s="39">
        <v>0.16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0.48</v>
      </c>
      <c r="BJ46" s="39">
        <v>0</v>
      </c>
      <c r="BK46" s="39">
        <v>2.1</v>
      </c>
      <c r="BL46" s="39">
        <v>0</v>
      </c>
      <c r="BM46" s="39">
        <v>0.8</v>
      </c>
      <c r="BN46" s="39">
        <v>0.03</v>
      </c>
      <c r="BO46" s="39">
        <v>0.06</v>
      </c>
      <c r="BP46" s="39">
        <v>0</v>
      </c>
      <c r="BQ46" s="39">
        <v>0.09</v>
      </c>
      <c r="BR46" s="39">
        <v>0.16</v>
      </c>
      <c r="BS46" s="39">
        <v>3.52</v>
      </c>
      <c r="BT46" s="39">
        <v>0</v>
      </c>
      <c r="BU46" s="39">
        <v>0</v>
      </c>
      <c r="BV46" s="39">
        <v>5.61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819.4</v>
      </c>
      <c r="CC46" s="38">
        <f>SUM($CC$38:$CC$45)</f>
        <v>83.5</v>
      </c>
      <c r="CD46" s="36">
        <f>$I$46/$I$51*100</f>
        <v>20.062951981162279</v>
      </c>
      <c r="CE46" s="36">
        <v>2065.7800000000002</v>
      </c>
      <c r="CG46" s="36">
        <v>100.62</v>
      </c>
      <c r="CH46" s="36">
        <v>57.83</v>
      </c>
      <c r="CI46" s="36">
        <v>79.23</v>
      </c>
      <c r="CJ46" s="36">
        <v>3348.98</v>
      </c>
      <c r="CK46" s="36">
        <v>1645.35</v>
      </c>
      <c r="CL46" s="36">
        <v>2497.17</v>
      </c>
      <c r="CM46" s="36">
        <v>94.78</v>
      </c>
      <c r="CN46" s="36">
        <v>46.31</v>
      </c>
      <c r="CO46" s="36">
        <v>70.56</v>
      </c>
      <c r="CP46" s="36">
        <v>8</v>
      </c>
      <c r="CQ46" s="36">
        <v>2.21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"180"</f>
        <v>180</v>
      </c>
      <c r="D48" s="34">
        <v>4.8600000000000003</v>
      </c>
      <c r="E48" s="34">
        <v>0</v>
      </c>
      <c r="F48" s="34">
        <v>1.8</v>
      </c>
      <c r="G48" s="34">
        <v>0</v>
      </c>
      <c r="H48" s="34">
        <v>29.16</v>
      </c>
      <c r="I48" s="34">
        <v>137.80799999999999</v>
      </c>
      <c r="J48" s="35">
        <v>1.26</v>
      </c>
      <c r="K48" s="35">
        <v>0</v>
      </c>
      <c r="L48" s="35">
        <v>0</v>
      </c>
      <c r="M48" s="35">
        <v>0</v>
      </c>
      <c r="N48" s="35">
        <v>21.96</v>
      </c>
      <c r="O48" s="35">
        <v>0</v>
      </c>
      <c r="P48" s="35">
        <v>7.2</v>
      </c>
      <c r="Q48" s="35">
        <v>0</v>
      </c>
      <c r="R48" s="35">
        <v>0</v>
      </c>
      <c r="S48" s="35">
        <v>1.44</v>
      </c>
      <c r="T48" s="35">
        <v>1.26</v>
      </c>
      <c r="U48" s="35">
        <v>81</v>
      </c>
      <c r="V48" s="35">
        <v>221.4</v>
      </c>
      <c r="W48" s="35">
        <v>196.2</v>
      </c>
      <c r="X48" s="35">
        <v>23.4</v>
      </c>
      <c r="Y48" s="35">
        <v>153</v>
      </c>
      <c r="Z48" s="35">
        <v>0.18</v>
      </c>
      <c r="AA48" s="35">
        <v>0</v>
      </c>
      <c r="AB48" s="35">
        <v>0</v>
      </c>
      <c r="AC48" s="35">
        <v>0</v>
      </c>
      <c r="AD48" s="35">
        <v>0</v>
      </c>
      <c r="AE48" s="35">
        <v>0.05</v>
      </c>
      <c r="AF48" s="35">
        <v>0.23</v>
      </c>
      <c r="AG48" s="35">
        <v>0.18</v>
      </c>
      <c r="AH48" s="35">
        <v>1.62</v>
      </c>
      <c r="AI48" s="35">
        <v>2.88</v>
      </c>
      <c r="AJ48" s="35">
        <v>0</v>
      </c>
      <c r="AK48" s="35">
        <v>3924</v>
      </c>
      <c r="AL48" s="35">
        <v>3996</v>
      </c>
      <c r="AM48" s="35">
        <v>6876</v>
      </c>
      <c r="AN48" s="35">
        <v>5508</v>
      </c>
      <c r="AO48" s="35">
        <v>1224</v>
      </c>
      <c r="AP48" s="35">
        <v>3636</v>
      </c>
      <c r="AQ48" s="35">
        <v>1080</v>
      </c>
      <c r="AR48" s="35">
        <v>3096</v>
      </c>
      <c r="AS48" s="35">
        <v>3312</v>
      </c>
      <c r="AT48" s="35">
        <v>3564</v>
      </c>
      <c r="AU48" s="35">
        <v>8028</v>
      </c>
      <c r="AV48" s="35">
        <v>1656</v>
      </c>
      <c r="AW48" s="35">
        <v>2160</v>
      </c>
      <c r="AX48" s="35">
        <v>8568</v>
      </c>
      <c r="AY48" s="35">
        <v>0</v>
      </c>
      <c r="AZ48" s="35">
        <v>3816</v>
      </c>
      <c r="BA48" s="35">
        <v>4464</v>
      </c>
      <c r="BB48" s="35">
        <v>2412</v>
      </c>
      <c r="BC48" s="35">
        <v>1368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148.68</v>
      </c>
      <c r="CC48" s="34">
        <v>19.100000000000001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15.92</v>
      </c>
    </row>
    <row r="49" spans="1:96" s="28" customFormat="1" ht="24">
      <c r="A49" s="28" t="str">
        <f>"20"</f>
        <v>20</v>
      </c>
      <c r="B49" s="29" t="s">
        <v>109</v>
      </c>
      <c r="C49" s="30" t="str">
        <f>"30"</f>
        <v>30</v>
      </c>
      <c r="D49" s="30">
        <v>1.5</v>
      </c>
      <c r="E49" s="30">
        <v>0</v>
      </c>
      <c r="F49" s="30">
        <v>1.35</v>
      </c>
      <c r="G49" s="30">
        <v>0</v>
      </c>
      <c r="H49" s="30">
        <v>90</v>
      </c>
      <c r="I49" s="30">
        <v>360.15</v>
      </c>
      <c r="J49" s="31">
        <v>0</v>
      </c>
      <c r="K49" s="31">
        <v>0</v>
      </c>
      <c r="L49" s="31">
        <v>0</v>
      </c>
      <c r="M49" s="31">
        <v>0</v>
      </c>
      <c r="N49" s="31">
        <v>90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13.56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11.3</v>
      </c>
    </row>
    <row r="50" spans="1:96" s="36" customFormat="1" ht="11.4">
      <c r="B50" s="37" t="s">
        <v>116</v>
      </c>
      <c r="C50" s="38"/>
      <c r="D50" s="38">
        <v>6.36</v>
      </c>
      <c r="E50" s="38">
        <v>0</v>
      </c>
      <c r="F50" s="38">
        <v>3.15</v>
      </c>
      <c r="G50" s="38">
        <v>0</v>
      </c>
      <c r="H50" s="38">
        <v>119.16</v>
      </c>
      <c r="I50" s="38">
        <v>497.96</v>
      </c>
      <c r="J50" s="39">
        <v>1.26</v>
      </c>
      <c r="K50" s="39">
        <v>0</v>
      </c>
      <c r="L50" s="39">
        <v>0</v>
      </c>
      <c r="M50" s="39">
        <v>0</v>
      </c>
      <c r="N50" s="39">
        <v>111.96</v>
      </c>
      <c r="O50" s="39">
        <v>0</v>
      </c>
      <c r="P50" s="39">
        <v>7.2</v>
      </c>
      <c r="Q50" s="39">
        <v>0</v>
      </c>
      <c r="R50" s="39">
        <v>0</v>
      </c>
      <c r="S50" s="39">
        <v>1.44</v>
      </c>
      <c r="T50" s="39">
        <v>1.26</v>
      </c>
      <c r="U50" s="39">
        <v>81</v>
      </c>
      <c r="V50" s="39">
        <v>221.4</v>
      </c>
      <c r="W50" s="39">
        <v>196.2</v>
      </c>
      <c r="X50" s="39">
        <v>23.4</v>
      </c>
      <c r="Y50" s="39">
        <v>153</v>
      </c>
      <c r="Z50" s="39">
        <v>0.18</v>
      </c>
      <c r="AA50" s="39">
        <v>0</v>
      </c>
      <c r="AB50" s="39">
        <v>0</v>
      </c>
      <c r="AC50" s="39">
        <v>0</v>
      </c>
      <c r="AD50" s="39">
        <v>0</v>
      </c>
      <c r="AE50" s="39">
        <v>0.05</v>
      </c>
      <c r="AF50" s="39">
        <v>0.23</v>
      </c>
      <c r="AG50" s="39">
        <v>0.18</v>
      </c>
      <c r="AH50" s="39">
        <v>1.62</v>
      </c>
      <c r="AI50" s="39">
        <v>2.88</v>
      </c>
      <c r="AJ50" s="39">
        <v>0</v>
      </c>
      <c r="AK50" s="39">
        <v>3924</v>
      </c>
      <c r="AL50" s="39">
        <v>3996</v>
      </c>
      <c r="AM50" s="39">
        <v>6876</v>
      </c>
      <c r="AN50" s="39">
        <v>5508</v>
      </c>
      <c r="AO50" s="39">
        <v>1224</v>
      </c>
      <c r="AP50" s="39">
        <v>3636</v>
      </c>
      <c r="AQ50" s="39">
        <v>1080</v>
      </c>
      <c r="AR50" s="39">
        <v>3096</v>
      </c>
      <c r="AS50" s="39">
        <v>3312</v>
      </c>
      <c r="AT50" s="39">
        <v>3564</v>
      </c>
      <c r="AU50" s="39">
        <v>8028</v>
      </c>
      <c r="AV50" s="39">
        <v>1656</v>
      </c>
      <c r="AW50" s="39">
        <v>2160</v>
      </c>
      <c r="AX50" s="39">
        <v>8568</v>
      </c>
      <c r="AY50" s="39">
        <v>0</v>
      </c>
      <c r="AZ50" s="39">
        <v>3816</v>
      </c>
      <c r="BA50" s="39">
        <v>4464</v>
      </c>
      <c r="BB50" s="39">
        <v>2412</v>
      </c>
      <c r="BC50" s="39">
        <v>1368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148.68</v>
      </c>
      <c r="CC50" s="38">
        <f>SUM($CC$47:$CC$49)</f>
        <v>32.660000000000004</v>
      </c>
      <c r="CD50" s="36">
        <f>$I$50/$I$51*100</f>
        <v>14.899034476980939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104.08</v>
      </c>
      <c r="E51" s="38">
        <v>59.3</v>
      </c>
      <c r="F51" s="38">
        <v>81.39</v>
      </c>
      <c r="G51" s="38">
        <v>21.42</v>
      </c>
      <c r="H51" s="38">
        <v>570.59</v>
      </c>
      <c r="I51" s="38">
        <v>3342.23</v>
      </c>
      <c r="J51" s="39">
        <v>39.729999999999997</v>
      </c>
      <c r="K51" s="39">
        <v>11.4</v>
      </c>
      <c r="L51" s="39">
        <v>0</v>
      </c>
      <c r="M51" s="39">
        <v>0</v>
      </c>
      <c r="N51" s="39">
        <v>339.21</v>
      </c>
      <c r="O51" s="39">
        <v>197.86</v>
      </c>
      <c r="P51" s="39">
        <v>33.51</v>
      </c>
      <c r="Q51" s="39">
        <v>0</v>
      </c>
      <c r="R51" s="39">
        <v>0</v>
      </c>
      <c r="S51" s="39">
        <v>8.7200000000000006</v>
      </c>
      <c r="T51" s="39">
        <v>26.39</v>
      </c>
      <c r="U51" s="39">
        <v>3266.73</v>
      </c>
      <c r="V51" s="39">
        <v>4179.3100000000004</v>
      </c>
      <c r="W51" s="39">
        <v>1281.7</v>
      </c>
      <c r="X51" s="39">
        <v>373.31</v>
      </c>
      <c r="Y51" s="39">
        <v>1645.72</v>
      </c>
      <c r="Z51" s="39">
        <v>12.04</v>
      </c>
      <c r="AA51" s="39">
        <v>247.47</v>
      </c>
      <c r="AB51" s="39">
        <v>19883.87</v>
      </c>
      <c r="AC51" s="39">
        <v>3723.7</v>
      </c>
      <c r="AD51" s="39">
        <v>11.38</v>
      </c>
      <c r="AE51" s="39">
        <v>1.01</v>
      </c>
      <c r="AF51" s="39">
        <v>1.98</v>
      </c>
      <c r="AG51" s="39">
        <v>11.34</v>
      </c>
      <c r="AH51" s="39">
        <v>35.01</v>
      </c>
      <c r="AI51" s="39">
        <v>43.14</v>
      </c>
      <c r="AJ51" s="39">
        <v>0</v>
      </c>
      <c r="AK51" s="39">
        <v>12151.67</v>
      </c>
      <c r="AL51" s="39">
        <v>11734.38</v>
      </c>
      <c r="AM51" s="39">
        <v>20497.84</v>
      </c>
      <c r="AN51" s="39">
        <v>16076.14</v>
      </c>
      <c r="AO51" s="39">
        <v>4284.82</v>
      </c>
      <c r="AP51" s="39">
        <v>10602.79</v>
      </c>
      <c r="AQ51" s="39">
        <v>3266.08</v>
      </c>
      <c r="AR51" s="39">
        <v>10240.620000000001</v>
      </c>
      <c r="AS51" s="39">
        <v>9043.74</v>
      </c>
      <c r="AT51" s="39">
        <v>10012.18</v>
      </c>
      <c r="AU51" s="39">
        <v>19670.669999999998</v>
      </c>
      <c r="AV51" s="39">
        <v>5439.98</v>
      </c>
      <c r="AW51" s="39">
        <v>6282.89</v>
      </c>
      <c r="AX51" s="39">
        <v>27843.82</v>
      </c>
      <c r="AY51" s="39">
        <v>184.33</v>
      </c>
      <c r="AZ51" s="39">
        <v>10710.19</v>
      </c>
      <c r="BA51" s="39">
        <v>11125.35</v>
      </c>
      <c r="BB51" s="39">
        <v>8479.73</v>
      </c>
      <c r="BC51" s="39">
        <v>3733.85</v>
      </c>
      <c r="BD51" s="39">
        <v>0.49</v>
      </c>
      <c r="BE51" s="39">
        <v>0.22</v>
      </c>
      <c r="BF51" s="39">
        <v>0.12</v>
      </c>
      <c r="BG51" s="39">
        <v>0.28000000000000003</v>
      </c>
      <c r="BH51" s="39">
        <v>0.31</v>
      </c>
      <c r="BI51" s="39">
        <v>1.46</v>
      </c>
      <c r="BJ51" s="39">
        <v>0</v>
      </c>
      <c r="BK51" s="39">
        <v>5.66</v>
      </c>
      <c r="BL51" s="39">
        <v>0</v>
      </c>
      <c r="BM51" s="39">
        <v>2.0099999999999998</v>
      </c>
      <c r="BN51" s="39">
        <v>0.06</v>
      </c>
      <c r="BO51" s="39">
        <v>0.11</v>
      </c>
      <c r="BP51" s="39">
        <v>0</v>
      </c>
      <c r="BQ51" s="39">
        <v>0.28000000000000003</v>
      </c>
      <c r="BR51" s="39">
        <v>0.46</v>
      </c>
      <c r="BS51" s="39">
        <v>9.3800000000000008</v>
      </c>
      <c r="BT51" s="39">
        <v>0</v>
      </c>
      <c r="BU51" s="39">
        <v>0</v>
      </c>
      <c r="BV51" s="39">
        <v>11.47</v>
      </c>
      <c r="BW51" s="39">
        <v>0.12</v>
      </c>
      <c r="BX51" s="39">
        <v>0.04</v>
      </c>
      <c r="BY51" s="39">
        <v>0</v>
      </c>
      <c r="BZ51" s="39">
        <v>0</v>
      </c>
      <c r="CA51" s="39">
        <v>0</v>
      </c>
      <c r="CB51" s="39">
        <v>2688.57</v>
      </c>
      <c r="CC51" s="38">
        <v>374</v>
      </c>
      <c r="CE51" s="36">
        <v>3561.45</v>
      </c>
      <c r="CG51" s="36">
        <v>350.47</v>
      </c>
      <c r="CH51" s="36">
        <v>203.05</v>
      </c>
      <c r="CI51" s="36">
        <v>276.76</v>
      </c>
      <c r="CJ51" s="36">
        <v>16742.189999999999</v>
      </c>
      <c r="CK51" s="36">
        <v>7531.56</v>
      </c>
      <c r="CL51" s="36">
        <v>12136.87</v>
      </c>
      <c r="CM51" s="36">
        <v>302.67</v>
      </c>
      <c r="CN51" s="36">
        <v>166.18</v>
      </c>
      <c r="CO51" s="36">
        <v>234.47</v>
      </c>
      <c r="CP51" s="36">
        <v>51.35</v>
      </c>
      <c r="CQ51" s="36">
        <v>6.78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23</v>
      </c>
      <c r="G53" s="16"/>
      <c r="H53" s="16">
        <v>65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121</v>
      </c>
      <c r="D29" s="53" t="s">
        <v>108</v>
      </c>
      <c r="E29" s="54">
        <v>180</v>
      </c>
      <c r="F29" s="55">
        <v>19.100000000000001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144</v>
      </c>
      <c r="C30" s="85" t="s">
        <v>151</v>
      </c>
      <c r="D30" s="65" t="s">
        <v>109</v>
      </c>
      <c r="E30" s="66">
        <v>30</v>
      </c>
      <c r="F30" s="67">
        <v>13.56</v>
      </c>
      <c r="G30" s="66">
        <v>360.15</v>
      </c>
      <c r="H30" s="66">
        <v>1.5</v>
      </c>
      <c r="I30" s="66">
        <v>1.35</v>
      </c>
      <c r="J30" s="68">
        <v>90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45051</v>
      </c>
      <c r="C1">
        <f>YEAR(Дата_Сост)</f>
        <v>2023</v>
      </c>
      <c r="D1">
        <f>MONTH(Дата_Сост)</f>
        <v>5</v>
      </c>
      <c r="E1">
        <f>DAY(Дата_Сост)</f>
        <v>5</v>
      </c>
    </row>
    <row r="2" spans="1:5">
      <c r="A2" t="s">
        <v>82</v>
      </c>
      <c r="B2" s="2">
        <v>45040.626504629632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2023-04-24T10:04:13Z</dcterms:modified>
</cp:coreProperties>
</file>