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<sst xmlns="http://schemas.openxmlformats.org/spreadsheetml/2006/main" count="187" uniqueCount="152">
  <si>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</si>
  <si>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</si>
  <si>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</si>
  <si>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</si>
  <si>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</si>
  <si>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</si>
  <si>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</si>
  <si>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</si>
  <si>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</si>
  <si>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</si>
  <si>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</si>
  <si>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</si>
  <si>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</si>
  <si>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</si>
  <si>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</si>
  <si>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</si>
  <si>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</si>
  <si>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</si>
  <si>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</si>
  <si>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</si>
  <si>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</si>
  <si>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</si>
  <si>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</si>
  <si>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</si>
  <si>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</si>
  <si>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</si>
  <si>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</si>
  <si>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</si>
  <si>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</si>
  <si>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</si>
  <si>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</si>
  <si>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</si>
  <si>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</si>
  <si>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</si>
  <si>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</si>
  <si>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</si>
  <si>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</si>
  <si>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</si>
  <si>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</si>
  <si>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</si>
  <si>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</si>
  <si>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</si>
  <si>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</si>
  <si>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</si>
  <si>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</si>
  <si>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</si>
  <si>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</si>
  <si>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</si>
  <si>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</si>
  <si>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</si>
  <si>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</si>
  <si>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</si>
  <si>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</si>
  <si>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</si>
  <si>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</si>
  <si>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</si>
  <si>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</si>
  <si>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</si>
  <si>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</si>
  <si>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</si>
  <si>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</si>
  <si>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</si>
  <si>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</si>
  <si>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</si>
  <si>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</si>
  <si>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</si>
  <si>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</si>
  <si>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</si>
  <si>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</si>
  <si>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</si>
  <si>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</si>
  <si>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</si>
  <si>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</si>
  <si>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</si>
  <si>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</si>
  <si>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</si>
  <si>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</si>
  <si>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</si>
  <si>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</si>
  <si>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</si>
  <si>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</si>
  <si>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</si>
  <si>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</si>
  <si>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</si>
  <si>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</si>
  <si>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</si>
  <si>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</si>
  <si>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</si>
  <si>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</si>
  <si>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</si>
  <si>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</si>
  <si>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</si>
  <si>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</si>
  <si>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</si>
  <si>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</si>
  <si>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</si>
  <si>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</si>
  <si>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</si>
  <si>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</si>
  <si>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</si>
  <si>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</t>
  </si>
  <si>
    <t>Борщ с картофелем и сметаной</t>
  </si>
  <si>
    <t>Картофельное пюре</t>
  </si>
  <si>
    <t>Оладьи из печени</t>
  </si>
  <si>
    <t>Соус томатный</t>
  </si>
  <si>
    <t>Хлеб ржаной</t>
  </si>
  <si>
    <t>Компот из свежих плодов</t>
  </si>
  <si>
    <t>Итого за 'Обед  с 7 до 11 лет'</t>
  </si>
  <si>
    <t>Полдник</t>
  </si>
  <si>
    <t>Вафли мягкие "Яшкино" ин/уп.</t>
  </si>
  <si>
    <t>Кисломолочный напиток "Снежок"</t>
  </si>
  <si>
    <t>Итого за 'Полдник'</t>
  </si>
  <si>
    <t>Завтрак с 12 и старше</t>
  </si>
  <si>
    <t>Итого за 'Завтрак с 12 и старше'</t>
  </si>
  <si>
    <t/>
  </si>
  <si>
    <t>Итого за ''</t>
  </si>
  <si>
    <t>Итого за день</t>
  </si>
  <si>
    <t>Содержание, % от калорийности</t>
  </si>
  <si>
    <t>16.05.2023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</si>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</sst>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8" workbookViewId="0">
      <selection activeCell="I60" sqref="I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16.5.2023г.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"16 мая 2023 г."</f>
        <v>16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18.3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11.09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10.23</v>
      </c>
      <c r="CE12" s="23">
        <v>104</v>
      </c>
      <c r="CG12" s="23">
        <v>9.0399999999999991</v>
      </c>
      <c r="CH12" s="23">
        <v>7.6</v>
      </c>
      <c r="CI12" s="23">
        <v>8.32</v>
      </c>
      <c r="CJ12" s="23">
        <v>1296</v>
      </c>
      <c r="CK12" s="23">
        <v>828</v>
      </c>
      <c r="CL12" s="23">
        <v>1062</v>
      </c>
      <c r="CM12" s="23">
        <v>4</v>
      </c>
      <c r="CN12" s="23">
        <v>2.8</v>
      </c>
      <c r="CO12" s="23">
        <v>3.4</v>
      </c>
      <c r="CP12" s="23">
        <v>0</v>
      </c>
      <c r="CQ12" s="23">
        <v>0</v>
      </c>
      <c r="CR12" s="23">
        <v>6.2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10.73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6.5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2.12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1.1000000000000001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16.940000000000001</v>
      </c>
      <c r="E16" s="29">
        <v>7.64</v>
      </c>
      <c r="F16" s="29">
        <v>18.95</v>
      </c>
      <c r="G16" s="29">
        <v>1.1299999999999999</v>
      </c>
      <c r="H16" s="29">
        <v>66.08</v>
      </c>
      <c r="I16" s="29">
        <v>502.92</v>
      </c>
      <c r="J16" s="30">
        <v>10.19</v>
      </c>
      <c r="K16" s="30">
        <v>0.34</v>
      </c>
      <c r="L16" s="30">
        <v>0</v>
      </c>
      <c r="M16" s="30">
        <v>0</v>
      </c>
      <c r="N16" s="30">
        <v>7.79</v>
      </c>
      <c r="O16" s="30">
        <v>56.08</v>
      </c>
      <c r="P16" s="30">
        <v>2.2000000000000002</v>
      </c>
      <c r="Q16" s="30">
        <v>0</v>
      </c>
      <c r="R16" s="30">
        <v>0</v>
      </c>
      <c r="S16" s="30">
        <v>0.21</v>
      </c>
      <c r="T16" s="30">
        <v>3.21</v>
      </c>
      <c r="U16" s="30">
        <v>548.99</v>
      </c>
      <c r="V16" s="30">
        <v>127.88</v>
      </c>
      <c r="W16" s="30">
        <v>120.67</v>
      </c>
      <c r="X16" s="30">
        <v>16.75</v>
      </c>
      <c r="Y16" s="30">
        <v>174.02</v>
      </c>
      <c r="Z16" s="30">
        <v>2.02</v>
      </c>
      <c r="AA16" s="30">
        <v>168.98</v>
      </c>
      <c r="AB16" s="30">
        <v>80.88</v>
      </c>
      <c r="AC16" s="30">
        <v>202.87</v>
      </c>
      <c r="AD16" s="30">
        <v>1.47</v>
      </c>
      <c r="AE16" s="30">
        <v>0.09</v>
      </c>
      <c r="AF16" s="30">
        <v>0.24</v>
      </c>
      <c r="AG16" s="30">
        <v>0.6</v>
      </c>
      <c r="AH16" s="30">
        <v>4.09</v>
      </c>
      <c r="AI16" s="30">
        <v>0.03</v>
      </c>
      <c r="AJ16" s="30">
        <v>0</v>
      </c>
      <c r="AK16" s="30">
        <v>899.7</v>
      </c>
      <c r="AL16" s="30">
        <v>738.72</v>
      </c>
      <c r="AM16" s="30">
        <v>1334.54</v>
      </c>
      <c r="AN16" s="30">
        <v>740.64</v>
      </c>
      <c r="AO16" s="30">
        <v>359.93</v>
      </c>
      <c r="AP16" s="30">
        <v>613.24</v>
      </c>
      <c r="AQ16" s="30">
        <v>245</v>
      </c>
      <c r="AR16" s="30">
        <v>840.65</v>
      </c>
      <c r="AS16" s="30">
        <v>641.94000000000005</v>
      </c>
      <c r="AT16" s="30">
        <v>760.27</v>
      </c>
      <c r="AU16" s="30">
        <v>946.37</v>
      </c>
      <c r="AV16" s="30">
        <v>465.69</v>
      </c>
      <c r="AW16" s="30">
        <v>519.29</v>
      </c>
      <c r="AX16" s="30">
        <v>3885.51</v>
      </c>
      <c r="AY16" s="30">
        <v>5.6</v>
      </c>
      <c r="AZ16" s="30">
        <v>1254.1400000000001</v>
      </c>
      <c r="BA16" s="30">
        <v>919.89</v>
      </c>
      <c r="BB16" s="30">
        <v>559.63</v>
      </c>
      <c r="BC16" s="30">
        <v>322.39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3.93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3.29</v>
      </c>
      <c r="BT16" s="30">
        <v>0</v>
      </c>
      <c r="BU16" s="30">
        <v>0</v>
      </c>
      <c r="BV16" s="30">
        <v>0.59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433.47</v>
      </c>
      <c r="CC16" s="29">
        <f>SUM($CC$10:$CC$15)</f>
        <v>42.480000000000004</v>
      </c>
      <c r="CD16" s="27">
        <f>$I$16/$I$53*100</f>
        <v>16.513869916990647</v>
      </c>
      <c r="CE16" s="27">
        <v>182.46</v>
      </c>
      <c r="CG16" s="27">
        <v>43.37</v>
      </c>
      <c r="CH16" s="27">
        <v>26.51</v>
      </c>
      <c r="CI16" s="27">
        <v>34.94</v>
      </c>
      <c r="CJ16" s="27">
        <v>2789.47</v>
      </c>
      <c r="CK16" s="27">
        <v>1758.33</v>
      </c>
      <c r="CL16" s="27">
        <v>2273.9</v>
      </c>
      <c r="CM16" s="27">
        <v>47.13</v>
      </c>
      <c r="CN16" s="27">
        <v>30.65</v>
      </c>
      <c r="CO16" s="27">
        <v>38.89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"17/1"</f>
        <v>17/1</v>
      </c>
      <c r="B18" s="24" t="s">
        <v>100</v>
      </c>
      <c r="C18" s="25" t="str">
        <f>"60"</f>
        <v>60</v>
      </c>
      <c r="D18" s="25">
        <v>0.69</v>
      </c>
      <c r="E18" s="25">
        <v>0</v>
      </c>
      <c r="F18" s="25">
        <v>0.09</v>
      </c>
      <c r="G18" s="25">
        <v>0.09</v>
      </c>
      <c r="H18" s="25">
        <v>7.57</v>
      </c>
      <c r="I18" s="25">
        <v>30.588230399999997</v>
      </c>
      <c r="J18" s="26">
        <v>0.01</v>
      </c>
      <c r="K18" s="26">
        <v>0</v>
      </c>
      <c r="L18" s="26">
        <v>0</v>
      </c>
      <c r="M18" s="26">
        <v>0</v>
      </c>
      <c r="N18" s="26">
        <v>6.01</v>
      </c>
      <c r="O18" s="26">
        <v>0.18</v>
      </c>
      <c r="P18" s="26">
        <v>1.38</v>
      </c>
      <c r="Q18" s="26">
        <v>0</v>
      </c>
      <c r="R18" s="26">
        <v>0</v>
      </c>
      <c r="S18" s="26">
        <v>0.23</v>
      </c>
      <c r="T18" s="26">
        <v>0.55000000000000004</v>
      </c>
      <c r="U18" s="26">
        <v>13.11</v>
      </c>
      <c r="V18" s="26">
        <v>127.8</v>
      </c>
      <c r="W18" s="26">
        <v>15.15</v>
      </c>
      <c r="X18" s="26">
        <v>19.89</v>
      </c>
      <c r="Y18" s="26">
        <v>28.59</v>
      </c>
      <c r="Z18" s="26">
        <v>0.57999999999999996</v>
      </c>
      <c r="AA18" s="26">
        <v>0</v>
      </c>
      <c r="AB18" s="26">
        <v>6000.6</v>
      </c>
      <c r="AC18" s="26">
        <v>1020.51</v>
      </c>
      <c r="AD18" s="26">
        <v>0.22</v>
      </c>
      <c r="AE18" s="26">
        <v>0.03</v>
      </c>
      <c r="AF18" s="26">
        <v>0.04</v>
      </c>
      <c r="AG18" s="26">
        <v>0.53</v>
      </c>
      <c r="AH18" s="26">
        <v>0.6</v>
      </c>
      <c r="AI18" s="26">
        <v>3.5</v>
      </c>
      <c r="AJ18" s="26">
        <v>0</v>
      </c>
      <c r="AK18" s="26">
        <v>22.69</v>
      </c>
      <c r="AL18" s="26">
        <v>18.79</v>
      </c>
      <c r="AM18" s="26">
        <v>23.89</v>
      </c>
      <c r="AN18" s="26">
        <v>20.79</v>
      </c>
      <c r="AO18" s="26">
        <v>4.8</v>
      </c>
      <c r="AP18" s="26">
        <v>17.09</v>
      </c>
      <c r="AQ18" s="26">
        <v>4.3</v>
      </c>
      <c r="AR18" s="26">
        <v>16.39</v>
      </c>
      <c r="AS18" s="26">
        <v>25.69</v>
      </c>
      <c r="AT18" s="26">
        <v>21.49</v>
      </c>
      <c r="AU18" s="26">
        <v>75.27</v>
      </c>
      <c r="AV18" s="26">
        <v>7.7</v>
      </c>
      <c r="AW18" s="26">
        <v>15.89</v>
      </c>
      <c r="AX18" s="26">
        <v>121.65</v>
      </c>
      <c r="AY18" s="26">
        <v>0</v>
      </c>
      <c r="AZ18" s="26">
        <v>16.29</v>
      </c>
      <c r="BA18" s="26">
        <v>18.09</v>
      </c>
      <c r="BB18" s="26">
        <v>9.6</v>
      </c>
      <c r="BC18" s="26">
        <v>6.5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53.68</v>
      </c>
      <c r="CC18" s="25">
        <v>4.9800000000000004</v>
      </c>
      <c r="CE18" s="23">
        <v>1000.1</v>
      </c>
      <c r="CG18" s="23">
        <v>2.79</v>
      </c>
      <c r="CH18" s="23">
        <v>2.79</v>
      </c>
      <c r="CI18" s="23">
        <v>2.79</v>
      </c>
      <c r="CJ18" s="23">
        <v>464.1</v>
      </c>
      <c r="CK18" s="23">
        <v>120.9</v>
      </c>
      <c r="CL18" s="23">
        <v>292.5</v>
      </c>
      <c r="CM18" s="23">
        <v>6.6</v>
      </c>
      <c r="CN18" s="23">
        <v>5.89</v>
      </c>
      <c r="CO18" s="23">
        <v>6.25</v>
      </c>
      <c r="CP18" s="23">
        <v>1.8</v>
      </c>
      <c r="CQ18" s="23">
        <v>0</v>
      </c>
      <c r="CR18" s="23">
        <v>3.33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11.68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7.08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20.350000000000001</v>
      </c>
      <c r="CE20" s="23">
        <v>26.06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0.8</v>
      </c>
      <c r="CR20" s="23">
        <v>12.33</v>
      </c>
    </row>
    <row r="21" spans="1:96" s="23" customFormat="1">
      <c r="A21" s="23" t="str">
        <f>"50/8"</f>
        <v>50/8</v>
      </c>
      <c r="B21" s="24" t="s">
        <v>103</v>
      </c>
      <c r="C21" s="25" t="str">
        <f>"90"</f>
        <v>90</v>
      </c>
      <c r="D21" s="25">
        <v>15.44</v>
      </c>
      <c r="E21" s="25">
        <v>14.52</v>
      </c>
      <c r="F21" s="25">
        <v>5.05</v>
      </c>
      <c r="G21" s="25">
        <v>1.34</v>
      </c>
      <c r="H21" s="25">
        <v>6.37</v>
      </c>
      <c r="I21" s="25">
        <v>133.16400000000002</v>
      </c>
      <c r="J21" s="26">
        <v>2.67</v>
      </c>
      <c r="K21" s="26">
        <v>1.23</v>
      </c>
      <c r="L21" s="26">
        <v>0</v>
      </c>
      <c r="M21" s="26">
        <v>0</v>
      </c>
      <c r="N21" s="26">
        <v>0.18</v>
      </c>
      <c r="O21" s="26">
        <v>6.16</v>
      </c>
      <c r="P21" s="26">
        <v>0.03</v>
      </c>
      <c r="Q21" s="26">
        <v>0</v>
      </c>
      <c r="R21" s="26">
        <v>0</v>
      </c>
      <c r="S21" s="26">
        <v>0</v>
      </c>
      <c r="T21" s="26">
        <v>1.99</v>
      </c>
      <c r="U21" s="26">
        <v>201.15</v>
      </c>
      <c r="V21" s="26">
        <v>187.61</v>
      </c>
      <c r="W21" s="26">
        <v>9.36</v>
      </c>
      <c r="X21" s="26">
        <v>13.85</v>
      </c>
      <c r="Y21" s="26">
        <v>241.22</v>
      </c>
      <c r="Z21" s="26">
        <v>4.9800000000000004</v>
      </c>
      <c r="AA21" s="26">
        <v>4434.4799999999996</v>
      </c>
      <c r="AB21" s="26">
        <v>681.08</v>
      </c>
      <c r="AC21" s="26">
        <v>7542.45</v>
      </c>
      <c r="AD21" s="26">
        <v>1.63</v>
      </c>
      <c r="AE21" s="26">
        <v>0.2</v>
      </c>
      <c r="AF21" s="26">
        <v>1.68</v>
      </c>
      <c r="AG21" s="26">
        <v>6.89</v>
      </c>
      <c r="AH21" s="26">
        <v>11.71</v>
      </c>
      <c r="AI21" s="26">
        <v>11.88</v>
      </c>
      <c r="AJ21" s="26">
        <v>0</v>
      </c>
      <c r="AK21" s="26">
        <v>1055.68</v>
      </c>
      <c r="AL21" s="26">
        <v>797.47</v>
      </c>
      <c r="AM21" s="26">
        <v>1364.06</v>
      </c>
      <c r="AN21" s="26">
        <v>1185.3900000000001</v>
      </c>
      <c r="AO21" s="26">
        <v>369.17</v>
      </c>
      <c r="AP21" s="26">
        <v>686.81</v>
      </c>
      <c r="AQ21" s="26">
        <v>204.4</v>
      </c>
      <c r="AR21" s="26">
        <v>803.24</v>
      </c>
      <c r="AS21" s="26">
        <v>32.22</v>
      </c>
      <c r="AT21" s="26">
        <v>44.37</v>
      </c>
      <c r="AU21" s="26">
        <v>37.47</v>
      </c>
      <c r="AV21" s="26">
        <v>375.39</v>
      </c>
      <c r="AW21" s="26">
        <v>34.119999999999997</v>
      </c>
      <c r="AX21" s="26">
        <v>283.87</v>
      </c>
      <c r="AY21" s="26">
        <v>0</v>
      </c>
      <c r="AZ21" s="26">
        <v>92.53</v>
      </c>
      <c r="BA21" s="26">
        <v>41.04</v>
      </c>
      <c r="BB21" s="26">
        <v>27.39</v>
      </c>
      <c r="BC21" s="26">
        <v>21.14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0.15</v>
      </c>
      <c r="BJ21" s="26">
        <v>0</v>
      </c>
      <c r="BK21" s="26">
        <v>0.51</v>
      </c>
      <c r="BL21" s="26">
        <v>0</v>
      </c>
      <c r="BM21" s="26">
        <v>0.18</v>
      </c>
      <c r="BN21" s="26">
        <v>0</v>
      </c>
      <c r="BO21" s="26">
        <v>0.01</v>
      </c>
      <c r="BP21" s="26">
        <v>0</v>
      </c>
      <c r="BQ21" s="26">
        <v>0.03</v>
      </c>
      <c r="BR21" s="26">
        <v>0.04</v>
      </c>
      <c r="BS21" s="26">
        <v>0.65</v>
      </c>
      <c r="BT21" s="26">
        <v>0</v>
      </c>
      <c r="BU21" s="26">
        <v>0</v>
      </c>
      <c r="BV21" s="26">
        <v>0.8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70.489999999999995</v>
      </c>
      <c r="CC21" s="25">
        <v>47.04</v>
      </c>
      <c r="CE21" s="23">
        <v>4547.99</v>
      </c>
      <c r="CG21" s="23">
        <v>27.26</v>
      </c>
      <c r="CH21" s="23">
        <v>16.82</v>
      </c>
      <c r="CI21" s="23">
        <v>22.04</v>
      </c>
      <c r="CJ21" s="23">
        <v>3686.57</v>
      </c>
      <c r="CK21" s="23">
        <v>2266.83</v>
      </c>
      <c r="CL21" s="23">
        <v>2976.7</v>
      </c>
      <c r="CM21" s="23">
        <v>35.299999999999997</v>
      </c>
      <c r="CN21" s="23">
        <v>34.86</v>
      </c>
      <c r="CO21" s="23">
        <v>35.08</v>
      </c>
      <c r="CP21" s="23">
        <v>0</v>
      </c>
      <c r="CQ21" s="23">
        <v>0.45</v>
      </c>
      <c r="CR21" s="23">
        <v>28.67</v>
      </c>
    </row>
    <row r="22" spans="1:96" s="23" customFormat="1">
      <c r="A22" s="23" t="str">
        <f>"593"</f>
        <v>593</v>
      </c>
      <c r="B22" s="24" t="s">
        <v>104</v>
      </c>
      <c r="C22" s="25" t="str">
        <f>"20"</f>
        <v>20</v>
      </c>
      <c r="D22" s="25">
        <v>0.22</v>
      </c>
      <c r="E22" s="25">
        <v>0.01</v>
      </c>
      <c r="F22" s="25">
        <v>0.84</v>
      </c>
      <c r="G22" s="25">
        <v>0.01</v>
      </c>
      <c r="H22" s="25">
        <v>1.35</v>
      </c>
      <c r="I22" s="25">
        <v>13.7713216</v>
      </c>
      <c r="J22" s="26">
        <v>0.61</v>
      </c>
      <c r="K22" s="26">
        <v>0.03</v>
      </c>
      <c r="L22" s="26">
        <v>0</v>
      </c>
      <c r="M22" s="26">
        <v>0</v>
      </c>
      <c r="N22" s="26">
        <v>0.62</v>
      </c>
      <c r="O22" s="26">
        <v>0.64</v>
      </c>
      <c r="P22" s="26">
        <v>0.08</v>
      </c>
      <c r="Q22" s="26">
        <v>0</v>
      </c>
      <c r="R22" s="26">
        <v>0</v>
      </c>
      <c r="S22" s="26">
        <v>0.05</v>
      </c>
      <c r="T22" s="26">
        <v>0.09</v>
      </c>
      <c r="U22" s="26">
        <v>0.75</v>
      </c>
      <c r="V22" s="26">
        <v>19.2</v>
      </c>
      <c r="W22" s="26">
        <v>1.1399999999999999</v>
      </c>
      <c r="X22" s="26">
        <v>1.39</v>
      </c>
      <c r="Y22" s="26">
        <v>2.95</v>
      </c>
      <c r="Z22" s="26">
        <v>0.06</v>
      </c>
      <c r="AA22" s="26">
        <v>3.12</v>
      </c>
      <c r="AB22" s="26">
        <v>127.92</v>
      </c>
      <c r="AC22" s="26">
        <v>31.85</v>
      </c>
      <c r="AD22" s="26">
        <v>0.05</v>
      </c>
      <c r="AE22" s="26">
        <v>0</v>
      </c>
      <c r="AF22" s="26">
        <v>0</v>
      </c>
      <c r="AG22" s="26">
        <v>0.05</v>
      </c>
      <c r="AH22" s="26">
        <v>0.1</v>
      </c>
      <c r="AI22" s="26">
        <v>0.4</v>
      </c>
      <c r="AJ22" s="26">
        <v>0</v>
      </c>
      <c r="AK22" s="26">
        <v>5.34</v>
      </c>
      <c r="AL22" s="26">
        <v>4.87</v>
      </c>
      <c r="AM22" s="26">
        <v>8.92</v>
      </c>
      <c r="AN22" s="26">
        <v>3.26</v>
      </c>
      <c r="AO22" s="26">
        <v>1.73</v>
      </c>
      <c r="AP22" s="26">
        <v>3.8</v>
      </c>
      <c r="AQ22" s="26">
        <v>1.54</v>
      </c>
      <c r="AR22" s="26">
        <v>5.5</v>
      </c>
      <c r="AS22" s="26">
        <v>3.99</v>
      </c>
      <c r="AT22" s="26">
        <v>4.46</v>
      </c>
      <c r="AU22" s="26">
        <v>5.16</v>
      </c>
      <c r="AV22" s="26">
        <v>2.44</v>
      </c>
      <c r="AW22" s="26">
        <v>3.86</v>
      </c>
      <c r="AX22" s="26">
        <v>32.9</v>
      </c>
      <c r="AY22" s="26">
        <v>0</v>
      </c>
      <c r="AZ22" s="26">
        <v>9.99</v>
      </c>
      <c r="BA22" s="26">
        <v>5.67</v>
      </c>
      <c r="BB22" s="26">
        <v>3.03</v>
      </c>
      <c r="BC22" s="26">
        <v>2.12</v>
      </c>
      <c r="BD22" s="26">
        <v>0.03</v>
      </c>
      <c r="BE22" s="26">
        <v>0.01</v>
      </c>
      <c r="BF22" s="26">
        <v>0.01</v>
      </c>
      <c r="BG22" s="26">
        <v>0.02</v>
      </c>
      <c r="BH22" s="26">
        <v>0.02</v>
      </c>
      <c r="BI22" s="26">
        <v>0.09</v>
      </c>
      <c r="BJ22" s="26">
        <v>0</v>
      </c>
      <c r="BK22" s="26">
        <v>0.25</v>
      </c>
      <c r="BL22" s="26">
        <v>0</v>
      </c>
      <c r="BM22" s="26">
        <v>0.08</v>
      </c>
      <c r="BN22" s="26">
        <v>0</v>
      </c>
      <c r="BO22" s="26">
        <v>0</v>
      </c>
      <c r="BP22" s="26">
        <v>0</v>
      </c>
      <c r="BQ22" s="26">
        <v>0.02</v>
      </c>
      <c r="BR22" s="26">
        <v>0.03</v>
      </c>
      <c r="BS22" s="26">
        <v>0.21</v>
      </c>
      <c r="BT22" s="26">
        <v>0</v>
      </c>
      <c r="BU22" s="26">
        <v>0</v>
      </c>
      <c r="BV22" s="26">
        <v>0.02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21.09</v>
      </c>
      <c r="CC22" s="25">
        <v>2.17</v>
      </c>
      <c r="CE22" s="23">
        <v>24.44</v>
      </c>
      <c r="CG22" s="23">
        <v>0.59</v>
      </c>
      <c r="CH22" s="23">
        <v>0.59</v>
      </c>
      <c r="CI22" s="23">
        <v>0.59</v>
      </c>
      <c r="CJ22" s="23">
        <v>92.26</v>
      </c>
      <c r="CK22" s="23">
        <v>38.69</v>
      </c>
      <c r="CL22" s="23">
        <v>65.47</v>
      </c>
      <c r="CM22" s="23">
        <v>5.32</v>
      </c>
      <c r="CN22" s="23">
        <v>3.26</v>
      </c>
      <c r="CO22" s="23">
        <v>4.3</v>
      </c>
      <c r="CP22" s="23">
        <v>0.2</v>
      </c>
      <c r="CQ22" s="23">
        <v>0</v>
      </c>
      <c r="CR22" s="23">
        <v>1.32</v>
      </c>
    </row>
    <row r="23" spans="1:96" s="23" customFormat="1">
      <c r="A23" s="23" t="str">
        <f>"2"</f>
        <v>2</v>
      </c>
      <c r="B23" s="24" t="s">
        <v>96</v>
      </c>
      <c r="C23" s="25" t="str">
        <f>"35,9"</f>
        <v>35,9</v>
      </c>
      <c r="D23" s="25">
        <v>2.37</v>
      </c>
      <c r="E23" s="25">
        <v>0</v>
      </c>
      <c r="F23" s="25">
        <v>0.24</v>
      </c>
      <c r="G23" s="25">
        <v>0.24</v>
      </c>
      <c r="H23" s="25">
        <v>16.84</v>
      </c>
      <c r="I23" s="25">
        <v>80.380459000000002</v>
      </c>
      <c r="J23" s="26">
        <v>0</v>
      </c>
      <c r="K23" s="26">
        <v>0</v>
      </c>
      <c r="L23" s="26">
        <v>0</v>
      </c>
      <c r="M23" s="26">
        <v>0</v>
      </c>
      <c r="N23" s="26">
        <v>0.39</v>
      </c>
      <c r="O23" s="26">
        <v>16.37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114.63</v>
      </c>
      <c r="AL23" s="26">
        <v>119.31</v>
      </c>
      <c r="AM23" s="26">
        <v>182.71</v>
      </c>
      <c r="AN23" s="26">
        <v>60.59</v>
      </c>
      <c r="AO23" s="26">
        <v>35.92</v>
      </c>
      <c r="AP23" s="26">
        <v>71.84</v>
      </c>
      <c r="AQ23" s="26">
        <v>27.17</v>
      </c>
      <c r="AR23" s="26">
        <v>129.93</v>
      </c>
      <c r="AS23" s="26">
        <v>80.58</v>
      </c>
      <c r="AT23" s="26">
        <v>112.44</v>
      </c>
      <c r="AU23" s="26">
        <v>92.76</v>
      </c>
      <c r="AV23" s="26">
        <v>48.72</v>
      </c>
      <c r="AW23" s="26">
        <v>86.2</v>
      </c>
      <c r="AX23" s="26">
        <v>720.86</v>
      </c>
      <c r="AY23" s="26">
        <v>0</v>
      </c>
      <c r="AZ23" s="26">
        <v>234.87</v>
      </c>
      <c r="BA23" s="26">
        <v>102.13</v>
      </c>
      <c r="BB23" s="26">
        <v>67.78</v>
      </c>
      <c r="BC23" s="26">
        <v>53.72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14.04</v>
      </c>
      <c r="CC23" s="25">
        <v>1.9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1.59</v>
      </c>
    </row>
    <row r="24" spans="1:96" s="23" customFormat="1">
      <c r="A24" s="23" t="str">
        <f>"3"</f>
        <v>3</v>
      </c>
      <c r="B24" s="24" t="s">
        <v>105</v>
      </c>
      <c r="C24" s="25" t="str">
        <f>"35"</f>
        <v>35</v>
      </c>
      <c r="D24" s="25">
        <v>2.31</v>
      </c>
      <c r="E24" s="25">
        <v>0</v>
      </c>
      <c r="F24" s="25">
        <v>0.42</v>
      </c>
      <c r="G24" s="25">
        <v>0.42</v>
      </c>
      <c r="H24" s="25">
        <v>14.6</v>
      </c>
      <c r="I24" s="25">
        <v>67.683000000000007</v>
      </c>
      <c r="J24" s="26">
        <v>7.0000000000000007E-2</v>
      </c>
      <c r="K24" s="26">
        <v>0</v>
      </c>
      <c r="L24" s="26">
        <v>0</v>
      </c>
      <c r="M24" s="26">
        <v>0</v>
      </c>
      <c r="N24" s="26">
        <v>0.42</v>
      </c>
      <c r="O24" s="26">
        <v>11.27</v>
      </c>
      <c r="P24" s="26">
        <v>2.91</v>
      </c>
      <c r="Q24" s="26">
        <v>0</v>
      </c>
      <c r="R24" s="26">
        <v>0</v>
      </c>
      <c r="S24" s="26">
        <v>0.35</v>
      </c>
      <c r="T24" s="26">
        <v>0.88</v>
      </c>
      <c r="U24" s="26">
        <v>213.5</v>
      </c>
      <c r="V24" s="26">
        <v>85.75</v>
      </c>
      <c r="W24" s="26">
        <v>12.25</v>
      </c>
      <c r="X24" s="26">
        <v>16.45</v>
      </c>
      <c r="Y24" s="26">
        <v>55.3</v>
      </c>
      <c r="Z24" s="26">
        <v>1.37</v>
      </c>
      <c r="AA24" s="26">
        <v>0</v>
      </c>
      <c r="AB24" s="26">
        <v>1.75</v>
      </c>
      <c r="AC24" s="26">
        <v>0.35</v>
      </c>
      <c r="AD24" s="26">
        <v>0.49</v>
      </c>
      <c r="AE24" s="26">
        <v>0.06</v>
      </c>
      <c r="AF24" s="26">
        <v>0.03</v>
      </c>
      <c r="AG24" s="26">
        <v>0.25</v>
      </c>
      <c r="AH24" s="26">
        <v>0.7</v>
      </c>
      <c r="AI24" s="26">
        <v>0</v>
      </c>
      <c r="AJ24" s="26">
        <v>0</v>
      </c>
      <c r="AK24" s="26">
        <v>112.7</v>
      </c>
      <c r="AL24" s="26">
        <v>86.8</v>
      </c>
      <c r="AM24" s="26">
        <v>149.44999999999999</v>
      </c>
      <c r="AN24" s="26">
        <v>78.05</v>
      </c>
      <c r="AO24" s="26">
        <v>32.549999999999997</v>
      </c>
      <c r="AP24" s="26">
        <v>69.3</v>
      </c>
      <c r="AQ24" s="26">
        <v>28</v>
      </c>
      <c r="AR24" s="26">
        <v>129.85</v>
      </c>
      <c r="AS24" s="26">
        <v>103.95</v>
      </c>
      <c r="AT24" s="26">
        <v>101.85</v>
      </c>
      <c r="AU24" s="26">
        <v>162.4</v>
      </c>
      <c r="AV24" s="26">
        <v>43.4</v>
      </c>
      <c r="AW24" s="26">
        <v>108.5</v>
      </c>
      <c r="AX24" s="26">
        <v>535.15</v>
      </c>
      <c r="AY24" s="26">
        <v>0</v>
      </c>
      <c r="AZ24" s="26">
        <v>184.1</v>
      </c>
      <c r="BA24" s="26">
        <v>101.85</v>
      </c>
      <c r="BB24" s="26">
        <v>63</v>
      </c>
      <c r="BC24" s="26">
        <v>45.5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0.05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0.04</v>
      </c>
      <c r="BT24" s="26">
        <v>0</v>
      </c>
      <c r="BU24" s="26">
        <v>0</v>
      </c>
      <c r="BV24" s="26">
        <v>0.17</v>
      </c>
      <c r="BW24" s="26">
        <v>0.03</v>
      </c>
      <c r="BX24" s="26">
        <v>0</v>
      </c>
      <c r="BY24" s="26">
        <v>0</v>
      </c>
      <c r="BZ24" s="26">
        <v>0</v>
      </c>
      <c r="CA24" s="26">
        <v>0</v>
      </c>
      <c r="CB24" s="26">
        <v>16.45</v>
      </c>
      <c r="CC24" s="25">
        <v>1.94</v>
      </c>
      <c r="CE24" s="23">
        <v>0.28999999999999998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1.62</v>
      </c>
    </row>
    <row r="25" spans="1:96" s="19" customFormat="1">
      <c r="A25" s="19" t="str">
        <f>"631"</f>
        <v>631</v>
      </c>
      <c r="B25" s="20" t="s">
        <v>106</v>
      </c>
      <c r="C25" s="21" t="str">
        <f>"180"</f>
        <v>180</v>
      </c>
      <c r="D25" s="21">
        <v>0.14000000000000001</v>
      </c>
      <c r="E25" s="21">
        <v>0</v>
      </c>
      <c r="F25" s="21">
        <v>0.13</v>
      </c>
      <c r="G25" s="21">
        <v>0.14000000000000001</v>
      </c>
      <c r="H25" s="21">
        <v>16.059999999999999</v>
      </c>
      <c r="I25" s="21">
        <v>62.593362000000006</v>
      </c>
      <c r="J25" s="22">
        <v>0.04</v>
      </c>
      <c r="K25" s="22">
        <v>0</v>
      </c>
      <c r="L25" s="22">
        <v>0</v>
      </c>
      <c r="M25" s="22">
        <v>0</v>
      </c>
      <c r="N25" s="22">
        <v>15.21</v>
      </c>
      <c r="O25" s="22">
        <v>0.26</v>
      </c>
      <c r="P25" s="22">
        <v>0.59</v>
      </c>
      <c r="Q25" s="22">
        <v>0</v>
      </c>
      <c r="R25" s="22">
        <v>0</v>
      </c>
      <c r="S25" s="22">
        <v>0.28999999999999998</v>
      </c>
      <c r="T25" s="22">
        <v>0.19</v>
      </c>
      <c r="U25" s="22">
        <v>9.5</v>
      </c>
      <c r="V25" s="22">
        <v>88.43</v>
      </c>
      <c r="W25" s="22">
        <v>5.43</v>
      </c>
      <c r="X25" s="22">
        <v>2.82</v>
      </c>
      <c r="Y25" s="22">
        <v>3.45</v>
      </c>
      <c r="Z25" s="22">
        <v>0.72</v>
      </c>
      <c r="AA25" s="22">
        <v>0</v>
      </c>
      <c r="AB25" s="22">
        <v>8.64</v>
      </c>
      <c r="AC25" s="22">
        <v>1.8</v>
      </c>
      <c r="AD25" s="22">
        <v>7.0000000000000007E-2</v>
      </c>
      <c r="AE25" s="22">
        <v>0.01</v>
      </c>
      <c r="AF25" s="22">
        <v>0.01</v>
      </c>
      <c r="AG25" s="22">
        <v>0.09</v>
      </c>
      <c r="AH25" s="22">
        <v>0.14000000000000001</v>
      </c>
      <c r="AI25" s="22">
        <v>1.44</v>
      </c>
      <c r="AJ25" s="22">
        <v>0</v>
      </c>
      <c r="AK25" s="22">
        <v>4.0599999999999996</v>
      </c>
      <c r="AL25" s="22">
        <v>4.4000000000000004</v>
      </c>
      <c r="AM25" s="22">
        <v>6.43</v>
      </c>
      <c r="AN25" s="22">
        <v>6.09</v>
      </c>
      <c r="AO25" s="22">
        <v>1.02</v>
      </c>
      <c r="AP25" s="22">
        <v>3.72</v>
      </c>
      <c r="AQ25" s="22">
        <v>1.02</v>
      </c>
      <c r="AR25" s="22">
        <v>3.05</v>
      </c>
      <c r="AS25" s="22">
        <v>5.75</v>
      </c>
      <c r="AT25" s="22">
        <v>3.38</v>
      </c>
      <c r="AU25" s="22">
        <v>26.4</v>
      </c>
      <c r="AV25" s="22">
        <v>2.37</v>
      </c>
      <c r="AW25" s="22">
        <v>4.74</v>
      </c>
      <c r="AX25" s="22">
        <v>14.21</v>
      </c>
      <c r="AY25" s="22">
        <v>0</v>
      </c>
      <c r="AZ25" s="22">
        <v>4.4000000000000004</v>
      </c>
      <c r="BA25" s="22">
        <v>5.41</v>
      </c>
      <c r="BB25" s="22">
        <v>2.0299999999999998</v>
      </c>
      <c r="BC25" s="22">
        <v>1.69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185.89</v>
      </c>
      <c r="CC25" s="21">
        <v>5.72</v>
      </c>
      <c r="CE25" s="19">
        <v>1.44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13.5</v>
      </c>
      <c r="CQ25" s="19">
        <v>0</v>
      </c>
      <c r="CR25" s="19">
        <v>4.3600000000000003</v>
      </c>
    </row>
    <row r="26" spans="1:96" s="27" customFormat="1" ht="11.4">
      <c r="B26" s="28" t="s">
        <v>107</v>
      </c>
      <c r="C26" s="29"/>
      <c r="D26" s="29">
        <v>26.23</v>
      </c>
      <c r="E26" s="29">
        <v>15.11</v>
      </c>
      <c r="F26" s="29">
        <v>15.04</v>
      </c>
      <c r="G26" s="29">
        <v>7.01</v>
      </c>
      <c r="H26" s="29">
        <v>100.13</v>
      </c>
      <c r="I26" s="29">
        <v>626.77</v>
      </c>
      <c r="J26" s="30">
        <v>6.81</v>
      </c>
      <c r="K26" s="30">
        <v>3.95</v>
      </c>
      <c r="L26" s="30">
        <v>0</v>
      </c>
      <c r="M26" s="30">
        <v>0</v>
      </c>
      <c r="N26" s="30">
        <v>32.01</v>
      </c>
      <c r="O26" s="30">
        <v>59.17</v>
      </c>
      <c r="P26" s="30">
        <v>8.9499999999999993</v>
      </c>
      <c r="Q26" s="30">
        <v>0</v>
      </c>
      <c r="R26" s="30">
        <v>0</v>
      </c>
      <c r="S26" s="30">
        <v>1.43</v>
      </c>
      <c r="T26" s="30">
        <v>9.08</v>
      </c>
      <c r="U26" s="30">
        <v>1116.42</v>
      </c>
      <c r="V26" s="30">
        <v>1530.33</v>
      </c>
      <c r="W26" s="30">
        <v>113.41</v>
      </c>
      <c r="X26" s="30">
        <v>108.39</v>
      </c>
      <c r="Y26" s="30">
        <v>473.82</v>
      </c>
      <c r="Z26" s="30">
        <v>9.99</v>
      </c>
      <c r="AA26" s="30">
        <v>4460.62</v>
      </c>
      <c r="AB26" s="30">
        <v>7635.83</v>
      </c>
      <c r="AC26" s="30">
        <v>8791.18</v>
      </c>
      <c r="AD26" s="30">
        <v>4.57</v>
      </c>
      <c r="AE26" s="30">
        <v>0.48</v>
      </c>
      <c r="AF26" s="30">
        <v>1.91</v>
      </c>
      <c r="AG26" s="30">
        <v>9.75</v>
      </c>
      <c r="AH26" s="30">
        <v>17.02</v>
      </c>
      <c r="AI26" s="30">
        <v>28.48</v>
      </c>
      <c r="AJ26" s="30">
        <v>0</v>
      </c>
      <c r="AK26" s="30">
        <v>1468.8</v>
      </c>
      <c r="AL26" s="30">
        <v>1201.28</v>
      </c>
      <c r="AM26" s="30">
        <v>1990.88</v>
      </c>
      <c r="AN26" s="30">
        <v>1627.85</v>
      </c>
      <c r="AO26" s="30">
        <v>511.9</v>
      </c>
      <c r="AP26" s="30">
        <v>1016.47</v>
      </c>
      <c r="AQ26" s="30">
        <v>328.06</v>
      </c>
      <c r="AR26" s="30">
        <v>1249.71</v>
      </c>
      <c r="AS26" s="30">
        <v>430.18</v>
      </c>
      <c r="AT26" s="30">
        <v>651.37</v>
      </c>
      <c r="AU26" s="30">
        <v>784.34</v>
      </c>
      <c r="AV26" s="30">
        <v>547.17999999999995</v>
      </c>
      <c r="AW26" s="30">
        <v>391.66</v>
      </c>
      <c r="AX26" s="30">
        <v>2398.5700000000002</v>
      </c>
      <c r="AY26" s="30">
        <v>0</v>
      </c>
      <c r="AZ26" s="30">
        <v>661.32</v>
      </c>
      <c r="BA26" s="30">
        <v>397.76</v>
      </c>
      <c r="BB26" s="30">
        <v>319.7</v>
      </c>
      <c r="BC26" s="30">
        <v>180.46</v>
      </c>
      <c r="BD26" s="30">
        <v>0.18</v>
      </c>
      <c r="BE26" s="30">
        <v>0.08</v>
      </c>
      <c r="BF26" s="30">
        <v>0.05</v>
      </c>
      <c r="BG26" s="30">
        <v>0.1</v>
      </c>
      <c r="BH26" s="30">
        <v>0.12</v>
      </c>
      <c r="BI26" s="30">
        <v>0.55000000000000004</v>
      </c>
      <c r="BJ26" s="30">
        <v>0</v>
      </c>
      <c r="BK26" s="30">
        <v>2.02</v>
      </c>
      <c r="BL26" s="30">
        <v>0</v>
      </c>
      <c r="BM26" s="30">
        <v>0.69</v>
      </c>
      <c r="BN26" s="30">
        <v>0.02</v>
      </c>
      <c r="BO26" s="30">
        <v>0.03</v>
      </c>
      <c r="BP26" s="30">
        <v>0</v>
      </c>
      <c r="BQ26" s="30">
        <v>0.11</v>
      </c>
      <c r="BR26" s="30">
        <v>0.17</v>
      </c>
      <c r="BS26" s="30">
        <v>2.71</v>
      </c>
      <c r="BT26" s="30">
        <v>0</v>
      </c>
      <c r="BU26" s="30">
        <v>0</v>
      </c>
      <c r="BV26" s="30">
        <v>3.62</v>
      </c>
      <c r="BW26" s="30">
        <v>0.04</v>
      </c>
      <c r="BX26" s="30">
        <v>0</v>
      </c>
      <c r="BY26" s="30">
        <v>0</v>
      </c>
      <c r="BZ26" s="30">
        <v>0</v>
      </c>
      <c r="CA26" s="30">
        <v>0</v>
      </c>
      <c r="CB26" s="30">
        <v>745.38</v>
      </c>
      <c r="CC26" s="29">
        <f>SUM($CC$17:$CC$25)</f>
        <v>95.780000000000015</v>
      </c>
      <c r="CD26" s="27">
        <f>$I$26/$I$53*100</f>
        <v>20.580605758117052</v>
      </c>
      <c r="CE26" s="27">
        <v>5733.26</v>
      </c>
      <c r="CG26" s="27">
        <v>110.32</v>
      </c>
      <c r="CH26" s="27">
        <v>69.11</v>
      </c>
      <c r="CI26" s="27">
        <v>89.72</v>
      </c>
      <c r="CJ26" s="27">
        <v>7399.44</v>
      </c>
      <c r="CK26" s="27">
        <v>3818.88</v>
      </c>
      <c r="CL26" s="27">
        <v>5609.16</v>
      </c>
      <c r="CM26" s="27">
        <v>122.22</v>
      </c>
      <c r="CN26" s="27">
        <v>83.93</v>
      </c>
      <c r="CO26" s="27">
        <v>103.08</v>
      </c>
      <c r="CP26" s="27">
        <v>16.54</v>
      </c>
      <c r="CQ26" s="27">
        <v>2.29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""</f>
        <v/>
      </c>
      <c r="B28" s="24" t="s">
        <v>109</v>
      </c>
      <c r="C28" s="25" t="str">
        <f>"40"</f>
        <v>40</v>
      </c>
      <c r="D28" s="25">
        <v>2.4</v>
      </c>
      <c r="E28" s="25">
        <v>0</v>
      </c>
      <c r="F28" s="25">
        <v>8</v>
      </c>
      <c r="G28" s="25">
        <v>0</v>
      </c>
      <c r="H28" s="25">
        <v>20</v>
      </c>
      <c r="I28" s="25">
        <v>157.6</v>
      </c>
      <c r="J28" s="26">
        <v>0</v>
      </c>
      <c r="K28" s="26">
        <v>0</v>
      </c>
      <c r="L28" s="26">
        <v>0</v>
      </c>
      <c r="M28" s="26">
        <v>0</v>
      </c>
      <c r="N28" s="26">
        <v>20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0.08</v>
      </c>
      <c r="AE28" s="26">
        <v>0</v>
      </c>
      <c r="AF28" s="26">
        <v>0</v>
      </c>
      <c r="AG28" s="26">
        <v>0</v>
      </c>
      <c r="AH28" s="26">
        <v>0.04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5">
        <v>14.52</v>
      </c>
      <c r="CE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12.1</v>
      </c>
    </row>
    <row r="29" spans="1:96" s="19" customFormat="1">
      <c r="A29" s="19" t="str">
        <f>"-"</f>
        <v>-</v>
      </c>
      <c r="B29" s="20" t="s">
        <v>110</v>
      </c>
      <c r="C29" s="21" t="str">
        <f>"200"</f>
        <v>200</v>
      </c>
      <c r="D29" s="21">
        <v>5.4</v>
      </c>
      <c r="E29" s="21">
        <v>0</v>
      </c>
      <c r="F29" s="21">
        <v>2</v>
      </c>
      <c r="G29" s="21">
        <v>0</v>
      </c>
      <c r="H29" s="21">
        <v>32.4</v>
      </c>
      <c r="I29" s="21">
        <v>153.12</v>
      </c>
      <c r="J29" s="22">
        <v>1.4</v>
      </c>
      <c r="K29" s="22">
        <v>0</v>
      </c>
      <c r="L29" s="22">
        <v>0</v>
      </c>
      <c r="M29" s="22">
        <v>0</v>
      </c>
      <c r="N29" s="22">
        <v>24.4</v>
      </c>
      <c r="O29" s="22">
        <v>0</v>
      </c>
      <c r="P29" s="22">
        <v>8</v>
      </c>
      <c r="Q29" s="22">
        <v>0</v>
      </c>
      <c r="R29" s="22">
        <v>0</v>
      </c>
      <c r="S29" s="22">
        <v>1.6</v>
      </c>
      <c r="T29" s="22">
        <v>1.4</v>
      </c>
      <c r="U29" s="22">
        <v>90</v>
      </c>
      <c r="V29" s="22">
        <v>246</v>
      </c>
      <c r="W29" s="22">
        <v>218</v>
      </c>
      <c r="X29" s="22">
        <v>26</v>
      </c>
      <c r="Y29" s="22">
        <v>170</v>
      </c>
      <c r="Z29" s="22">
        <v>0.2</v>
      </c>
      <c r="AA29" s="22">
        <v>0</v>
      </c>
      <c r="AB29" s="22">
        <v>0</v>
      </c>
      <c r="AC29" s="22">
        <v>0</v>
      </c>
      <c r="AD29" s="22">
        <v>0</v>
      </c>
      <c r="AE29" s="22">
        <v>0.06</v>
      </c>
      <c r="AF29" s="22">
        <v>0.26</v>
      </c>
      <c r="AG29" s="22">
        <v>0.2</v>
      </c>
      <c r="AH29" s="22">
        <v>1.8</v>
      </c>
      <c r="AI29" s="22">
        <v>3.2</v>
      </c>
      <c r="AJ29" s="22">
        <v>0</v>
      </c>
      <c r="AK29" s="22">
        <v>4360</v>
      </c>
      <c r="AL29" s="22">
        <v>4440</v>
      </c>
      <c r="AM29" s="22">
        <v>7640</v>
      </c>
      <c r="AN29" s="22">
        <v>6120</v>
      </c>
      <c r="AO29" s="22">
        <v>1360</v>
      </c>
      <c r="AP29" s="22">
        <v>4040</v>
      </c>
      <c r="AQ29" s="22">
        <v>1200</v>
      </c>
      <c r="AR29" s="22">
        <v>3440</v>
      </c>
      <c r="AS29" s="22">
        <v>3680</v>
      </c>
      <c r="AT29" s="22">
        <v>3960</v>
      </c>
      <c r="AU29" s="22">
        <v>8920</v>
      </c>
      <c r="AV29" s="22">
        <v>1840</v>
      </c>
      <c r="AW29" s="22">
        <v>2400</v>
      </c>
      <c r="AX29" s="22">
        <v>9520</v>
      </c>
      <c r="AY29" s="22">
        <v>0</v>
      </c>
      <c r="AZ29" s="22">
        <v>4240</v>
      </c>
      <c r="BA29" s="22">
        <v>4960</v>
      </c>
      <c r="BB29" s="22">
        <v>2680</v>
      </c>
      <c r="BC29" s="22">
        <v>1520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165.2</v>
      </c>
      <c r="CC29" s="21">
        <v>21.22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17.68</v>
      </c>
    </row>
    <row r="30" spans="1:96" s="27" customFormat="1" ht="11.4">
      <c r="B30" s="28" t="s">
        <v>111</v>
      </c>
      <c r="C30" s="29"/>
      <c r="D30" s="29">
        <v>7.8</v>
      </c>
      <c r="E30" s="29">
        <v>0</v>
      </c>
      <c r="F30" s="29">
        <v>10</v>
      </c>
      <c r="G30" s="29">
        <v>0</v>
      </c>
      <c r="H30" s="29">
        <v>52.4</v>
      </c>
      <c r="I30" s="29">
        <v>310.72000000000003</v>
      </c>
      <c r="J30" s="30">
        <v>1.4</v>
      </c>
      <c r="K30" s="30">
        <v>0</v>
      </c>
      <c r="L30" s="30">
        <v>0</v>
      </c>
      <c r="M30" s="30">
        <v>0</v>
      </c>
      <c r="N30" s="30">
        <v>44.4</v>
      </c>
      <c r="O30" s="30">
        <v>0</v>
      </c>
      <c r="P30" s="30">
        <v>8</v>
      </c>
      <c r="Q30" s="30">
        <v>0</v>
      </c>
      <c r="R30" s="30">
        <v>0</v>
      </c>
      <c r="S30" s="30">
        <v>1.6</v>
      </c>
      <c r="T30" s="30">
        <v>1.4</v>
      </c>
      <c r="U30" s="30">
        <v>90</v>
      </c>
      <c r="V30" s="30">
        <v>246</v>
      </c>
      <c r="W30" s="30">
        <v>218</v>
      </c>
      <c r="X30" s="30">
        <v>26</v>
      </c>
      <c r="Y30" s="30">
        <v>170</v>
      </c>
      <c r="Z30" s="30">
        <v>0.2</v>
      </c>
      <c r="AA30" s="30">
        <v>0</v>
      </c>
      <c r="AB30" s="30">
        <v>0</v>
      </c>
      <c r="AC30" s="30">
        <v>0</v>
      </c>
      <c r="AD30" s="30">
        <v>0.08</v>
      </c>
      <c r="AE30" s="30">
        <v>0.06</v>
      </c>
      <c r="AF30" s="30">
        <v>0.26</v>
      </c>
      <c r="AG30" s="30">
        <v>0.2</v>
      </c>
      <c r="AH30" s="30">
        <v>1.84</v>
      </c>
      <c r="AI30" s="30">
        <v>3.2</v>
      </c>
      <c r="AJ30" s="30">
        <v>0</v>
      </c>
      <c r="AK30" s="30">
        <v>4360</v>
      </c>
      <c r="AL30" s="30">
        <v>4440</v>
      </c>
      <c r="AM30" s="30">
        <v>7640</v>
      </c>
      <c r="AN30" s="30">
        <v>6120</v>
      </c>
      <c r="AO30" s="30">
        <v>1360</v>
      </c>
      <c r="AP30" s="30">
        <v>4040</v>
      </c>
      <c r="AQ30" s="30">
        <v>1200</v>
      </c>
      <c r="AR30" s="30">
        <v>3440</v>
      </c>
      <c r="AS30" s="30">
        <v>3680</v>
      </c>
      <c r="AT30" s="30">
        <v>3960</v>
      </c>
      <c r="AU30" s="30">
        <v>8920</v>
      </c>
      <c r="AV30" s="30">
        <v>1840</v>
      </c>
      <c r="AW30" s="30">
        <v>2400</v>
      </c>
      <c r="AX30" s="30">
        <v>9520</v>
      </c>
      <c r="AY30" s="30">
        <v>0</v>
      </c>
      <c r="AZ30" s="30">
        <v>4240</v>
      </c>
      <c r="BA30" s="30">
        <v>4960</v>
      </c>
      <c r="BB30" s="30">
        <v>2680</v>
      </c>
      <c r="BC30" s="30">
        <v>1520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165.2</v>
      </c>
      <c r="CC30" s="29">
        <f>SUM($CC$27:$CC$29)</f>
        <v>35.739999999999995</v>
      </c>
      <c r="CD30" s="27">
        <f>$I$30/$I$53*100</f>
        <v>10.202794998423874</v>
      </c>
      <c r="CE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</row>
    <row r="31" spans="1:96" s="86" customFormat="1" ht="11.4">
      <c r="A31" s="86" t="s">
        <v>150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20.92</v>
      </c>
      <c r="CE33" s="23">
        <v>38.24</v>
      </c>
      <c r="CG33" s="23">
        <v>48.88</v>
      </c>
      <c r="CH33" s="23">
        <v>26.71</v>
      </c>
      <c r="CI33" s="23">
        <v>37.799999999999997</v>
      </c>
      <c r="CJ33" s="23">
        <v>1429.48</v>
      </c>
      <c r="CK33" s="23">
        <v>1068.42</v>
      </c>
      <c r="CL33" s="23">
        <v>1248.95</v>
      </c>
      <c r="CM33" s="23">
        <v>46</v>
      </c>
      <c r="CN33" s="23">
        <v>28.79</v>
      </c>
      <c r="CO33" s="23">
        <v>37.39</v>
      </c>
      <c r="CP33" s="23">
        <v>0</v>
      </c>
      <c r="CQ33" s="23">
        <v>1.2</v>
      </c>
      <c r="CR33" s="23">
        <v>12.68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10.23</v>
      </c>
      <c r="CE34" s="23">
        <v>104</v>
      </c>
      <c r="CG34" s="23">
        <v>9.0399999999999991</v>
      </c>
      <c r="CH34" s="23">
        <v>7.6</v>
      </c>
      <c r="CI34" s="23">
        <v>8.32</v>
      </c>
      <c r="CJ34" s="23">
        <v>1296</v>
      </c>
      <c r="CK34" s="23">
        <v>828</v>
      </c>
      <c r="CL34" s="23">
        <v>1062</v>
      </c>
      <c r="CM34" s="23">
        <v>4</v>
      </c>
      <c r="CN34" s="23">
        <v>2.8</v>
      </c>
      <c r="CO34" s="23">
        <v>3.4</v>
      </c>
      <c r="CP34" s="23">
        <v>0</v>
      </c>
      <c r="CQ34" s="23">
        <v>0</v>
      </c>
      <c r="CR34" s="23">
        <v>6.2</v>
      </c>
    </row>
    <row r="35" spans="1:96" s="23" customFormat="1">
      <c r="A35" s="23" t="str">
        <f>"10"</f>
        <v>10</v>
      </c>
      <c r="B35" s="24" t="s">
        <v>95</v>
      </c>
      <c r="C35" s="25" t="str">
        <f>"20"</f>
        <v>20</v>
      </c>
      <c r="D35" s="25">
        <v>0.16</v>
      </c>
      <c r="E35" s="25">
        <v>0.16</v>
      </c>
      <c r="F35" s="25">
        <v>14.5</v>
      </c>
      <c r="G35" s="25">
        <v>0</v>
      </c>
      <c r="H35" s="25">
        <v>0.26</v>
      </c>
      <c r="I35" s="25">
        <v>132.12799999999999</v>
      </c>
      <c r="J35" s="26">
        <v>9.42</v>
      </c>
      <c r="K35" s="26">
        <v>0.44</v>
      </c>
      <c r="L35" s="26">
        <v>0</v>
      </c>
      <c r="M35" s="26">
        <v>0</v>
      </c>
      <c r="N35" s="26">
        <v>0.26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0.28000000000000003</v>
      </c>
      <c r="U35" s="26">
        <v>3</v>
      </c>
      <c r="V35" s="26">
        <v>6</v>
      </c>
      <c r="W35" s="26">
        <v>4.8</v>
      </c>
      <c r="X35" s="26">
        <v>0</v>
      </c>
      <c r="Y35" s="26">
        <v>6</v>
      </c>
      <c r="Z35" s="26">
        <v>0.04</v>
      </c>
      <c r="AA35" s="26">
        <v>80</v>
      </c>
      <c r="AB35" s="26">
        <v>60</v>
      </c>
      <c r="AC35" s="26">
        <v>90</v>
      </c>
      <c r="AD35" s="26">
        <v>0.2</v>
      </c>
      <c r="AE35" s="26">
        <v>0</v>
      </c>
      <c r="AF35" s="26">
        <v>0.02</v>
      </c>
      <c r="AG35" s="26">
        <v>0.02</v>
      </c>
      <c r="AH35" s="26">
        <v>0.04</v>
      </c>
      <c r="AI35" s="26">
        <v>0</v>
      </c>
      <c r="AJ35" s="26">
        <v>0</v>
      </c>
      <c r="AK35" s="26">
        <v>8.4</v>
      </c>
      <c r="AL35" s="26">
        <v>8.1999999999999993</v>
      </c>
      <c r="AM35" s="26">
        <v>15.2</v>
      </c>
      <c r="AN35" s="26">
        <v>9</v>
      </c>
      <c r="AO35" s="26">
        <v>3.4</v>
      </c>
      <c r="AP35" s="26">
        <v>9.4</v>
      </c>
      <c r="AQ35" s="26">
        <v>8.6</v>
      </c>
      <c r="AR35" s="26">
        <v>8.4</v>
      </c>
      <c r="AS35" s="26">
        <v>7.2</v>
      </c>
      <c r="AT35" s="26">
        <v>5.2</v>
      </c>
      <c r="AU35" s="26">
        <v>11.4</v>
      </c>
      <c r="AV35" s="26">
        <v>7</v>
      </c>
      <c r="AW35" s="26">
        <v>4.8</v>
      </c>
      <c r="AX35" s="26">
        <v>28.4</v>
      </c>
      <c r="AY35" s="26">
        <v>0</v>
      </c>
      <c r="AZ35" s="26">
        <v>9.6</v>
      </c>
      <c r="BA35" s="26">
        <v>10.8</v>
      </c>
      <c r="BB35" s="26">
        <v>8.4</v>
      </c>
      <c r="BC35" s="26">
        <v>2</v>
      </c>
      <c r="BD35" s="26">
        <v>0.54</v>
      </c>
      <c r="BE35" s="26">
        <v>0.25</v>
      </c>
      <c r="BF35" s="26">
        <v>0.13</v>
      </c>
      <c r="BG35" s="26">
        <v>0.3</v>
      </c>
      <c r="BH35" s="26">
        <v>0.34</v>
      </c>
      <c r="BI35" s="26">
        <v>1.59</v>
      </c>
      <c r="BJ35" s="26">
        <v>0</v>
      </c>
      <c r="BK35" s="26">
        <v>4.42</v>
      </c>
      <c r="BL35" s="26">
        <v>0</v>
      </c>
      <c r="BM35" s="26">
        <v>1.36</v>
      </c>
      <c r="BN35" s="26">
        <v>0</v>
      </c>
      <c r="BO35" s="26">
        <v>0</v>
      </c>
      <c r="BP35" s="26">
        <v>0</v>
      </c>
      <c r="BQ35" s="26">
        <v>0.31</v>
      </c>
      <c r="BR35" s="26">
        <v>0.46</v>
      </c>
      <c r="BS35" s="26">
        <v>3.6</v>
      </c>
      <c r="BT35" s="26">
        <v>0</v>
      </c>
      <c r="BU35" s="26">
        <v>0</v>
      </c>
      <c r="BV35" s="26">
        <v>0.18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5</v>
      </c>
      <c r="CC35" s="25">
        <v>21.45</v>
      </c>
      <c r="CE35" s="23">
        <v>90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13</v>
      </c>
    </row>
    <row r="36" spans="1:96" s="23" customFormat="1">
      <c r="A36" s="23" t="str">
        <f>"2"</f>
        <v>2</v>
      </c>
      <c r="B36" s="24" t="s">
        <v>96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2.65</v>
      </c>
      <c r="CE36" s="23">
        <v>0</v>
      </c>
      <c r="CG36" s="23">
        <v>0</v>
      </c>
      <c r="CH36" s="23">
        <v>0</v>
      </c>
      <c r="CI36" s="23">
        <v>0</v>
      </c>
      <c r="CJ36" s="23">
        <v>715.48</v>
      </c>
      <c r="CK36" s="23">
        <v>275.64999999999998</v>
      </c>
      <c r="CL36" s="23">
        <v>495.56</v>
      </c>
      <c r="CM36" s="23">
        <v>5.72</v>
      </c>
      <c r="CN36" s="23">
        <v>5.72</v>
      </c>
      <c r="CO36" s="23">
        <v>5.72</v>
      </c>
      <c r="CP36" s="23">
        <v>0</v>
      </c>
      <c r="CQ36" s="23">
        <v>0</v>
      </c>
      <c r="CR36" s="23">
        <v>2.21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1.1000000000000001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0.67</v>
      </c>
    </row>
    <row r="38" spans="1:96" s="27" customFormat="1" ht="11.4">
      <c r="B38" s="28" t="s">
        <v>113</v>
      </c>
      <c r="C38" s="29"/>
      <c r="D38" s="29">
        <v>18.97</v>
      </c>
      <c r="E38" s="29">
        <v>8.07</v>
      </c>
      <c r="F38" s="29">
        <v>27.24</v>
      </c>
      <c r="G38" s="29">
        <v>1.32</v>
      </c>
      <c r="H38" s="29">
        <v>76.75</v>
      </c>
      <c r="I38" s="29">
        <v>628.72</v>
      </c>
      <c r="J38" s="30">
        <v>15.51</v>
      </c>
      <c r="K38" s="30">
        <v>0.56999999999999995</v>
      </c>
      <c r="L38" s="30">
        <v>0</v>
      </c>
      <c r="M38" s="30">
        <v>0</v>
      </c>
      <c r="N38" s="30">
        <v>8.18</v>
      </c>
      <c r="O38" s="30">
        <v>66.05</v>
      </c>
      <c r="P38" s="30">
        <v>2.52</v>
      </c>
      <c r="Q38" s="30">
        <v>0</v>
      </c>
      <c r="R38" s="30">
        <v>0</v>
      </c>
      <c r="S38" s="30">
        <v>0.24</v>
      </c>
      <c r="T38" s="30">
        <v>3.8</v>
      </c>
      <c r="U38" s="30">
        <v>621.03</v>
      </c>
      <c r="V38" s="30">
        <v>140.69</v>
      </c>
      <c r="W38" s="30">
        <v>136.79</v>
      </c>
      <c r="X38" s="30">
        <v>18.46</v>
      </c>
      <c r="Y38" s="30">
        <v>190.48</v>
      </c>
      <c r="Z38" s="30">
        <v>2.1800000000000002</v>
      </c>
      <c r="AA38" s="30">
        <v>213.12</v>
      </c>
      <c r="AB38" s="30">
        <v>114.72</v>
      </c>
      <c r="AC38" s="30">
        <v>255.56</v>
      </c>
      <c r="AD38" s="30">
        <v>1.73</v>
      </c>
      <c r="AE38" s="30">
        <v>0.1</v>
      </c>
      <c r="AF38" s="30">
        <v>0.25</v>
      </c>
      <c r="AG38" s="30">
        <v>0.69</v>
      </c>
      <c r="AH38" s="30">
        <v>4.49</v>
      </c>
      <c r="AI38" s="30">
        <v>0.03</v>
      </c>
      <c r="AJ38" s="30">
        <v>0</v>
      </c>
      <c r="AK38" s="30">
        <v>1001.4</v>
      </c>
      <c r="AL38" s="30">
        <v>827.89</v>
      </c>
      <c r="AM38" s="30">
        <v>1491.75</v>
      </c>
      <c r="AN38" s="30">
        <v>805.94</v>
      </c>
      <c r="AO38" s="30">
        <v>392.86</v>
      </c>
      <c r="AP38" s="30">
        <v>678.59</v>
      </c>
      <c r="AQ38" s="30">
        <v>275.27</v>
      </c>
      <c r="AR38" s="30">
        <v>942.59</v>
      </c>
      <c r="AS38" s="30">
        <v>705.78</v>
      </c>
      <c r="AT38" s="30">
        <v>839.56</v>
      </c>
      <c r="AU38" s="30">
        <v>1027.3</v>
      </c>
      <c r="AV38" s="30">
        <v>521.61</v>
      </c>
      <c r="AW38" s="30">
        <v>582.04999999999995</v>
      </c>
      <c r="AX38" s="30">
        <v>4437.49</v>
      </c>
      <c r="AY38" s="30">
        <v>5.6</v>
      </c>
      <c r="AZ38" s="30">
        <v>1442.83</v>
      </c>
      <c r="BA38" s="30">
        <v>1015.1</v>
      </c>
      <c r="BB38" s="30">
        <v>624.07000000000005</v>
      </c>
      <c r="BC38" s="30">
        <v>358.97</v>
      </c>
      <c r="BD38" s="30">
        <v>0.68</v>
      </c>
      <c r="BE38" s="30">
        <v>0.32</v>
      </c>
      <c r="BF38" s="30">
        <v>0.21</v>
      </c>
      <c r="BG38" s="30">
        <v>0.51</v>
      </c>
      <c r="BH38" s="30">
        <v>0.56000000000000005</v>
      </c>
      <c r="BI38" s="30">
        <v>2.2599999999999998</v>
      </c>
      <c r="BJ38" s="30">
        <v>0.03</v>
      </c>
      <c r="BK38" s="30">
        <v>6.39</v>
      </c>
      <c r="BL38" s="30">
        <v>0.02</v>
      </c>
      <c r="BM38" s="30">
        <v>2.09</v>
      </c>
      <c r="BN38" s="30">
        <v>0.02</v>
      </c>
      <c r="BO38" s="30">
        <v>0</v>
      </c>
      <c r="BP38" s="30">
        <v>0</v>
      </c>
      <c r="BQ38" s="30">
        <v>0.43</v>
      </c>
      <c r="BR38" s="30">
        <v>0.65</v>
      </c>
      <c r="BS38" s="30">
        <v>5.31</v>
      </c>
      <c r="BT38" s="30">
        <v>0</v>
      </c>
      <c r="BU38" s="30">
        <v>0</v>
      </c>
      <c r="BV38" s="30">
        <v>0.76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466.4</v>
      </c>
      <c r="CC38" s="29">
        <f>SUM($CC$32:$CC$37)</f>
        <v>56.35</v>
      </c>
      <c r="CD38" s="27">
        <f>$I$38/$I$53*100</f>
        <v>20.644635914678997</v>
      </c>
      <c r="CE38" s="27">
        <v>232.24</v>
      </c>
      <c r="CG38" s="27">
        <v>58.92</v>
      </c>
      <c r="CH38" s="27">
        <v>35.01</v>
      </c>
      <c r="CI38" s="27">
        <v>46.97</v>
      </c>
      <c r="CJ38" s="27">
        <v>3520.96</v>
      </c>
      <c r="CK38" s="27">
        <v>2204.87</v>
      </c>
      <c r="CL38" s="27">
        <v>2862.92</v>
      </c>
      <c r="CM38" s="27">
        <v>63.98</v>
      </c>
      <c r="CN38" s="27">
        <v>42.02</v>
      </c>
      <c r="CO38" s="27">
        <v>53</v>
      </c>
      <c r="CP38" s="27">
        <v>6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"17/1"</f>
        <v>17/1</v>
      </c>
      <c r="B40" s="24" t="s">
        <v>100</v>
      </c>
      <c r="C40" s="25" t="str">
        <f>"100"</f>
        <v>100</v>
      </c>
      <c r="D40" s="25">
        <v>1.1499999999999999</v>
      </c>
      <c r="E40" s="25">
        <v>0</v>
      </c>
      <c r="F40" s="25">
        <v>0.15</v>
      </c>
      <c r="G40" s="25">
        <v>0.15</v>
      </c>
      <c r="H40" s="25">
        <v>12.61</v>
      </c>
      <c r="I40" s="25">
        <v>50.980384000000001</v>
      </c>
      <c r="J40" s="26">
        <v>0.02</v>
      </c>
      <c r="K40" s="26">
        <v>0</v>
      </c>
      <c r="L40" s="26">
        <v>0</v>
      </c>
      <c r="M40" s="26">
        <v>0</v>
      </c>
      <c r="N40" s="26">
        <v>10.01</v>
      </c>
      <c r="O40" s="26">
        <v>0.3</v>
      </c>
      <c r="P40" s="26">
        <v>2.2999999999999998</v>
      </c>
      <c r="Q40" s="26">
        <v>0</v>
      </c>
      <c r="R40" s="26">
        <v>0</v>
      </c>
      <c r="S40" s="26">
        <v>0.38</v>
      </c>
      <c r="T40" s="26">
        <v>0.92</v>
      </c>
      <c r="U40" s="26">
        <v>21.85</v>
      </c>
      <c r="V40" s="26">
        <v>213</v>
      </c>
      <c r="W40" s="26">
        <v>25.24</v>
      </c>
      <c r="X40" s="26">
        <v>33.15</v>
      </c>
      <c r="Y40" s="26">
        <v>47.65</v>
      </c>
      <c r="Z40" s="26">
        <v>0.96</v>
      </c>
      <c r="AA40" s="26">
        <v>0</v>
      </c>
      <c r="AB40" s="26">
        <v>10001</v>
      </c>
      <c r="AC40" s="26">
        <v>1700.85</v>
      </c>
      <c r="AD40" s="26">
        <v>0.37</v>
      </c>
      <c r="AE40" s="26">
        <v>0.05</v>
      </c>
      <c r="AF40" s="26">
        <v>0.06</v>
      </c>
      <c r="AG40" s="26">
        <v>0.88</v>
      </c>
      <c r="AH40" s="26">
        <v>1</v>
      </c>
      <c r="AI40" s="26">
        <v>5.83</v>
      </c>
      <c r="AJ40" s="26">
        <v>0</v>
      </c>
      <c r="AK40" s="26">
        <v>37.82</v>
      </c>
      <c r="AL40" s="26">
        <v>31.32</v>
      </c>
      <c r="AM40" s="26">
        <v>39.82</v>
      </c>
      <c r="AN40" s="26">
        <v>34.65</v>
      </c>
      <c r="AO40" s="26">
        <v>8</v>
      </c>
      <c r="AP40" s="26">
        <v>28.49</v>
      </c>
      <c r="AQ40" s="26">
        <v>7.16</v>
      </c>
      <c r="AR40" s="26">
        <v>27.32</v>
      </c>
      <c r="AS40" s="26">
        <v>42.82</v>
      </c>
      <c r="AT40" s="26">
        <v>35.82</v>
      </c>
      <c r="AU40" s="26">
        <v>125.45</v>
      </c>
      <c r="AV40" s="26">
        <v>12.83</v>
      </c>
      <c r="AW40" s="26">
        <v>26.49</v>
      </c>
      <c r="AX40" s="26">
        <v>202.75</v>
      </c>
      <c r="AY40" s="26">
        <v>0</v>
      </c>
      <c r="AZ40" s="26">
        <v>27.16</v>
      </c>
      <c r="BA40" s="26">
        <v>30.15</v>
      </c>
      <c r="BB40" s="26">
        <v>15.99</v>
      </c>
      <c r="BC40" s="26">
        <v>10.83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89.47</v>
      </c>
      <c r="CC40" s="25">
        <v>8.3000000000000007</v>
      </c>
      <c r="CE40" s="23">
        <v>1666.83</v>
      </c>
      <c r="CG40" s="23">
        <v>2.79</v>
      </c>
      <c r="CH40" s="23">
        <v>2.79</v>
      </c>
      <c r="CI40" s="23">
        <v>2.79</v>
      </c>
      <c r="CJ40" s="23">
        <v>464.1</v>
      </c>
      <c r="CK40" s="23">
        <v>120.9</v>
      </c>
      <c r="CL40" s="23">
        <v>292.5</v>
      </c>
      <c r="CM40" s="23">
        <v>6.6</v>
      </c>
      <c r="CN40" s="23">
        <v>5.89</v>
      </c>
      <c r="CO40" s="23">
        <v>6.25</v>
      </c>
      <c r="CP40" s="23">
        <v>3</v>
      </c>
      <c r="CQ40" s="23">
        <v>0</v>
      </c>
      <c r="CR40" s="23">
        <v>5.56</v>
      </c>
    </row>
    <row r="41" spans="1:96" s="23" customFormat="1">
      <c r="A41" s="23" t="str">
        <f>"4/2"</f>
        <v>4/2</v>
      </c>
      <c r="B41" s="24" t="s">
        <v>101</v>
      </c>
      <c r="C41" s="25" t="str">
        <f>"250"</f>
        <v>250</v>
      </c>
      <c r="D41" s="25">
        <v>2.1800000000000002</v>
      </c>
      <c r="E41" s="25">
        <v>0</v>
      </c>
      <c r="F41" s="25">
        <v>5.47</v>
      </c>
      <c r="G41" s="25">
        <v>5.27</v>
      </c>
      <c r="H41" s="25">
        <v>17.260000000000002</v>
      </c>
      <c r="I41" s="25">
        <v>121.44996759999999</v>
      </c>
      <c r="J41" s="26">
        <v>1.24</v>
      </c>
      <c r="K41" s="26">
        <v>3.25</v>
      </c>
      <c r="L41" s="26">
        <v>0</v>
      </c>
      <c r="M41" s="26">
        <v>0</v>
      </c>
      <c r="N41" s="26">
        <v>8.6</v>
      </c>
      <c r="O41" s="26">
        <v>6.07</v>
      </c>
      <c r="P41" s="26">
        <v>2.59</v>
      </c>
      <c r="Q41" s="26">
        <v>0</v>
      </c>
      <c r="R41" s="26">
        <v>0</v>
      </c>
      <c r="S41" s="26">
        <v>0.26</v>
      </c>
      <c r="T41" s="26">
        <v>2.69</v>
      </c>
      <c r="U41" s="26">
        <v>541</v>
      </c>
      <c r="V41" s="26">
        <v>428.53</v>
      </c>
      <c r="W41" s="26">
        <v>40.020000000000003</v>
      </c>
      <c r="X41" s="26">
        <v>26.88</v>
      </c>
      <c r="Y41" s="26">
        <v>61.67</v>
      </c>
      <c r="Z41" s="26">
        <v>1.34</v>
      </c>
      <c r="AA41" s="26">
        <v>3.78</v>
      </c>
      <c r="AB41" s="26">
        <v>974.33</v>
      </c>
      <c r="AC41" s="26">
        <v>209.38</v>
      </c>
      <c r="AD41" s="26">
        <v>2.39</v>
      </c>
      <c r="AE41" s="26">
        <v>0.06</v>
      </c>
      <c r="AF41" s="26">
        <v>0.06</v>
      </c>
      <c r="AG41" s="26">
        <v>0.66</v>
      </c>
      <c r="AH41" s="26">
        <v>1.26</v>
      </c>
      <c r="AI41" s="26">
        <v>6.82</v>
      </c>
      <c r="AJ41" s="26">
        <v>0</v>
      </c>
      <c r="AK41" s="26">
        <v>108.66</v>
      </c>
      <c r="AL41" s="26">
        <v>103.47</v>
      </c>
      <c r="AM41" s="26">
        <v>164.61</v>
      </c>
      <c r="AN41" s="26">
        <v>184.63</v>
      </c>
      <c r="AO41" s="26">
        <v>47.93</v>
      </c>
      <c r="AP41" s="26">
        <v>103.38</v>
      </c>
      <c r="AQ41" s="26">
        <v>30.59</v>
      </c>
      <c r="AR41" s="26">
        <v>95.4</v>
      </c>
      <c r="AS41" s="26">
        <v>121.6</v>
      </c>
      <c r="AT41" s="26">
        <v>179.38</v>
      </c>
      <c r="AU41" s="26">
        <v>358.69</v>
      </c>
      <c r="AV41" s="26">
        <v>58.35</v>
      </c>
      <c r="AW41" s="26">
        <v>101.68</v>
      </c>
      <c r="AX41" s="26">
        <v>479.47</v>
      </c>
      <c r="AY41" s="26">
        <v>0</v>
      </c>
      <c r="AZ41" s="26">
        <v>95.34</v>
      </c>
      <c r="BA41" s="26">
        <v>105.72</v>
      </c>
      <c r="BB41" s="26">
        <v>86.6</v>
      </c>
      <c r="BC41" s="26">
        <v>33.36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</v>
      </c>
      <c r="BL41" s="26">
        <v>0</v>
      </c>
      <c r="BM41" s="26">
        <v>0.19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1.1100000000000001</v>
      </c>
      <c r="BT41" s="26">
        <v>0</v>
      </c>
      <c r="BU41" s="26">
        <v>0</v>
      </c>
      <c r="BV41" s="26">
        <v>2.99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314.85000000000002</v>
      </c>
      <c r="CC41" s="25">
        <v>14.6</v>
      </c>
      <c r="CE41" s="23">
        <v>166.17</v>
      </c>
      <c r="CG41" s="23">
        <v>51.47</v>
      </c>
      <c r="CH41" s="23">
        <v>30.55</v>
      </c>
      <c r="CI41" s="23">
        <v>41.01</v>
      </c>
      <c r="CJ41" s="23">
        <v>1072.21</v>
      </c>
      <c r="CK41" s="23">
        <v>410.46</v>
      </c>
      <c r="CL41" s="23">
        <v>741.33</v>
      </c>
      <c r="CM41" s="23">
        <v>44.66</v>
      </c>
      <c r="CN41" s="23">
        <v>23.68</v>
      </c>
      <c r="CO41" s="23">
        <v>34.17</v>
      </c>
      <c r="CP41" s="23">
        <v>1.3</v>
      </c>
      <c r="CQ41" s="23">
        <v>1.3</v>
      </c>
      <c r="CR41" s="23">
        <v>8.85</v>
      </c>
    </row>
    <row r="42" spans="1:96" s="23" customFormat="1">
      <c r="A42" s="23" t="str">
        <f>"3/3"</f>
        <v>3/3</v>
      </c>
      <c r="B42" s="24" t="s">
        <v>102</v>
      </c>
      <c r="C42" s="25" t="str">
        <f>"180"</f>
        <v>180</v>
      </c>
      <c r="D42" s="25">
        <v>3.73</v>
      </c>
      <c r="E42" s="25">
        <v>0.65</v>
      </c>
      <c r="F42" s="25">
        <v>4.4000000000000004</v>
      </c>
      <c r="G42" s="25">
        <v>0.62</v>
      </c>
      <c r="H42" s="25">
        <v>26.49</v>
      </c>
      <c r="I42" s="25">
        <v>159.10285500000001</v>
      </c>
      <c r="J42" s="26">
        <v>2.73</v>
      </c>
      <c r="K42" s="26">
        <v>0.1</v>
      </c>
      <c r="L42" s="26">
        <v>0</v>
      </c>
      <c r="M42" s="26">
        <v>0</v>
      </c>
      <c r="N42" s="26">
        <v>2.58</v>
      </c>
      <c r="O42" s="26">
        <v>21.87</v>
      </c>
      <c r="P42" s="26">
        <v>2.04</v>
      </c>
      <c r="Q42" s="26">
        <v>0</v>
      </c>
      <c r="R42" s="26">
        <v>0</v>
      </c>
      <c r="S42" s="26">
        <v>0.35</v>
      </c>
      <c r="T42" s="26">
        <v>2.9</v>
      </c>
      <c r="U42" s="26">
        <v>276.31</v>
      </c>
      <c r="V42" s="26">
        <v>763.55</v>
      </c>
      <c r="W42" s="26">
        <v>42.83</v>
      </c>
      <c r="X42" s="26">
        <v>36.549999999999997</v>
      </c>
      <c r="Y42" s="26">
        <v>104.61</v>
      </c>
      <c r="Z42" s="26">
        <v>1.36</v>
      </c>
      <c r="AA42" s="26">
        <v>22.5</v>
      </c>
      <c r="AB42" s="26">
        <v>40.93</v>
      </c>
      <c r="AC42" s="26">
        <v>30.06</v>
      </c>
      <c r="AD42" s="26">
        <v>0.21</v>
      </c>
      <c r="AE42" s="26">
        <v>0.14000000000000001</v>
      </c>
      <c r="AF42" s="26">
        <v>0.12</v>
      </c>
      <c r="AG42" s="26">
        <v>1.6</v>
      </c>
      <c r="AH42" s="26">
        <v>3.11</v>
      </c>
      <c r="AI42" s="26">
        <v>6.54</v>
      </c>
      <c r="AJ42" s="26">
        <v>0</v>
      </c>
      <c r="AK42" s="26">
        <v>75.11</v>
      </c>
      <c r="AL42" s="26">
        <v>97.73</v>
      </c>
      <c r="AM42" s="26">
        <v>139.19</v>
      </c>
      <c r="AN42" s="26">
        <v>141.72</v>
      </c>
      <c r="AO42" s="26">
        <v>31.93</v>
      </c>
      <c r="AP42" s="26">
        <v>91.36</v>
      </c>
      <c r="AQ42" s="26">
        <v>41.81</v>
      </c>
      <c r="AR42" s="26">
        <v>96.1</v>
      </c>
      <c r="AS42" s="26">
        <v>90.8</v>
      </c>
      <c r="AT42" s="26">
        <v>247.35</v>
      </c>
      <c r="AU42" s="26">
        <v>110.17</v>
      </c>
      <c r="AV42" s="26">
        <v>23.04</v>
      </c>
      <c r="AW42" s="26">
        <v>64.13</v>
      </c>
      <c r="AX42" s="26">
        <v>344.65</v>
      </c>
      <c r="AY42" s="26">
        <v>0</v>
      </c>
      <c r="AZ42" s="26">
        <v>48.22</v>
      </c>
      <c r="BA42" s="26">
        <v>43.86</v>
      </c>
      <c r="BB42" s="26">
        <v>87.3</v>
      </c>
      <c r="BC42" s="26">
        <v>25.99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0.34</v>
      </c>
      <c r="BJ42" s="26">
        <v>0</v>
      </c>
      <c r="BK42" s="26">
        <v>1.05</v>
      </c>
      <c r="BL42" s="26">
        <v>0</v>
      </c>
      <c r="BM42" s="26">
        <v>0.31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0.11</v>
      </c>
      <c r="BS42" s="26">
        <v>1.02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148.35</v>
      </c>
      <c r="CC42" s="25">
        <v>22.89</v>
      </c>
      <c r="CE42" s="23">
        <v>29.32</v>
      </c>
      <c r="CG42" s="23">
        <v>38.590000000000003</v>
      </c>
      <c r="CH42" s="23">
        <v>22.16</v>
      </c>
      <c r="CI42" s="23">
        <v>30.38</v>
      </c>
      <c r="CJ42" s="23">
        <v>603.80999999999995</v>
      </c>
      <c r="CK42" s="23">
        <v>530.95000000000005</v>
      </c>
      <c r="CL42" s="23">
        <v>567.38</v>
      </c>
      <c r="CM42" s="23">
        <v>24.41</v>
      </c>
      <c r="CN42" s="23">
        <v>3.59</v>
      </c>
      <c r="CO42" s="23">
        <v>14</v>
      </c>
      <c r="CP42" s="23">
        <v>0</v>
      </c>
      <c r="CQ42" s="23">
        <v>0.9</v>
      </c>
      <c r="CR42" s="23">
        <v>13.87</v>
      </c>
    </row>
    <row r="43" spans="1:96" s="23" customFormat="1">
      <c r="A43" s="23" t="str">
        <f>"50/8"</f>
        <v>50/8</v>
      </c>
      <c r="B43" s="24" t="s">
        <v>103</v>
      </c>
      <c r="C43" s="25" t="str">
        <f>"100"</f>
        <v>100</v>
      </c>
      <c r="D43" s="25">
        <v>17.16</v>
      </c>
      <c r="E43" s="25">
        <v>16.13</v>
      </c>
      <c r="F43" s="25">
        <v>5.61</v>
      </c>
      <c r="G43" s="25">
        <v>1.49</v>
      </c>
      <c r="H43" s="25">
        <v>7.07</v>
      </c>
      <c r="I43" s="25">
        <v>147.96</v>
      </c>
      <c r="J43" s="26">
        <v>2.96</v>
      </c>
      <c r="K43" s="26">
        <v>1.37</v>
      </c>
      <c r="L43" s="26">
        <v>0</v>
      </c>
      <c r="M43" s="26">
        <v>0</v>
      </c>
      <c r="N43" s="26">
        <v>0.2</v>
      </c>
      <c r="O43" s="26">
        <v>6.84</v>
      </c>
      <c r="P43" s="26">
        <v>0.03</v>
      </c>
      <c r="Q43" s="26">
        <v>0</v>
      </c>
      <c r="R43" s="26">
        <v>0</v>
      </c>
      <c r="S43" s="26">
        <v>0</v>
      </c>
      <c r="T43" s="26">
        <v>2.21</v>
      </c>
      <c r="U43" s="26">
        <v>223.5</v>
      </c>
      <c r="V43" s="26">
        <v>208.46</v>
      </c>
      <c r="W43" s="26">
        <v>10.4</v>
      </c>
      <c r="X43" s="26">
        <v>15.39</v>
      </c>
      <c r="Y43" s="26">
        <v>268.02</v>
      </c>
      <c r="Z43" s="26">
        <v>5.54</v>
      </c>
      <c r="AA43" s="26">
        <v>4927.2</v>
      </c>
      <c r="AB43" s="26">
        <v>756.75</v>
      </c>
      <c r="AC43" s="26">
        <v>8380.5</v>
      </c>
      <c r="AD43" s="26">
        <v>1.81</v>
      </c>
      <c r="AE43" s="26">
        <v>0.23</v>
      </c>
      <c r="AF43" s="26">
        <v>1.86</v>
      </c>
      <c r="AG43" s="26">
        <v>7.65</v>
      </c>
      <c r="AH43" s="26">
        <v>13.01</v>
      </c>
      <c r="AI43" s="26">
        <v>13.2</v>
      </c>
      <c r="AJ43" s="26">
        <v>0</v>
      </c>
      <c r="AK43" s="26">
        <v>1172.98</v>
      </c>
      <c r="AL43" s="26">
        <v>886.08</v>
      </c>
      <c r="AM43" s="26">
        <v>1515.63</v>
      </c>
      <c r="AN43" s="26">
        <v>1317.11</v>
      </c>
      <c r="AO43" s="26">
        <v>410.18</v>
      </c>
      <c r="AP43" s="26">
        <v>763.12</v>
      </c>
      <c r="AQ43" s="26">
        <v>227.11</v>
      </c>
      <c r="AR43" s="26">
        <v>892.49</v>
      </c>
      <c r="AS43" s="26">
        <v>35.799999999999997</v>
      </c>
      <c r="AT43" s="26">
        <v>49.3</v>
      </c>
      <c r="AU43" s="26">
        <v>41.63</v>
      </c>
      <c r="AV43" s="26">
        <v>417.11</v>
      </c>
      <c r="AW43" s="26">
        <v>37.909999999999997</v>
      </c>
      <c r="AX43" s="26">
        <v>315.41000000000003</v>
      </c>
      <c r="AY43" s="26">
        <v>0</v>
      </c>
      <c r="AZ43" s="26">
        <v>102.82</v>
      </c>
      <c r="BA43" s="26">
        <v>45.6</v>
      </c>
      <c r="BB43" s="26">
        <v>30.43</v>
      </c>
      <c r="BC43" s="26">
        <v>23.49</v>
      </c>
      <c r="BD43" s="26">
        <v>0.06</v>
      </c>
      <c r="BE43" s="26">
        <v>0.03</v>
      </c>
      <c r="BF43" s="26">
        <v>0.01</v>
      </c>
      <c r="BG43" s="26">
        <v>0.03</v>
      </c>
      <c r="BH43" s="26">
        <v>0.04</v>
      </c>
      <c r="BI43" s="26">
        <v>0.17</v>
      </c>
      <c r="BJ43" s="26">
        <v>0</v>
      </c>
      <c r="BK43" s="26">
        <v>0.56000000000000005</v>
      </c>
      <c r="BL43" s="26">
        <v>0</v>
      </c>
      <c r="BM43" s="26">
        <v>0.2</v>
      </c>
      <c r="BN43" s="26">
        <v>0</v>
      </c>
      <c r="BO43" s="26">
        <v>0.01</v>
      </c>
      <c r="BP43" s="26">
        <v>0</v>
      </c>
      <c r="BQ43" s="26">
        <v>0.03</v>
      </c>
      <c r="BR43" s="26">
        <v>0.05</v>
      </c>
      <c r="BS43" s="26">
        <v>0.72</v>
      </c>
      <c r="BT43" s="26">
        <v>0</v>
      </c>
      <c r="BU43" s="26">
        <v>0</v>
      </c>
      <c r="BV43" s="26">
        <v>0.89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78.319999999999993</v>
      </c>
      <c r="CC43" s="25">
        <v>52.27</v>
      </c>
      <c r="CE43" s="23">
        <v>5053.33</v>
      </c>
      <c r="CG43" s="23">
        <v>27.26</v>
      </c>
      <c r="CH43" s="23">
        <v>16.82</v>
      </c>
      <c r="CI43" s="23">
        <v>22.04</v>
      </c>
      <c r="CJ43" s="23">
        <v>3686.57</v>
      </c>
      <c r="CK43" s="23">
        <v>2266.83</v>
      </c>
      <c r="CL43" s="23">
        <v>2976.7</v>
      </c>
      <c r="CM43" s="23">
        <v>35.299999999999997</v>
      </c>
      <c r="CN43" s="23">
        <v>34.86</v>
      </c>
      <c r="CO43" s="23">
        <v>35.08</v>
      </c>
      <c r="CP43" s="23">
        <v>0</v>
      </c>
      <c r="CQ43" s="23">
        <v>0.5</v>
      </c>
      <c r="CR43" s="23">
        <v>31.86</v>
      </c>
    </row>
    <row r="44" spans="1:96" s="23" customFormat="1">
      <c r="A44" s="23" t="str">
        <f>"593"</f>
        <v>593</v>
      </c>
      <c r="B44" s="24" t="s">
        <v>104</v>
      </c>
      <c r="C44" s="25" t="str">
        <f>"30"</f>
        <v>30</v>
      </c>
      <c r="D44" s="25">
        <v>0.33</v>
      </c>
      <c r="E44" s="25">
        <v>0.02</v>
      </c>
      <c r="F44" s="25">
        <v>1.26</v>
      </c>
      <c r="G44" s="25">
        <v>0.02</v>
      </c>
      <c r="H44" s="25">
        <v>2.02</v>
      </c>
      <c r="I44" s="25">
        <v>20.656982399999997</v>
      </c>
      <c r="J44" s="26">
        <v>0.92</v>
      </c>
      <c r="K44" s="26">
        <v>0.04</v>
      </c>
      <c r="L44" s="26">
        <v>0</v>
      </c>
      <c r="M44" s="26">
        <v>0</v>
      </c>
      <c r="N44" s="26">
        <v>0.94</v>
      </c>
      <c r="O44" s="26">
        <v>0.96</v>
      </c>
      <c r="P44" s="26">
        <v>0.13</v>
      </c>
      <c r="Q44" s="26">
        <v>0</v>
      </c>
      <c r="R44" s="26">
        <v>0</v>
      </c>
      <c r="S44" s="26">
        <v>0.08</v>
      </c>
      <c r="T44" s="26">
        <v>0.14000000000000001</v>
      </c>
      <c r="U44" s="26">
        <v>1.1299999999999999</v>
      </c>
      <c r="V44" s="26">
        <v>28.8</v>
      </c>
      <c r="W44" s="26">
        <v>1.71</v>
      </c>
      <c r="X44" s="26">
        <v>2.08</v>
      </c>
      <c r="Y44" s="26">
        <v>4.43</v>
      </c>
      <c r="Z44" s="26">
        <v>0.09</v>
      </c>
      <c r="AA44" s="26">
        <v>4.68</v>
      </c>
      <c r="AB44" s="26">
        <v>191.88</v>
      </c>
      <c r="AC44" s="26">
        <v>47.78</v>
      </c>
      <c r="AD44" s="26">
        <v>0.08</v>
      </c>
      <c r="AE44" s="26">
        <v>0.01</v>
      </c>
      <c r="AF44" s="26">
        <v>0.01</v>
      </c>
      <c r="AG44" s="26">
        <v>7.0000000000000007E-2</v>
      </c>
      <c r="AH44" s="26">
        <v>0.15</v>
      </c>
      <c r="AI44" s="26">
        <v>0.59</v>
      </c>
      <c r="AJ44" s="26">
        <v>0</v>
      </c>
      <c r="AK44" s="26">
        <v>8.02</v>
      </c>
      <c r="AL44" s="26">
        <v>7.31</v>
      </c>
      <c r="AM44" s="26">
        <v>13.38</v>
      </c>
      <c r="AN44" s="26">
        <v>4.8899999999999997</v>
      </c>
      <c r="AO44" s="26">
        <v>2.6</v>
      </c>
      <c r="AP44" s="26">
        <v>5.7</v>
      </c>
      <c r="AQ44" s="26">
        <v>2.31</v>
      </c>
      <c r="AR44" s="26">
        <v>8.26</v>
      </c>
      <c r="AS44" s="26">
        <v>5.99</v>
      </c>
      <c r="AT44" s="26">
        <v>6.7</v>
      </c>
      <c r="AU44" s="26">
        <v>7.74</v>
      </c>
      <c r="AV44" s="26">
        <v>3.66</v>
      </c>
      <c r="AW44" s="26">
        <v>5.78</v>
      </c>
      <c r="AX44" s="26">
        <v>49.35</v>
      </c>
      <c r="AY44" s="26">
        <v>0</v>
      </c>
      <c r="AZ44" s="26">
        <v>14.98</v>
      </c>
      <c r="BA44" s="26">
        <v>8.51</v>
      </c>
      <c r="BB44" s="26">
        <v>4.55</v>
      </c>
      <c r="BC44" s="26">
        <v>3.17</v>
      </c>
      <c r="BD44" s="26">
        <v>0.05</v>
      </c>
      <c r="BE44" s="26">
        <v>0.02</v>
      </c>
      <c r="BF44" s="26">
        <v>0.01</v>
      </c>
      <c r="BG44" s="26">
        <v>0.03</v>
      </c>
      <c r="BH44" s="26">
        <v>0.03</v>
      </c>
      <c r="BI44" s="26">
        <v>0.14000000000000001</v>
      </c>
      <c r="BJ44" s="26">
        <v>0</v>
      </c>
      <c r="BK44" s="26">
        <v>0.38</v>
      </c>
      <c r="BL44" s="26">
        <v>0</v>
      </c>
      <c r="BM44" s="26">
        <v>0.12</v>
      </c>
      <c r="BN44" s="26">
        <v>0</v>
      </c>
      <c r="BO44" s="26">
        <v>0</v>
      </c>
      <c r="BP44" s="26">
        <v>0</v>
      </c>
      <c r="BQ44" s="26">
        <v>0.03</v>
      </c>
      <c r="BR44" s="26">
        <v>0.04</v>
      </c>
      <c r="BS44" s="26">
        <v>0.31</v>
      </c>
      <c r="BT44" s="26">
        <v>0</v>
      </c>
      <c r="BU44" s="26">
        <v>0</v>
      </c>
      <c r="BV44" s="26">
        <v>0.03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31.63</v>
      </c>
      <c r="CC44" s="25">
        <v>3.26</v>
      </c>
      <c r="CE44" s="23">
        <v>36.659999999999997</v>
      </c>
      <c r="CG44" s="23">
        <v>0.4</v>
      </c>
      <c r="CH44" s="23">
        <v>0.4</v>
      </c>
      <c r="CI44" s="23">
        <v>0.4</v>
      </c>
      <c r="CJ44" s="23">
        <v>61.5</v>
      </c>
      <c r="CK44" s="23">
        <v>25.79</v>
      </c>
      <c r="CL44" s="23">
        <v>43.65</v>
      </c>
      <c r="CM44" s="23">
        <v>3.54</v>
      </c>
      <c r="CN44" s="23">
        <v>2.17</v>
      </c>
      <c r="CO44" s="23">
        <v>2.87</v>
      </c>
      <c r="CP44" s="23">
        <v>0.3</v>
      </c>
      <c r="CQ44" s="23">
        <v>0</v>
      </c>
      <c r="CR44" s="23">
        <v>1.98</v>
      </c>
    </row>
    <row r="45" spans="1:96" s="23" customFormat="1">
      <c r="A45" s="23" t="str">
        <f>"2"</f>
        <v>2</v>
      </c>
      <c r="B45" s="24" t="s">
        <v>96</v>
      </c>
      <c r="C45" s="25" t="str">
        <f>"35,5"</f>
        <v>35,5</v>
      </c>
      <c r="D45" s="25">
        <v>2.35</v>
      </c>
      <c r="E45" s="25">
        <v>0</v>
      </c>
      <c r="F45" s="25">
        <v>0.23</v>
      </c>
      <c r="G45" s="25">
        <v>0.23</v>
      </c>
      <c r="H45" s="25">
        <v>16.649999999999999</v>
      </c>
      <c r="I45" s="25">
        <v>79.484854999999982</v>
      </c>
      <c r="J45" s="26">
        <v>0</v>
      </c>
      <c r="K45" s="26">
        <v>0</v>
      </c>
      <c r="L45" s="26">
        <v>0</v>
      </c>
      <c r="M45" s="26">
        <v>0</v>
      </c>
      <c r="N45" s="26">
        <v>0.39</v>
      </c>
      <c r="O45" s="26">
        <v>16.190000000000001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113.35</v>
      </c>
      <c r="AL45" s="26">
        <v>117.98</v>
      </c>
      <c r="AM45" s="26">
        <v>180.68</v>
      </c>
      <c r="AN45" s="26">
        <v>59.92</v>
      </c>
      <c r="AO45" s="26">
        <v>35.520000000000003</v>
      </c>
      <c r="AP45" s="26">
        <v>71.040000000000006</v>
      </c>
      <c r="AQ45" s="26">
        <v>26.87</v>
      </c>
      <c r="AR45" s="26">
        <v>128.47999999999999</v>
      </c>
      <c r="AS45" s="26">
        <v>79.680000000000007</v>
      </c>
      <c r="AT45" s="26">
        <v>111.19</v>
      </c>
      <c r="AU45" s="26">
        <v>91.73</v>
      </c>
      <c r="AV45" s="26">
        <v>48.18</v>
      </c>
      <c r="AW45" s="26">
        <v>85.24</v>
      </c>
      <c r="AX45" s="26">
        <v>712.83</v>
      </c>
      <c r="AY45" s="26">
        <v>0</v>
      </c>
      <c r="AZ45" s="26">
        <v>232.26</v>
      </c>
      <c r="BA45" s="26">
        <v>100.99</v>
      </c>
      <c r="BB45" s="26">
        <v>67.02</v>
      </c>
      <c r="BC45" s="26">
        <v>53.12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13.88</v>
      </c>
      <c r="CC45" s="25">
        <v>1.88</v>
      </c>
      <c r="CE45" s="23">
        <v>0</v>
      </c>
      <c r="CG45" s="23">
        <v>0</v>
      </c>
      <c r="CH45" s="23">
        <v>0</v>
      </c>
      <c r="CI45" s="23">
        <v>0</v>
      </c>
      <c r="CJ45" s="23">
        <v>834.73</v>
      </c>
      <c r="CK45" s="23">
        <v>321.58999999999997</v>
      </c>
      <c r="CL45" s="23">
        <v>578.16</v>
      </c>
      <c r="CM45" s="23">
        <v>6.68</v>
      </c>
      <c r="CN45" s="23">
        <v>6.68</v>
      </c>
      <c r="CO45" s="23">
        <v>6.68</v>
      </c>
      <c r="CP45" s="23">
        <v>0</v>
      </c>
      <c r="CQ45" s="23">
        <v>0</v>
      </c>
      <c r="CR45" s="23">
        <v>1.57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1.1100000000000001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0.92</v>
      </c>
    </row>
    <row r="47" spans="1:96" s="19" customFormat="1">
      <c r="A47" s="19" t="str">
        <f>"631"</f>
        <v>631</v>
      </c>
      <c r="B47" s="20" t="s">
        <v>106</v>
      </c>
      <c r="C47" s="21" t="str">
        <f>"180"</f>
        <v>180</v>
      </c>
      <c r="D47" s="21">
        <v>0.14000000000000001</v>
      </c>
      <c r="E47" s="21">
        <v>0</v>
      </c>
      <c r="F47" s="21">
        <v>0.13</v>
      </c>
      <c r="G47" s="21">
        <v>0.14000000000000001</v>
      </c>
      <c r="H47" s="21">
        <v>16.059999999999999</v>
      </c>
      <c r="I47" s="21">
        <v>62.593362000000006</v>
      </c>
      <c r="J47" s="22">
        <v>0.04</v>
      </c>
      <c r="K47" s="22">
        <v>0</v>
      </c>
      <c r="L47" s="22">
        <v>0</v>
      </c>
      <c r="M47" s="22">
        <v>0</v>
      </c>
      <c r="N47" s="22">
        <v>15.21</v>
      </c>
      <c r="O47" s="22">
        <v>0.26</v>
      </c>
      <c r="P47" s="22">
        <v>0.59</v>
      </c>
      <c r="Q47" s="22">
        <v>0</v>
      </c>
      <c r="R47" s="22">
        <v>0</v>
      </c>
      <c r="S47" s="22">
        <v>0.28999999999999998</v>
      </c>
      <c r="T47" s="22">
        <v>0.19</v>
      </c>
      <c r="U47" s="22">
        <v>9.5</v>
      </c>
      <c r="V47" s="22">
        <v>88.43</v>
      </c>
      <c r="W47" s="22">
        <v>5.43</v>
      </c>
      <c r="X47" s="22">
        <v>2.82</v>
      </c>
      <c r="Y47" s="22">
        <v>3.45</v>
      </c>
      <c r="Z47" s="22">
        <v>0.72</v>
      </c>
      <c r="AA47" s="22">
        <v>0</v>
      </c>
      <c r="AB47" s="22">
        <v>8.64</v>
      </c>
      <c r="AC47" s="22">
        <v>1.8</v>
      </c>
      <c r="AD47" s="22">
        <v>7.0000000000000007E-2</v>
      </c>
      <c r="AE47" s="22">
        <v>0.01</v>
      </c>
      <c r="AF47" s="22">
        <v>0.01</v>
      </c>
      <c r="AG47" s="22">
        <v>0.09</v>
      </c>
      <c r="AH47" s="22">
        <v>0.14000000000000001</v>
      </c>
      <c r="AI47" s="22">
        <v>1.44</v>
      </c>
      <c r="AJ47" s="22">
        <v>0</v>
      </c>
      <c r="AK47" s="22">
        <v>4.0599999999999996</v>
      </c>
      <c r="AL47" s="22">
        <v>4.4000000000000004</v>
      </c>
      <c r="AM47" s="22">
        <v>6.43</v>
      </c>
      <c r="AN47" s="22">
        <v>6.09</v>
      </c>
      <c r="AO47" s="22">
        <v>1.02</v>
      </c>
      <c r="AP47" s="22">
        <v>3.72</v>
      </c>
      <c r="AQ47" s="22">
        <v>1.02</v>
      </c>
      <c r="AR47" s="22">
        <v>3.05</v>
      </c>
      <c r="AS47" s="22">
        <v>5.75</v>
      </c>
      <c r="AT47" s="22">
        <v>3.38</v>
      </c>
      <c r="AU47" s="22">
        <v>26.4</v>
      </c>
      <c r="AV47" s="22">
        <v>2.37</v>
      </c>
      <c r="AW47" s="22">
        <v>4.74</v>
      </c>
      <c r="AX47" s="22">
        <v>14.21</v>
      </c>
      <c r="AY47" s="22">
        <v>0</v>
      </c>
      <c r="AZ47" s="22">
        <v>4.4000000000000004</v>
      </c>
      <c r="BA47" s="22">
        <v>5.41</v>
      </c>
      <c r="BB47" s="22">
        <v>2.0299999999999998</v>
      </c>
      <c r="BC47" s="22">
        <v>1.69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185.89</v>
      </c>
      <c r="CC47" s="21">
        <v>5.72</v>
      </c>
      <c r="CE47" s="19">
        <v>1.44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13.5</v>
      </c>
      <c r="CQ47" s="19">
        <v>0</v>
      </c>
      <c r="CR47" s="19">
        <v>4.3600000000000003</v>
      </c>
    </row>
    <row r="48" spans="1:96" s="27" customFormat="1" ht="11.4">
      <c r="B48" s="28" t="s">
        <v>115</v>
      </c>
      <c r="C48" s="29"/>
      <c r="D48" s="29">
        <v>28.35</v>
      </c>
      <c r="E48" s="29">
        <v>16.8</v>
      </c>
      <c r="F48" s="29">
        <v>17.489999999999998</v>
      </c>
      <c r="G48" s="29">
        <v>8.17</v>
      </c>
      <c r="H48" s="29">
        <v>106.5</v>
      </c>
      <c r="I48" s="29">
        <v>680.9</v>
      </c>
      <c r="J48" s="30">
        <v>7.94</v>
      </c>
      <c r="K48" s="30">
        <v>4.76</v>
      </c>
      <c r="L48" s="30">
        <v>0</v>
      </c>
      <c r="M48" s="30">
        <v>0</v>
      </c>
      <c r="N48" s="30">
        <v>38.17</v>
      </c>
      <c r="O48" s="30">
        <v>58.92</v>
      </c>
      <c r="P48" s="30">
        <v>9.41</v>
      </c>
      <c r="Q48" s="30">
        <v>0</v>
      </c>
      <c r="R48" s="30">
        <v>0</v>
      </c>
      <c r="S48" s="30">
        <v>1.55</v>
      </c>
      <c r="T48" s="30">
        <v>10.19</v>
      </c>
      <c r="U48" s="30">
        <v>1195.29</v>
      </c>
      <c r="V48" s="30">
        <v>1779.77</v>
      </c>
      <c r="W48" s="30">
        <v>132.63999999999999</v>
      </c>
      <c r="X48" s="30">
        <v>126.27</v>
      </c>
      <c r="Y48" s="30">
        <v>521.41999999999996</v>
      </c>
      <c r="Z48" s="30">
        <v>10.79</v>
      </c>
      <c r="AA48" s="30">
        <v>4958.16</v>
      </c>
      <c r="AB48" s="30">
        <v>11974.52</v>
      </c>
      <c r="AC48" s="30">
        <v>10370.57</v>
      </c>
      <c r="AD48" s="30">
        <v>5.21</v>
      </c>
      <c r="AE48" s="30">
        <v>0.53</v>
      </c>
      <c r="AF48" s="30">
        <v>2.14</v>
      </c>
      <c r="AG48" s="30">
        <v>11.1</v>
      </c>
      <c r="AH48" s="30">
        <v>19.059999999999999</v>
      </c>
      <c r="AI48" s="30">
        <v>34.42</v>
      </c>
      <c r="AJ48" s="30">
        <v>0</v>
      </c>
      <c r="AK48" s="30">
        <v>1520</v>
      </c>
      <c r="AL48" s="30">
        <v>1248.28</v>
      </c>
      <c r="AM48" s="30">
        <v>2145.13</v>
      </c>
      <c r="AN48" s="30">
        <v>1793.6</v>
      </c>
      <c r="AO48" s="30">
        <v>555.77</v>
      </c>
      <c r="AP48" s="30">
        <v>1106.4000000000001</v>
      </c>
      <c r="AQ48" s="30">
        <v>352.87</v>
      </c>
      <c r="AR48" s="30">
        <v>1325.3</v>
      </c>
      <c r="AS48" s="30">
        <v>441.85</v>
      </c>
      <c r="AT48" s="30">
        <v>691.31</v>
      </c>
      <c r="AU48" s="30">
        <v>854.6</v>
      </c>
      <c r="AV48" s="30">
        <v>590.33000000000004</v>
      </c>
      <c r="AW48" s="30">
        <v>387.97</v>
      </c>
      <c r="AX48" s="30">
        <v>2424.4699999999998</v>
      </c>
      <c r="AY48" s="30">
        <v>0</v>
      </c>
      <c r="AZ48" s="30">
        <v>630.36</v>
      </c>
      <c r="BA48" s="30">
        <v>398.45</v>
      </c>
      <c r="BB48" s="30">
        <v>329.92</v>
      </c>
      <c r="BC48" s="30">
        <v>177.66</v>
      </c>
      <c r="BD48" s="30">
        <v>0.22</v>
      </c>
      <c r="BE48" s="30">
        <v>0.1</v>
      </c>
      <c r="BF48" s="30">
        <v>0.05</v>
      </c>
      <c r="BG48" s="30">
        <v>0.12</v>
      </c>
      <c r="BH48" s="30">
        <v>0.14000000000000001</v>
      </c>
      <c r="BI48" s="30">
        <v>0.65</v>
      </c>
      <c r="BJ48" s="30">
        <v>0</v>
      </c>
      <c r="BK48" s="30">
        <v>2.36</v>
      </c>
      <c r="BL48" s="30">
        <v>0</v>
      </c>
      <c r="BM48" s="30">
        <v>0.82</v>
      </c>
      <c r="BN48" s="30">
        <v>0.02</v>
      </c>
      <c r="BO48" s="30">
        <v>0.04</v>
      </c>
      <c r="BP48" s="30">
        <v>0</v>
      </c>
      <c r="BQ48" s="30">
        <v>0.12</v>
      </c>
      <c r="BR48" s="30">
        <v>0.2</v>
      </c>
      <c r="BS48" s="30">
        <v>3.2</v>
      </c>
      <c r="BT48" s="30">
        <v>0</v>
      </c>
      <c r="BU48" s="30">
        <v>0</v>
      </c>
      <c r="BV48" s="30">
        <v>4.26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871.79</v>
      </c>
      <c r="CC48" s="29">
        <f>SUM($CC$39:$CC$47)</f>
        <v>110.03</v>
      </c>
      <c r="CD48" s="27">
        <f>$I$48/$I$53*100</f>
        <v>22.35801723232111</v>
      </c>
      <c r="CE48" s="27">
        <v>6953.91</v>
      </c>
      <c r="CG48" s="27">
        <v>120.5</v>
      </c>
      <c r="CH48" s="27">
        <v>72.709999999999994</v>
      </c>
      <c r="CI48" s="27">
        <v>96.6</v>
      </c>
      <c r="CJ48" s="27">
        <v>6722.92</v>
      </c>
      <c r="CK48" s="27">
        <v>3676.52</v>
      </c>
      <c r="CL48" s="27">
        <v>5199.72</v>
      </c>
      <c r="CM48" s="27">
        <v>121.19</v>
      </c>
      <c r="CN48" s="27">
        <v>76.88</v>
      </c>
      <c r="CO48" s="27">
        <v>99.04</v>
      </c>
      <c r="CP48" s="27">
        <v>18.100000000000001</v>
      </c>
      <c r="CQ48" s="27">
        <v>2.7</v>
      </c>
    </row>
    <row r="49" spans="1:96">
      <c r="B49" s="18" t="s">
        <v>114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"14"</f>
        <v>14</v>
      </c>
      <c r="B50" s="24" t="s">
        <v>110</v>
      </c>
      <c r="C50" s="25" t="str">
        <f>"180"</f>
        <v>180</v>
      </c>
      <c r="D50" s="25">
        <v>4.8600000000000003</v>
      </c>
      <c r="E50" s="25">
        <v>0</v>
      </c>
      <c r="F50" s="25">
        <v>1.8</v>
      </c>
      <c r="G50" s="25">
        <v>0</v>
      </c>
      <c r="H50" s="25">
        <v>29.16</v>
      </c>
      <c r="I50" s="25">
        <v>137.80799999999999</v>
      </c>
      <c r="J50" s="26">
        <v>1.26</v>
      </c>
      <c r="K50" s="26">
        <v>0</v>
      </c>
      <c r="L50" s="26">
        <v>0</v>
      </c>
      <c r="M50" s="26">
        <v>0</v>
      </c>
      <c r="N50" s="26">
        <v>21.96</v>
      </c>
      <c r="O50" s="26">
        <v>0</v>
      </c>
      <c r="P50" s="26">
        <v>7.2</v>
      </c>
      <c r="Q50" s="26">
        <v>0</v>
      </c>
      <c r="R50" s="26">
        <v>0</v>
      </c>
      <c r="S50" s="26">
        <v>1.44</v>
      </c>
      <c r="T50" s="26">
        <v>1.26</v>
      </c>
      <c r="U50" s="26">
        <v>81</v>
      </c>
      <c r="V50" s="26">
        <v>221.4</v>
      </c>
      <c r="W50" s="26">
        <v>196.2</v>
      </c>
      <c r="X50" s="26">
        <v>23.4</v>
      </c>
      <c r="Y50" s="26">
        <v>153</v>
      </c>
      <c r="Z50" s="26">
        <v>0.18</v>
      </c>
      <c r="AA50" s="26">
        <v>0</v>
      </c>
      <c r="AB50" s="26">
        <v>0</v>
      </c>
      <c r="AC50" s="26">
        <v>0</v>
      </c>
      <c r="AD50" s="26">
        <v>0</v>
      </c>
      <c r="AE50" s="26">
        <v>0.05</v>
      </c>
      <c r="AF50" s="26">
        <v>0.23</v>
      </c>
      <c r="AG50" s="26">
        <v>0.18</v>
      </c>
      <c r="AH50" s="26">
        <v>1.62</v>
      </c>
      <c r="AI50" s="26">
        <v>2.88</v>
      </c>
      <c r="AJ50" s="26">
        <v>0</v>
      </c>
      <c r="AK50" s="26">
        <v>3924</v>
      </c>
      <c r="AL50" s="26">
        <v>3996</v>
      </c>
      <c r="AM50" s="26">
        <v>6876</v>
      </c>
      <c r="AN50" s="26">
        <v>5508</v>
      </c>
      <c r="AO50" s="26">
        <v>1224</v>
      </c>
      <c r="AP50" s="26">
        <v>3636</v>
      </c>
      <c r="AQ50" s="26">
        <v>1080</v>
      </c>
      <c r="AR50" s="26">
        <v>3096</v>
      </c>
      <c r="AS50" s="26">
        <v>3312</v>
      </c>
      <c r="AT50" s="26">
        <v>3564</v>
      </c>
      <c r="AU50" s="26">
        <v>8028</v>
      </c>
      <c r="AV50" s="26">
        <v>1656</v>
      </c>
      <c r="AW50" s="26">
        <v>2160</v>
      </c>
      <c r="AX50" s="26">
        <v>8568</v>
      </c>
      <c r="AY50" s="26">
        <v>0</v>
      </c>
      <c r="AZ50" s="26">
        <v>3816</v>
      </c>
      <c r="BA50" s="26">
        <v>4464</v>
      </c>
      <c r="BB50" s="26">
        <v>2412</v>
      </c>
      <c r="BC50" s="26">
        <v>1368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148.68</v>
      </c>
      <c r="CC50" s="25">
        <v>19.100000000000001</v>
      </c>
      <c r="CE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15.92</v>
      </c>
    </row>
    <row r="51" spans="1:96" s="19" customFormat="1">
      <c r="A51" s="19" t="str">
        <f>""</f>
        <v/>
      </c>
      <c r="B51" s="20" t="s">
        <v>109</v>
      </c>
      <c r="C51" s="21" t="str">
        <f>"40"</f>
        <v>40</v>
      </c>
      <c r="D51" s="21">
        <v>2.4</v>
      </c>
      <c r="E51" s="21">
        <v>0</v>
      </c>
      <c r="F51" s="21">
        <v>8</v>
      </c>
      <c r="G51" s="21">
        <v>0</v>
      </c>
      <c r="H51" s="21">
        <v>20</v>
      </c>
      <c r="I51" s="21">
        <v>157.6</v>
      </c>
      <c r="J51" s="22">
        <v>0</v>
      </c>
      <c r="K51" s="22">
        <v>0</v>
      </c>
      <c r="L51" s="22">
        <v>0</v>
      </c>
      <c r="M51" s="22">
        <v>0</v>
      </c>
      <c r="N51" s="22">
        <v>20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0.08</v>
      </c>
      <c r="AE51" s="22">
        <v>0</v>
      </c>
      <c r="AF51" s="22">
        <v>0</v>
      </c>
      <c r="AG51" s="22">
        <v>0</v>
      </c>
      <c r="AH51" s="22">
        <v>0.04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14.52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12.1</v>
      </c>
    </row>
    <row r="52" spans="1:96" s="27" customFormat="1" ht="11.4">
      <c r="B52" s="28" t="s">
        <v>115</v>
      </c>
      <c r="C52" s="29"/>
      <c r="D52" s="29">
        <v>7.26</v>
      </c>
      <c r="E52" s="29">
        <v>0</v>
      </c>
      <c r="F52" s="29">
        <v>9.8000000000000007</v>
      </c>
      <c r="G52" s="29">
        <v>0</v>
      </c>
      <c r="H52" s="29">
        <v>49.16</v>
      </c>
      <c r="I52" s="29">
        <v>295.41000000000003</v>
      </c>
      <c r="J52" s="30">
        <v>1.26</v>
      </c>
      <c r="K52" s="30">
        <v>0</v>
      </c>
      <c r="L52" s="30">
        <v>0</v>
      </c>
      <c r="M52" s="30">
        <v>0</v>
      </c>
      <c r="N52" s="30">
        <v>41.96</v>
      </c>
      <c r="O52" s="30">
        <v>0</v>
      </c>
      <c r="P52" s="30">
        <v>7.2</v>
      </c>
      <c r="Q52" s="30">
        <v>0</v>
      </c>
      <c r="R52" s="30">
        <v>0</v>
      </c>
      <c r="S52" s="30">
        <v>1.44</v>
      </c>
      <c r="T52" s="30">
        <v>1.26</v>
      </c>
      <c r="U52" s="30">
        <v>81</v>
      </c>
      <c r="V52" s="30">
        <v>221.4</v>
      </c>
      <c r="W52" s="30">
        <v>196.2</v>
      </c>
      <c r="X52" s="30">
        <v>23.4</v>
      </c>
      <c r="Y52" s="30">
        <v>153</v>
      </c>
      <c r="Z52" s="30">
        <v>0.18</v>
      </c>
      <c r="AA52" s="30">
        <v>0</v>
      </c>
      <c r="AB52" s="30">
        <v>0</v>
      </c>
      <c r="AC52" s="30">
        <v>0</v>
      </c>
      <c r="AD52" s="30">
        <v>0.08</v>
      </c>
      <c r="AE52" s="30">
        <v>0.05</v>
      </c>
      <c r="AF52" s="30">
        <v>0.23</v>
      </c>
      <c r="AG52" s="30">
        <v>0.18</v>
      </c>
      <c r="AH52" s="30">
        <v>1.66</v>
      </c>
      <c r="AI52" s="30">
        <v>2.88</v>
      </c>
      <c r="AJ52" s="30">
        <v>0</v>
      </c>
      <c r="AK52" s="30">
        <v>3924</v>
      </c>
      <c r="AL52" s="30">
        <v>3996</v>
      </c>
      <c r="AM52" s="30">
        <v>6876</v>
      </c>
      <c r="AN52" s="30">
        <v>5508</v>
      </c>
      <c r="AO52" s="30">
        <v>1224</v>
      </c>
      <c r="AP52" s="30">
        <v>3636</v>
      </c>
      <c r="AQ52" s="30">
        <v>1080</v>
      </c>
      <c r="AR52" s="30">
        <v>3096</v>
      </c>
      <c r="AS52" s="30">
        <v>3312</v>
      </c>
      <c r="AT52" s="30">
        <v>3564</v>
      </c>
      <c r="AU52" s="30">
        <v>8028</v>
      </c>
      <c r="AV52" s="30">
        <v>1656</v>
      </c>
      <c r="AW52" s="30">
        <v>2160</v>
      </c>
      <c r="AX52" s="30">
        <v>8568</v>
      </c>
      <c r="AY52" s="30">
        <v>0</v>
      </c>
      <c r="AZ52" s="30">
        <v>3816</v>
      </c>
      <c r="BA52" s="30">
        <v>4464</v>
      </c>
      <c r="BB52" s="30">
        <v>2412</v>
      </c>
      <c r="BC52" s="30">
        <v>1368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148.68</v>
      </c>
      <c r="CC52" s="29">
        <f>SUM($CC$49:$CC$51)</f>
        <v>33.620000000000005</v>
      </c>
      <c r="CD52" s="27">
        <f>$I$52/$I$53*100</f>
        <v>9.7000761794683203</v>
      </c>
      <c r="CE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</row>
    <row r="53" spans="1:96" s="27" customFormat="1" ht="11.4" hidden="1">
      <c r="B53" s="28" t="s">
        <v>116</v>
      </c>
      <c r="C53" s="29"/>
      <c r="D53" s="29">
        <v>105.55</v>
      </c>
      <c r="E53" s="29">
        <v>47.62</v>
      </c>
      <c r="F53" s="29">
        <v>98.53</v>
      </c>
      <c r="G53" s="29">
        <v>17.63</v>
      </c>
      <c r="H53" s="29">
        <v>451.02</v>
      </c>
      <c r="I53" s="29">
        <v>3045.44</v>
      </c>
      <c r="J53" s="30">
        <v>43.12</v>
      </c>
      <c r="K53" s="30">
        <v>9.61</v>
      </c>
      <c r="L53" s="30">
        <v>0</v>
      </c>
      <c r="M53" s="30">
        <v>0</v>
      </c>
      <c r="N53" s="30">
        <v>172.52</v>
      </c>
      <c r="O53" s="30">
        <v>240.23</v>
      </c>
      <c r="P53" s="30">
        <v>38.270000000000003</v>
      </c>
      <c r="Q53" s="30">
        <v>0</v>
      </c>
      <c r="R53" s="30">
        <v>0</v>
      </c>
      <c r="S53" s="30">
        <v>6.48</v>
      </c>
      <c r="T53" s="30">
        <v>28.93</v>
      </c>
      <c r="U53" s="30">
        <v>3652.74</v>
      </c>
      <c r="V53" s="30">
        <v>4046.07</v>
      </c>
      <c r="W53" s="30">
        <v>917.71</v>
      </c>
      <c r="X53" s="30">
        <v>319.27</v>
      </c>
      <c r="Y53" s="30">
        <v>1682.75</v>
      </c>
      <c r="Z53" s="30">
        <v>25.36</v>
      </c>
      <c r="AA53" s="30">
        <v>9800.8799999999992</v>
      </c>
      <c r="AB53" s="30">
        <v>19805.95</v>
      </c>
      <c r="AC53" s="30">
        <v>19620.18</v>
      </c>
      <c r="AD53" s="30">
        <v>13.14</v>
      </c>
      <c r="AE53" s="30">
        <v>1.32</v>
      </c>
      <c r="AF53" s="30">
        <v>5.03</v>
      </c>
      <c r="AG53" s="30">
        <v>22.52</v>
      </c>
      <c r="AH53" s="30">
        <v>48.15</v>
      </c>
      <c r="AI53" s="30">
        <v>69.05</v>
      </c>
      <c r="AJ53" s="30">
        <v>0</v>
      </c>
      <c r="AK53" s="30">
        <v>13173.89</v>
      </c>
      <c r="AL53" s="30">
        <v>12452.18</v>
      </c>
      <c r="AM53" s="30">
        <v>21478.3</v>
      </c>
      <c r="AN53" s="30">
        <v>16596.03</v>
      </c>
      <c r="AO53" s="30">
        <v>4404.46</v>
      </c>
      <c r="AP53" s="30">
        <v>11090.7</v>
      </c>
      <c r="AQ53" s="30">
        <v>3481.19</v>
      </c>
      <c r="AR53" s="30">
        <v>10894.25</v>
      </c>
      <c r="AS53" s="30">
        <v>9211.76</v>
      </c>
      <c r="AT53" s="30">
        <v>10466.51</v>
      </c>
      <c r="AU53" s="30">
        <v>20560.61</v>
      </c>
      <c r="AV53" s="30">
        <v>5620.81</v>
      </c>
      <c r="AW53" s="30">
        <v>6440.97</v>
      </c>
      <c r="AX53" s="30">
        <v>31234.05</v>
      </c>
      <c r="AY53" s="30">
        <v>11.2</v>
      </c>
      <c r="AZ53" s="30">
        <v>12044.65</v>
      </c>
      <c r="BA53" s="30">
        <v>12155.21</v>
      </c>
      <c r="BB53" s="30">
        <v>6925.32</v>
      </c>
      <c r="BC53" s="30">
        <v>3927.48</v>
      </c>
      <c r="BD53" s="30">
        <v>1.47</v>
      </c>
      <c r="BE53" s="30">
        <v>0.69</v>
      </c>
      <c r="BF53" s="30">
        <v>0.44</v>
      </c>
      <c r="BG53" s="30">
        <v>1.08</v>
      </c>
      <c r="BH53" s="30">
        <v>1.17</v>
      </c>
      <c r="BI53" s="30">
        <v>4.84</v>
      </c>
      <c r="BJ53" s="30">
        <v>0.06</v>
      </c>
      <c r="BK53" s="30">
        <v>14.7</v>
      </c>
      <c r="BL53" s="30">
        <v>0.04</v>
      </c>
      <c r="BM53" s="30">
        <v>4.93</v>
      </c>
      <c r="BN53" s="30">
        <v>0.08</v>
      </c>
      <c r="BO53" s="30">
        <v>7.0000000000000007E-2</v>
      </c>
      <c r="BP53" s="30">
        <v>0</v>
      </c>
      <c r="BQ53" s="30">
        <v>0.92</v>
      </c>
      <c r="BR53" s="30">
        <v>1.42</v>
      </c>
      <c r="BS53" s="30">
        <v>14.51</v>
      </c>
      <c r="BT53" s="30">
        <v>0</v>
      </c>
      <c r="BU53" s="30">
        <v>0</v>
      </c>
      <c r="BV53" s="30">
        <v>9.23</v>
      </c>
      <c r="BW53" s="30">
        <v>0.13</v>
      </c>
      <c r="BX53" s="30">
        <v>0</v>
      </c>
      <c r="BY53" s="30">
        <v>0</v>
      </c>
      <c r="BZ53" s="30">
        <v>0</v>
      </c>
      <c r="CA53" s="30">
        <v>0</v>
      </c>
      <c r="CB53" s="30">
        <v>2830.93</v>
      </c>
      <c r="CC53" s="29">
        <v>374</v>
      </c>
      <c r="CE53" s="27">
        <v>13101.88</v>
      </c>
      <c r="CG53" s="27">
        <v>333.11</v>
      </c>
      <c r="CH53" s="27">
        <v>203.35</v>
      </c>
      <c r="CI53" s="27">
        <v>268.23</v>
      </c>
      <c r="CJ53" s="27">
        <v>20432.8</v>
      </c>
      <c r="CK53" s="27">
        <v>11458.6</v>
      </c>
      <c r="CL53" s="27">
        <v>15945.7</v>
      </c>
      <c r="CM53" s="27">
        <v>354.51</v>
      </c>
      <c r="CN53" s="27">
        <v>233.47</v>
      </c>
      <c r="CO53" s="27">
        <v>294.01</v>
      </c>
      <c r="CP53" s="27">
        <v>46.64</v>
      </c>
      <c r="CQ53" s="27">
        <v>7.24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117</v>
      </c>
      <c r="C55" s="16"/>
      <c r="D55" s="16">
        <v>14</v>
      </c>
      <c r="E55" s="16"/>
      <c r="F55" s="16">
        <v>30</v>
      </c>
      <c r="G55" s="16"/>
      <c r="H55" s="16">
        <v>56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146</v>
      </c>
      <c r="C29" s="72" t="s">
        <v>114</v>
      </c>
      <c r="D29" s="41" t="s">
        <v>109</v>
      </c>
      <c r="E29" s="42">
        <v>40</v>
      </c>
      <c r="F29" s="43">
        <v>14.52</v>
      </c>
      <c r="G29" s="42">
        <v>157.6</v>
      </c>
      <c r="H29" s="42">
        <v>2.4</v>
      </c>
      <c r="I29" s="42">
        <v>8</v>
      </c>
      <c r="J29" s="44">
        <v>20</v>
      </c>
    </row>
    <row r="30" spans="1:10" hidden="1">
      <c r="A30" s="45"/>
      <c r="B30" s="70" t="s">
        <v>143</v>
      </c>
      <c r="C30" s="73" t="s">
        <v>120</v>
      </c>
      <c r="D30" s="53" t="s">
        <v>110</v>
      </c>
      <c r="E30" s="54">
        <v>200</v>
      </c>
      <c r="F30" s="55">
        <v>21.22</v>
      </c>
      <c r="G30" s="54">
        <v>153.12</v>
      </c>
      <c r="H30" s="54">
        <v>5.4</v>
      </c>
      <c r="I30" s="54">
        <v>2</v>
      </c>
      <c r="J30" s="56">
        <v>32.4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45062.402905092589</v>
      </c>
      <c r="C1">
        <f>YEAR(Дата_Сост)</f>
        <v>2023</v>
      </c>
      <c r="D1">
        <f>MONTH(Дата_Сост)</f>
        <v>5</v>
      </c>
      <c r="E1">
        <f>DAY(Дата_Сост)</f>
        <v>16</v>
      </c>
    </row>
    <row r="2" spans="1:5">
      <c r="A2" t="s">
        <v>82</v>
      </c>
      <c r="B2" s="2">
        <v>45055.458761574075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2023-05-09T06:05:18Z</dcterms:modified>
</cp:coreProperties>
</file>