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<sst xmlns="http://schemas.openxmlformats.org/spreadsheetml/2006/main" count="185" uniqueCount="156">
  <si>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</si>
  <si>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</si>
  <si>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</si>
  <si>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</si>
  <si>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</si>
  <si>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</si>
  <si>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</si>
  <si>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</si>
  <si>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</si>
  <si>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</si>
  <si>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</si>
  <si>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</si>
  <si>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</si>
  <si>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</si>
  <si>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</si>
  <si>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</si>
  <si>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</si>
  <si>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</si>
  <si>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</si>
  <si>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</si>
  <si>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</si>
  <si>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</si>
  <si>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</si>
  <si>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</si>
  <si>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</si>
  <si>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</si>
  <si>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</si>
  <si>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</si>
  <si>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</si>
  <si>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</si>
  <si>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</si>
  <si>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</si>
  <si>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</si>
  <si>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</si>
  <si>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</si>
  <si>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</si>
  <si>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</si>
  <si>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</si>
  <si>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</si>
  <si>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</si>
  <si>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</si>
  <si>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</si>
  <si>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</si>
  <si>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</si>
  <si>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</si>
  <si>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</si>
  <si>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</si>
  <si>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</si>
  <si>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</si>
  <si>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</si>
  <si>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</si>
  <si>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</si>
  <si>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</si>
  <si>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</si>
  <si>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</si>
  <si>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</si>
  <si>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</si>
  <si>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</si>
  <si>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</si>
  <si>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</si>
  <si>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</si>
  <si>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</si>
  <si>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</si>
  <si>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</si>
  <si>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</si>
  <si>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</si>
  <si>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</si>
  <si>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</si>
  <si>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</si>
  <si>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</si>
  <si>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</si>
  <si>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</si>
  <si>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</si>
  <si>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</si>
  <si>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</si>
  <si>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</si>
  <si>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</si>
  <si>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</si>
  <si>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</si>
  <si>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</si>
  <si>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</si>
  <si>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</si>
  <si>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</si>
  <si>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</si>
  <si>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</si>
  <si>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</si>
  <si>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</si>
  <si>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</si>
  <si>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</si>
  <si>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</si>
  <si>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</si>
  <si>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</si>
  <si>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</si>
  <si>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</si>
  <si>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маслом  (1/55)</t>
  </si>
  <si>
    <t>Молоко сгущенное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</si>
  <si>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</si>
  <si>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</si>
  <si>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</si>
  <si>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</si>
  <si>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</si>
  <si>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</si>
  <si>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</si>
  <si>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Курица в соусе с томатом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</si>
  <si>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</si>
  <si>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</si>
  <si>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</si>
  <si>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</si>
  <si>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</si>
  <si>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Печенье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</si>
  <si>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</si>
  <si>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</si>
  <si>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</si>
  <si>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</si>
  <si>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</si>
  <si>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</si>
  <si>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</si>
  <si>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</si>
  <si>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</si>
  <si>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</si>
  <si>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25.09.2023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</si>
  <si>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</si>
  <si>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</si>
  <si>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</si>
  <si>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</si>
  <si>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</si>
  <si>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</si>
  <si>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</si>
  <si>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</si>
  <si>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</si>
  <si>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</si>
  <si>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</si>
  <si>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</si>
  <si>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</si>
  <si>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</si>
  <si>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</si>
  <si>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</si>
  <si>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</si>
  <si>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</si>
  <si>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</si>
  <si>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</si>
  <si>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</si>
  <si>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</si>
  <si>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</si>
  <si>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</si>
  <si>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</si>
  <si>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</si>
  <si>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</si>
  <si>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</si>
  <si>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</si>
  <si>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</si>
  <si>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</si>
  <si>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</si>
  <si>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</si>
  <si>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174,00</t>
  </si>
  <si>
    <t>Итого сумма с 12 и старше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</si>
</sst>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7" workbookViewId="0">
      <selection activeCell="E65" sqref="E6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25.9.2023г.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"25 сентября 2023 г."</f>
        <v>25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16.37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9.92</v>
      </c>
    </row>
    <row r="12" spans="1:96" s="23" customFormat="1">
      <c r="A12" s="23" t="str">
        <f>"726/1"</f>
        <v>726/1</v>
      </c>
      <c r="B12" s="24" t="s">
        <v>94</v>
      </c>
      <c r="C12" s="25" t="str">
        <f>"55"</f>
        <v>55</v>
      </c>
      <c r="D12" s="25">
        <v>3.64</v>
      </c>
      <c r="E12" s="25">
        <v>0.03</v>
      </c>
      <c r="F12" s="25">
        <v>4.95</v>
      </c>
      <c r="G12" s="25">
        <v>1.5</v>
      </c>
      <c r="H12" s="25">
        <v>24.29</v>
      </c>
      <c r="I12" s="25">
        <v>155.63141999999999</v>
      </c>
      <c r="J12" s="26">
        <v>2.93</v>
      </c>
      <c r="K12" s="26">
        <v>0.13</v>
      </c>
      <c r="L12" s="26">
        <v>0</v>
      </c>
      <c r="M12" s="26">
        <v>0</v>
      </c>
      <c r="N12" s="26">
        <v>1.54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0.81</v>
      </c>
      <c r="U12" s="26">
        <v>214.85</v>
      </c>
      <c r="V12" s="26">
        <v>58.3</v>
      </c>
      <c r="W12" s="26">
        <v>10.210000000000001</v>
      </c>
      <c r="X12" s="26">
        <v>14.36</v>
      </c>
      <c r="Y12" s="26">
        <v>37.799999999999997</v>
      </c>
      <c r="Z12" s="26">
        <v>0.88</v>
      </c>
      <c r="AA12" s="26">
        <v>17.7</v>
      </c>
      <c r="AB12" s="26">
        <v>15.2</v>
      </c>
      <c r="AC12" s="26">
        <v>32.65</v>
      </c>
      <c r="AD12" s="26">
        <v>0.9</v>
      </c>
      <c r="AE12" s="26">
        <v>0.06</v>
      </c>
      <c r="AF12" s="26">
        <v>0.02</v>
      </c>
      <c r="AG12" s="26">
        <v>0.64</v>
      </c>
      <c r="AH12" s="26">
        <v>1.51</v>
      </c>
      <c r="AI12" s="26">
        <v>0</v>
      </c>
      <c r="AJ12" s="26">
        <v>0</v>
      </c>
      <c r="AK12" s="26">
        <v>176.06</v>
      </c>
      <c r="AL12" s="26">
        <v>182.6</v>
      </c>
      <c r="AM12" s="26">
        <v>279.98</v>
      </c>
      <c r="AN12" s="26">
        <v>94.85</v>
      </c>
      <c r="AO12" s="26">
        <v>55.51</v>
      </c>
      <c r="AP12" s="26">
        <v>111.39</v>
      </c>
      <c r="AQ12" s="26">
        <v>42.63</v>
      </c>
      <c r="AR12" s="26">
        <v>198.62</v>
      </c>
      <c r="AS12" s="26">
        <v>123.7</v>
      </c>
      <c r="AT12" s="26">
        <v>171.36</v>
      </c>
      <c r="AU12" s="26">
        <v>143.16</v>
      </c>
      <c r="AV12" s="26">
        <v>76.7</v>
      </c>
      <c r="AW12" s="26">
        <v>132.31</v>
      </c>
      <c r="AX12" s="26">
        <v>1096.93</v>
      </c>
      <c r="AY12" s="26">
        <v>0</v>
      </c>
      <c r="AZ12" s="26">
        <v>357.2</v>
      </c>
      <c r="BA12" s="26">
        <v>157.16999999999999</v>
      </c>
      <c r="BB12" s="26">
        <v>105.56</v>
      </c>
      <c r="BC12" s="26">
        <v>81.59</v>
      </c>
      <c r="BD12" s="26">
        <v>0.16</v>
      </c>
      <c r="BE12" s="26">
        <v>0.04</v>
      </c>
      <c r="BF12" s="26">
        <v>0.03</v>
      </c>
      <c r="BG12" s="26">
        <v>0.08</v>
      </c>
      <c r="BH12" s="26">
        <v>0.11</v>
      </c>
      <c r="BI12" s="26">
        <v>0.35</v>
      </c>
      <c r="BJ12" s="26">
        <v>0</v>
      </c>
      <c r="BK12" s="26">
        <v>1.23</v>
      </c>
      <c r="BL12" s="26">
        <v>0</v>
      </c>
      <c r="BM12" s="26">
        <v>0.4</v>
      </c>
      <c r="BN12" s="26">
        <v>0</v>
      </c>
      <c r="BO12" s="26">
        <v>0</v>
      </c>
      <c r="BP12" s="26">
        <v>0</v>
      </c>
      <c r="BQ12" s="26">
        <v>0.04</v>
      </c>
      <c r="BR12" s="26">
        <v>0.13</v>
      </c>
      <c r="BS12" s="26">
        <v>1.51</v>
      </c>
      <c r="BT12" s="26">
        <v>0</v>
      </c>
      <c r="BU12" s="26">
        <v>0</v>
      </c>
      <c r="BV12" s="26">
        <v>0.48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17.850000000000001</v>
      </c>
      <c r="CC12" s="25">
        <v>21.95</v>
      </c>
      <c r="CE12" s="23">
        <v>20.23</v>
      </c>
      <c r="CG12" s="23">
        <v>0</v>
      </c>
      <c r="CH12" s="23">
        <v>0</v>
      </c>
      <c r="CI12" s="23">
        <v>0</v>
      </c>
      <c r="CJ12" s="23">
        <v>2590.91</v>
      </c>
      <c r="CK12" s="23">
        <v>998.18</v>
      </c>
      <c r="CL12" s="23">
        <v>1794.55</v>
      </c>
      <c r="CM12" s="23">
        <v>20.73</v>
      </c>
      <c r="CN12" s="23">
        <v>20.73</v>
      </c>
      <c r="CO12" s="23">
        <v>20.73</v>
      </c>
      <c r="CP12" s="23">
        <v>0</v>
      </c>
      <c r="CQ12" s="23">
        <v>0</v>
      </c>
      <c r="CR12" s="23">
        <v>13.31</v>
      </c>
    </row>
    <row r="13" spans="1:96" s="23" customFormat="1">
      <c r="A13" s="23" t="str">
        <f>"10"</f>
        <v>10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0</v>
      </c>
      <c r="AL13" s="26">
        <v>0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5.52</v>
      </c>
      <c r="CE13" s="23">
        <v>9.4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4.5999999999999996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2.2400000000000002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1.87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4.07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2.4700000000000002</v>
      </c>
    </row>
    <row r="16" spans="1:96" s="27" customFormat="1" ht="11.4">
      <c r="B16" s="28" t="s">
        <v>98</v>
      </c>
      <c r="C16" s="29"/>
      <c r="D16" s="29">
        <v>14.32</v>
      </c>
      <c r="E16" s="29">
        <v>3.83</v>
      </c>
      <c r="F16" s="29">
        <v>14.37</v>
      </c>
      <c r="G16" s="29">
        <v>4.04</v>
      </c>
      <c r="H16" s="29">
        <v>90.56</v>
      </c>
      <c r="I16" s="29">
        <v>543.76</v>
      </c>
      <c r="J16" s="30">
        <v>8.43</v>
      </c>
      <c r="K16" s="30">
        <v>0.24</v>
      </c>
      <c r="L16" s="30">
        <v>0</v>
      </c>
      <c r="M16" s="30">
        <v>0</v>
      </c>
      <c r="N16" s="30">
        <v>27.64</v>
      </c>
      <c r="O16" s="30">
        <v>59.22</v>
      </c>
      <c r="P16" s="30">
        <v>3.7</v>
      </c>
      <c r="Q16" s="30">
        <v>0</v>
      </c>
      <c r="R16" s="30">
        <v>0</v>
      </c>
      <c r="S16" s="30">
        <v>0.65</v>
      </c>
      <c r="T16" s="30">
        <v>4.0199999999999996</v>
      </c>
      <c r="U16" s="30">
        <v>599.24</v>
      </c>
      <c r="V16" s="30">
        <v>350.01</v>
      </c>
      <c r="W16" s="30">
        <v>178.85</v>
      </c>
      <c r="X16" s="30">
        <v>72.14</v>
      </c>
      <c r="Y16" s="30">
        <v>250.03</v>
      </c>
      <c r="Z16" s="30">
        <v>2.21</v>
      </c>
      <c r="AA16" s="30">
        <v>47.7</v>
      </c>
      <c r="AB16" s="30">
        <v>40.14</v>
      </c>
      <c r="AC16" s="30">
        <v>82.27</v>
      </c>
      <c r="AD16" s="30">
        <v>1.58</v>
      </c>
      <c r="AE16" s="30">
        <v>0.21</v>
      </c>
      <c r="AF16" s="30">
        <v>0.23</v>
      </c>
      <c r="AG16" s="30">
        <v>1.04</v>
      </c>
      <c r="AH16" s="30">
        <v>4.1900000000000004</v>
      </c>
      <c r="AI16" s="30">
        <v>1.58</v>
      </c>
      <c r="AJ16" s="30">
        <v>0</v>
      </c>
      <c r="AK16" s="30">
        <v>618.66</v>
      </c>
      <c r="AL16" s="30">
        <v>574.15</v>
      </c>
      <c r="AM16" s="30">
        <v>1017.93</v>
      </c>
      <c r="AN16" s="30">
        <v>582.96</v>
      </c>
      <c r="AO16" s="30">
        <v>226.61</v>
      </c>
      <c r="AP16" s="30">
        <v>482.26</v>
      </c>
      <c r="AQ16" s="30">
        <v>192.25</v>
      </c>
      <c r="AR16" s="30">
        <v>702.76</v>
      </c>
      <c r="AS16" s="30">
        <v>426.84</v>
      </c>
      <c r="AT16" s="30">
        <v>594.92999999999995</v>
      </c>
      <c r="AU16" s="30">
        <v>665.17</v>
      </c>
      <c r="AV16" s="30">
        <v>250.27</v>
      </c>
      <c r="AW16" s="30">
        <v>602.30999999999995</v>
      </c>
      <c r="AX16" s="30">
        <v>2884.19</v>
      </c>
      <c r="AY16" s="30">
        <v>0</v>
      </c>
      <c r="AZ16" s="30">
        <v>994.07</v>
      </c>
      <c r="BA16" s="30">
        <v>531.04</v>
      </c>
      <c r="BB16" s="30">
        <v>538.92999999999995</v>
      </c>
      <c r="BC16" s="30">
        <v>270.7</v>
      </c>
      <c r="BD16" s="30">
        <v>0.28000000000000003</v>
      </c>
      <c r="BE16" s="30">
        <v>0.09</v>
      </c>
      <c r="BF16" s="30">
        <v>0.06</v>
      </c>
      <c r="BG16" s="30">
        <v>0.15</v>
      </c>
      <c r="BH16" s="30">
        <v>0.19</v>
      </c>
      <c r="BI16" s="30">
        <v>0.71</v>
      </c>
      <c r="BJ16" s="30">
        <v>0</v>
      </c>
      <c r="BK16" s="30">
        <v>2.65</v>
      </c>
      <c r="BL16" s="30">
        <v>0</v>
      </c>
      <c r="BM16" s="30">
        <v>0.72</v>
      </c>
      <c r="BN16" s="30">
        <v>0</v>
      </c>
      <c r="BO16" s="30">
        <v>0</v>
      </c>
      <c r="BP16" s="30">
        <v>0</v>
      </c>
      <c r="BQ16" s="30">
        <v>0.1</v>
      </c>
      <c r="BR16" s="30">
        <v>0.24</v>
      </c>
      <c r="BS16" s="30">
        <v>3.51</v>
      </c>
      <c r="BT16" s="30">
        <v>0</v>
      </c>
      <c r="BU16" s="30">
        <v>0</v>
      </c>
      <c r="BV16" s="30">
        <v>1.5</v>
      </c>
      <c r="BW16" s="30">
        <v>0.05</v>
      </c>
      <c r="BX16" s="30">
        <v>0.02</v>
      </c>
      <c r="BY16" s="30">
        <v>0</v>
      </c>
      <c r="BZ16" s="30">
        <v>0</v>
      </c>
      <c r="CA16" s="30">
        <v>0</v>
      </c>
      <c r="CB16" s="30">
        <v>415.57</v>
      </c>
      <c r="CC16" s="29">
        <f>SUM($CC$10:$CC$15)</f>
        <v>50.150000000000006</v>
      </c>
      <c r="CD16" s="27">
        <f>$I$16/$I$51*100</f>
        <v>14.484391773283148</v>
      </c>
      <c r="CE16" s="27">
        <v>54.39</v>
      </c>
      <c r="CG16" s="27">
        <v>43.62</v>
      </c>
      <c r="CH16" s="27">
        <v>19.329999999999998</v>
      </c>
      <c r="CI16" s="27">
        <v>31.48</v>
      </c>
      <c r="CJ16" s="27">
        <v>4951.3500000000004</v>
      </c>
      <c r="CK16" s="27">
        <v>2038.38</v>
      </c>
      <c r="CL16" s="27">
        <v>3494.87</v>
      </c>
      <c r="CM16" s="27">
        <v>61.79</v>
      </c>
      <c r="CN16" s="27">
        <v>43.74</v>
      </c>
      <c r="CO16" s="27">
        <v>52.76</v>
      </c>
      <c r="CP16" s="27">
        <v>11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"80"</f>
        <v>80</v>
      </c>
      <c r="D18" s="25">
        <v>1.22</v>
      </c>
      <c r="E18" s="25">
        <v>0</v>
      </c>
      <c r="F18" s="25">
        <v>4.7699999999999996</v>
      </c>
      <c r="G18" s="25">
        <v>4.7699999999999996</v>
      </c>
      <c r="H18" s="25">
        <v>7.45</v>
      </c>
      <c r="I18" s="25">
        <v>74.153464</v>
      </c>
      <c r="J18" s="26">
        <v>0.6</v>
      </c>
      <c r="K18" s="26">
        <v>3.12</v>
      </c>
      <c r="L18" s="26">
        <v>0</v>
      </c>
      <c r="M18" s="26">
        <v>0</v>
      </c>
      <c r="N18" s="26">
        <v>5.89</v>
      </c>
      <c r="O18" s="26">
        <v>0.08</v>
      </c>
      <c r="P18" s="26">
        <v>1.48</v>
      </c>
      <c r="Q18" s="26">
        <v>0</v>
      </c>
      <c r="R18" s="26">
        <v>0</v>
      </c>
      <c r="S18" s="26">
        <v>0.21</v>
      </c>
      <c r="T18" s="26">
        <v>0.93</v>
      </c>
      <c r="U18" s="26">
        <v>162.04</v>
      </c>
      <c r="V18" s="26">
        <v>201.59</v>
      </c>
      <c r="W18" s="26">
        <v>33.119999999999997</v>
      </c>
      <c r="X18" s="26">
        <v>14.26</v>
      </c>
      <c r="Y18" s="26">
        <v>25.52</v>
      </c>
      <c r="Z18" s="26">
        <v>0.46</v>
      </c>
      <c r="AA18" s="26">
        <v>0</v>
      </c>
      <c r="AB18" s="26">
        <v>1517.04</v>
      </c>
      <c r="AC18" s="26">
        <v>257.8</v>
      </c>
      <c r="AD18" s="26">
        <v>2.2200000000000002</v>
      </c>
      <c r="AE18" s="26">
        <v>0.03</v>
      </c>
      <c r="AF18" s="26">
        <v>0.03</v>
      </c>
      <c r="AG18" s="26">
        <v>0.54</v>
      </c>
      <c r="AH18" s="26">
        <v>0.68</v>
      </c>
      <c r="AI18" s="26">
        <v>27.09</v>
      </c>
      <c r="AJ18" s="26">
        <v>0</v>
      </c>
      <c r="AK18" s="26">
        <v>39.5</v>
      </c>
      <c r="AL18" s="26">
        <v>33.79</v>
      </c>
      <c r="AM18" s="26">
        <v>43.15</v>
      </c>
      <c r="AN18" s="26">
        <v>40.630000000000003</v>
      </c>
      <c r="AO18" s="26">
        <v>14.06</v>
      </c>
      <c r="AP18" s="26">
        <v>30.47</v>
      </c>
      <c r="AQ18" s="26">
        <v>6.88</v>
      </c>
      <c r="AR18" s="26">
        <v>36.82</v>
      </c>
      <c r="AS18" s="26">
        <v>47.77</v>
      </c>
      <c r="AT18" s="26">
        <v>55.12</v>
      </c>
      <c r="AU18" s="26">
        <v>118.07</v>
      </c>
      <c r="AV18" s="26">
        <v>18.22</v>
      </c>
      <c r="AW18" s="26">
        <v>31.27</v>
      </c>
      <c r="AX18" s="26">
        <v>191.18</v>
      </c>
      <c r="AY18" s="26">
        <v>0</v>
      </c>
      <c r="AZ18" s="26">
        <v>38.46</v>
      </c>
      <c r="BA18" s="26">
        <v>38.83</v>
      </c>
      <c r="BB18" s="26">
        <v>31.66</v>
      </c>
      <c r="BC18" s="26">
        <v>13.27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0.28999999999999998</v>
      </c>
      <c r="BL18" s="26">
        <v>0</v>
      </c>
      <c r="BM18" s="26">
        <v>0.19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1.1100000000000001</v>
      </c>
      <c r="BT18" s="26">
        <v>0</v>
      </c>
      <c r="BU18" s="26">
        <v>0</v>
      </c>
      <c r="BV18" s="26">
        <v>2.78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65.510000000000005</v>
      </c>
      <c r="CC18" s="25">
        <v>8.1</v>
      </c>
      <c r="CE18" s="23">
        <v>252.84</v>
      </c>
      <c r="CG18" s="23">
        <v>10.16</v>
      </c>
      <c r="CH18" s="23">
        <v>4.66</v>
      </c>
      <c r="CI18" s="23">
        <v>7.41</v>
      </c>
      <c r="CJ18" s="23">
        <v>304.75</v>
      </c>
      <c r="CK18" s="23">
        <v>72.97</v>
      </c>
      <c r="CL18" s="23">
        <v>188.86</v>
      </c>
      <c r="CM18" s="23">
        <v>4.8899999999999997</v>
      </c>
      <c r="CN18" s="23">
        <v>4.62</v>
      </c>
      <c r="CO18" s="23">
        <v>4.76</v>
      </c>
      <c r="CP18" s="23">
        <v>2.4</v>
      </c>
      <c r="CQ18" s="23">
        <v>0.4</v>
      </c>
      <c r="CR18" s="23">
        <v>4.91</v>
      </c>
    </row>
    <row r="19" spans="1:96" s="23" customFormat="1" ht="24">
      <c r="A19" s="23" t="str">
        <f>"17/1"</f>
        <v>17/1</v>
      </c>
      <c r="B19" s="24" t="s">
        <v>101</v>
      </c>
      <c r="C19" s="25" t="str">
        <f>"200"</f>
        <v>200</v>
      </c>
      <c r="D19" s="25">
        <v>6.32</v>
      </c>
      <c r="E19" s="25">
        <v>0</v>
      </c>
      <c r="F19" s="25">
        <v>4.62</v>
      </c>
      <c r="G19" s="25">
        <v>3.53</v>
      </c>
      <c r="H19" s="25">
        <v>23.65</v>
      </c>
      <c r="I19" s="25">
        <v>158.93282399999998</v>
      </c>
      <c r="J19" s="26">
        <v>0.5</v>
      </c>
      <c r="K19" s="26">
        <v>1.95</v>
      </c>
      <c r="L19" s="26">
        <v>0</v>
      </c>
      <c r="M19" s="26">
        <v>0</v>
      </c>
      <c r="N19" s="26">
        <v>2.7</v>
      </c>
      <c r="O19" s="26">
        <v>18.63</v>
      </c>
      <c r="P19" s="26">
        <v>2.3199999999999998</v>
      </c>
      <c r="Q19" s="26">
        <v>0</v>
      </c>
      <c r="R19" s="26">
        <v>0</v>
      </c>
      <c r="S19" s="26">
        <v>0.27</v>
      </c>
      <c r="T19" s="26">
        <v>1.46</v>
      </c>
      <c r="U19" s="26">
        <v>84.35</v>
      </c>
      <c r="V19" s="26">
        <v>644.30999999999995</v>
      </c>
      <c r="W19" s="26">
        <v>67.209999999999994</v>
      </c>
      <c r="X19" s="26">
        <v>33.71</v>
      </c>
      <c r="Y19" s="26">
        <v>146.19</v>
      </c>
      <c r="Z19" s="26">
        <v>1.0900000000000001</v>
      </c>
      <c r="AA19" s="26">
        <v>2.88</v>
      </c>
      <c r="AB19" s="26">
        <v>977.6</v>
      </c>
      <c r="AC19" s="26">
        <v>203.3</v>
      </c>
      <c r="AD19" s="26">
        <v>1.57</v>
      </c>
      <c r="AE19" s="26">
        <v>0.12</v>
      </c>
      <c r="AF19" s="26">
        <v>0.1</v>
      </c>
      <c r="AG19" s="26">
        <v>1.97</v>
      </c>
      <c r="AH19" s="26">
        <v>2.39</v>
      </c>
      <c r="AI19" s="26">
        <v>9.4700000000000006</v>
      </c>
      <c r="AJ19" s="26">
        <v>0</v>
      </c>
      <c r="AK19" s="26">
        <v>50.76</v>
      </c>
      <c r="AL19" s="26">
        <v>63.27</v>
      </c>
      <c r="AM19" s="26">
        <v>83.48</v>
      </c>
      <c r="AN19" s="26">
        <v>82.54</v>
      </c>
      <c r="AO19" s="26">
        <v>17.95</v>
      </c>
      <c r="AP19" s="26">
        <v>56.21</v>
      </c>
      <c r="AQ19" s="26">
        <v>27.07</v>
      </c>
      <c r="AR19" s="26">
        <v>71.25</v>
      </c>
      <c r="AS19" s="26">
        <v>82.54</v>
      </c>
      <c r="AT19" s="26">
        <v>185.1</v>
      </c>
      <c r="AU19" s="26">
        <v>118.35</v>
      </c>
      <c r="AV19" s="26">
        <v>24.27</v>
      </c>
      <c r="AW19" s="26">
        <v>61.48</v>
      </c>
      <c r="AX19" s="26">
        <v>430.24</v>
      </c>
      <c r="AY19" s="26">
        <v>0</v>
      </c>
      <c r="AZ19" s="26">
        <v>87.99</v>
      </c>
      <c r="BA19" s="26">
        <v>54.15</v>
      </c>
      <c r="BB19" s="26">
        <v>45.12</v>
      </c>
      <c r="BC19" s="26">
        <v>24.16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0.12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0.79</v>
      </c>
      <c r="BT19" s="26">
        <v>0</v>
      </c>
      <c r="BU19" s="26">
        <v>0</v>
      </c>
      <c r="BV19" s="26">
        <v>1.89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324.7</v>
      </c>
      <c r="CC19" s="25">
        <v>17.350000000000001</v>
      </c>
      <c r="CE19" s="23">
        <v>165.81</v>
      </c>
      <c r="CG19" s="23">
        <v>12.74</v>
      </c>
      <c r="CH19" s="23">
        <v>11.15</v>
      </c>
      <c r="CI19" s="23">
        <v>11.95</v>
      </c>
      <c r="CJ19" s="23">
        <v>1258.5999999999999</v>
      </c>
      <c r="CK19" s="23">
        <v>740.51</v>
      </c>
      <c r="CL19" s="23">
        <v>999.56</v>
      </c>
      <c r="CM19" s="23">
        <v>69.69</v>
      </c>
      <c r="CN19" s="23">
        <v>32.880000000000003</v>
      </c>
      <c r="CO19" s="23">
        <v>51.29</v>
      </c>
      <c r="CP19" s="23">
        <v>0</v>
      </c>
      <c r="CQ19" s="23">
        <v>0</v>
      </c>
      <c r="CR19" s="23">
        <v>10.52</v>
      </c>
    </row>
    <row r="20" spans="1:96" s="23" customFormat="1" ht="24">
      <c r="A20" s="23" t="str">
        <f>"39/3"</f>
        <v>39/3</v>
      </c>
      <c r="B20" s="24" t="s">
        <v>102</v>
      </c>
      <c r="C20" s="25" t="str">
        <f>"180"</f>
        <v>180</v>
      </c>
      <c r="D20" s="25">
        <v>7.94</v>
      </c>
      <c r="E20" s="25">
        <v>0.05</v>
      </c>
      <c r="F20" s="25">
        <v>6.33</v>
      </c>
      <c r="G20" s="25">
        <v>2.0699999999999998</v>
      </c>
      <c r="H20" s="25">
        <v>41.44</v>
      </c>
      <c r="I20" s="25">
        <v>243.94201140000001</v>
      </c>
      <c r="J20" s="26">
        <v>3.21</v>
      </c>
      <c r="K20" s="26">
        <v>0.13</v>
      </c>
      <c r="L20" s="26">
        <v>0</v>
      </c>
      <c r="M20" s="26">
        <v>0</v>
      </c>
      <c r="N20" s="26">
        <v>0.95</v>
      </c>
      <c r="O20" s="26">
        <v>33.630000000000003</v>
      </c>
      <c r="P20" s="26">
        <v>6.86</v>
      </c>
      <c r="Q20" s="26">
        <v>0</v>
      </c>
      <c r="R20" s="26">
        <v>0</v>
      </c>
      <c r="S20" s="26">
        <v>0</v>
      </c>
      <c r="T20" s="26">
        <v>2.0699999999999998</v>
      </c>
      <c r="U20" s="26">
        <v>347.69</v>
      </c>
      <c r="V20" s="26">
        <v>242.25</v>
      </c>
      <c r="W20" s="26">
        <v>17.010000000000002</v>
      </c>
      <c r="X20" s="26">
        <v>121.6</v>
      </c>
      <c r="Y20" s="26">
        <v>179.39</v>
      </c>
      <c r="Z20" s="26">
        <v>4.1900000000000004</v>
      </c>
      <c r="AA20" s="26">
        <v>24</v>
      </c>
      <c r="AB20" s="26">
        <v>21.95</v>
      </c>
      <c r="AC20" s="26">
        <v>28.28</v>
      </c>
      <c r="AD20" s="26">
        <v>0.56999999999999995</v>
      </c>
      <c r="AE20" s="26">
        <v>0.23</v>
      </c>
      <c r="AF20" s="26">
        <v>0.12</v>
      </c>
      <c r="AG20" s="26">
        <v>2.29</v>
      </c>
      <c r="AH20" s="26">
        <v>4.6100000000000003</v>
      </c>
      <c r="AI20" s="26">
        <v>0</v>
      </c>
      <c r="AJ20" s="26">
        <v>0</v>
      </c>
      <c r="AK20" s="26">
        <v>371.94</v>
      </c>
      <c r="AL20" s="26">
        <v>290.47000000000003</v>
      </c>
      <c r="AM20" s="26">
        <v>471</v>
      </c>
      <c r="AN20" s="26">
        <v>334.54</v>
      </c>
      <c r="AO20" s="26">
        <v>201.39</v>
      </c>
      <c r="AP20" s="26">
        <v>253.25</v>
      </c>
      <c r="AQ20" s="26">
        <v>115.25</v>
      </c>
      <c r="AR20" s="26">
        <v>373.19</v>
      </c>
      <c r="AS20" s="26">
        <v>365.32</v>
      </c>
      <c r="AT20" s="26">
        <v>702.9</v>
      </c>
      <c r="AU20" s="26">
        <v>693.45</v>
      </c>
      <c r="AV20" s="26">
        <v>189.92</v>
      </c>
      <c r="AW20" s="26">
        <v>452.29</v>
      </c>
      <c r="AX20" s="26">
        <v>1423.61</v>
      </c>
      <c r="AY20" s="26">
        <v>0</v>
      </c>
      <c r="AZ20" s="26">
        <v>315.93</v>
      </c>
      <c r="BA20" s="26">
        <v>382.66</v>
      </c>
      <c r="BB20" s="26">
        <v>271.74</v>
      </c>
      <c r="BC20" s="26">
        <v>207.24</v>
      </c>
      <c r="BD20" s="26">
        <v>0.16</v>
      </c>
      <c r="BE20" s="26">
        <v>7.0000000000000007E-2</v>
      </c>
      <c r="BF20" s="26">
        <v>0.04</v>
      </c>
      <c r="BG20" s="26">
        <v>0.09</v>
      </c>
      <c r="BH20" s="26">
        <v>0.1</v>
      </c>
      <c r="BI20" s="26">
        <v>0.47</v>
      </c>
      <c r="BJ20" s="26">
        <v>0</v>
      </c>
      <c r="BK20" s="26">
        <v>1.63</v>
      </c>
      <c r="BL20" s="26">
        <v>0</v>
      </c>
      <c r="BM20" s="26">
        <v>0.43</v>
      </c>
      <c r="BN20" s="26">
        <v>0.01</v>
      </c>
      <c r="BO20" s="26">
        <v>0</v>
      </c>
      <c r="BP20" s="26">
        <v>0</v>
      </c>
      <c r="BQ20" s="26">
        <v>0.09</v>
      </c>
      <c r="BR20" s="26">
        <v>0.15</v>
      </c>
      <c r="BS20" s="26">
        <v>1.73</v>
      </c>
      <c r="BT20" s="26">
        <v>0.01</v>
      </c>
      <c r="BU20" s="26">
        <v>0</v>
      </c>
      <c r="BV20" s="26">
        <v>0.71</v>
      </c>
      <c r="BW20" s="26">
        <v>7.0000000000000007E-2</v>
      </c>
      <c r="BX20" s="26">
        <v>0</v>
      </c>
      <c r="BY20" s="26">
        <v>0</v>
      </c>
      <c r="BZ20" s="26">
        <v>0</v>
      </c>
      <c r="CA20" s="26">
        <v>0</v>
      </c>
      <c r="CB20" s="26">
        <v>106.75</v>
      </c>
      <c r="CC20" s="25">
        <v>11.55</v>
      </c>
      <c r="CE20" s="23">
        <v>27.66</v>
      </c>
      <c r="CG20" s="23">
        <v>45.04</v>
      </c>
      <c r="CH20" s="23">
        <v>24.79</v>
      </c>
      <c r="CI20" s="23">
        <v>34.909999999999997</v>
      </c>
      <c r="CJ20" s="23">
        <v>2815.19</v>
      </c>
      <c r="CK20" s="23">
        <v>1386.18</v>
      </c>
      <c r="CL20" s="23">
        <v>2100.6799999999998</v>
      </c>
      <c r="CM20" s="23">
        <v>41.16</v>
      </c>
      <c r="CN20" s="23">
        <v>27.38</v>
      </c>
      <c r="CO20" s="23">
        <v>34.270000000000003</v>
      </c>
      <c r="CP20" s="23">
        <v>0</v>
      </c>
      <c r="CQ20" s="23">
        <v>0.9</v>
      </c>
      <c r="CR20" s="23">
        <v>7</v>
      </c>
    </row>
    <row r="21" spans="1:96" s="23" customFormat="1">
      <c r="A21" s="23" t="str">
        <f>"493"</f>
        <v>493</v>
      </c>
      <c r="B21" s="24" t="s">
        <v>103</v>
      </c>
      <c r="C21" s="25" t="str">
        <f>"100"</f>
        <v>100</v>
      </c>
      <c r="D21" s="25">
        <v>15.37</v>
      </c>
      <c r="E21" s="25">
        <v>14.61</v>
      </c>
      <c r="F21" s="25">
        <v>16.71</v>
      </c>
      <c r="G21" s="25">
        <v>0.03</v>
      </c>
      <c r="H21" s="25">
        <v>4.0599999999999996</v>
      </c>
      <c r="I21" s="25">
        <v>227.65105967965403</v>
      </c>
      <c r="J21" s="26">
        <v>7.69</v>
      </c>
      <c r="K21" s="26">
        <v>0.15</v>
      </c>
      <c r="L21" s="26">
        <v>0</v>
      </c>
      <c r="M21" s="26">
        <v>0</v>
      </c>
      <c r="N21" s="26">
        <v>2.4300000000000002</v>
      </c>
      <c r="O21" s="26">
        <v>1.19</v>
      </c>
      <c r="P21" s="26">
        <v>0.43</v>
      </c>
      <c r="Q21" s="26">
        <v>0</v>
      </c>
      <c r="R21" s="26">
        <v>0</v>
      </c>
      <c r="S21" s="26">
        <v>0.25</v>
      </c>
      <c r="T21" s="26">
        <v>1.1499999999999999</v>
      </c>
      <c r="U21" s="26">
        <v>41.13</v>
      </c>
      <c r="V21" s="26">
        <v>146.72999999999999</v>
      </c>
      <c r="W21" s="26">
        <v>22.32</v>
      </c>
      <c r="X21" s="26">
        <v>17.52</v>
      </c>
      <c r="Y21" s="26">
        <v>115.97</v>
      </c>
      <c r="Z21" s="26">
        <v>1.37</v>
      </c>
      <c r="AA21" s="26">
        <v>47.96</v>
      </c>
      <c r="AB21" s="26">
        <v>824.48</v>
      </c>
      <c r="AC21" s="26">
        <v>233.65</v>
      </c>
      <c r="AD21" s="26">
        <v>0.66</v>
      </c>
      <c r="AE21" s="26">
        <v>0.05</v>
      </c>
      <c r="AF21" s="26">
        <v>0.1</v>
      </c>
      <c r="AG21" s="26">
        <v>5.66</v>
      </c>
      <c r="AH21" s="26">
        <v>11.49</v>
      </c>
      <c r="AI21" s="26">
        <v>1.69</v>
      </c>
      <c r="AJ21" s="26">
        <v>0</v>
      </c>
      <c r="AK21" s="26">
        <v>829.72</v>
      </c>
      <c r="AL21" s="26">
        <v>903.15</v>
      </c>
      <c r="AM21" s="26">
        <v>1312.76</v>
      </c>
      <c r="AN21" s="26">
        <v>1587.72</v>
      </c>
      <c r="AO21" s="26">
        <v>398.57</v>
      </c>
      <c r="AP21" s="26">
        <v>757.09</v>
      </c>
      <c r="AQ21" s="26">
        <v>4.2300000000000004</v>
      </c>
      <c r="AR21" s="26">
        <v>755.88</v>
      </c>
      <c r="AS21" s="26">
        <v>8.66</v>
      </c>
      <c r="AT21" s="26">
        <v>8.58</v>
      </c>
      <c r="AU21" s="26">
        <v>14.42</v>
      </c>
      <c r="AV21" s="26">
        <v>402.9</v>
      </c>
      <c r="AW21" s="26">
        <v>7.23</v>
      </c>
      <c r="AX21" s="26">
        <v>58.46</v>
      </c>
      <c r="AY21" s="26">
        <v>0</v>
      </c>
      <c r="AZ21" s="26">
        <v>16.399999999999999</v>
      </c>
      <c r="BA21" s="26">
        <v>11.1</v>
      </c>
      <c r="BB21" s="26">
        <v>519.33000000000004</v>
      </c>
      <c r="BC21" s="26">
        <v>182.88</v>
      </c>
      <c r="BD21" s="26">
        <v>0.14000000000000001</v>
      </c>
      <c r="BE21" s="26">
        <v>0.06</v>
      </c>
      <c r="BF21" s="26">
        <v>0.03</v>
      </c>
      <c r="BG21" s="26">
        <v>0.08</v>
      </c>
      <c r="BH21" s="26">
        <v>0.09</v>
      </c>
      <c r="BI21" s="26">
        <v>0.4</v>
      </c>
      <c r="BJ21" s="26">
        <v>0</v>
      </c>
      <c r="BK21" s="26">
        <v>1.1100000000000001</v>
      </c>
      <c r="BL21" s="26">
        <v>0</v>
      </c>
      <c r="BM21" s="26">
        <v>0.34</v>
      </c>
      <c r="BN21" s="26">
        <v>0</v>
      </c>
      <c r="BO21" s="26">
        <v>0</v>
      </c>
      <c r="BP21" s="26">
        <v>0</v>
      </c>
      <c r="BQ21" s="26">
        <v>0.08</v>
      </c>
      <c r="BR21" s="26">
        <v>0.12</v>
      </c>
      <c r="BS21" s="26">
        <v>0.91</v>
      </c>
      <c r="BT21" s="26">
        <v>0</v>
      </c>
      <c r="BU21" s="26">
        <v>0</v>
      </c>
      <c r="BV21" s="26">
        <v>0.05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111.84</v>
      </c>
      <c r="CC21" s="25">
        <v>58.02</v>
      </c>
      <c r="CE21" s="23">
        <v>185.37</v>
      </c>
      <c r="CG21" s="23">
        <v>5.97</v>
      </c>
      <c r="CH21" s="23">
        <v>2.54</v>
      </c>
      <c r="CI21" s="23">
        <v>4.25</v>
      </c>
      <c r="CJ21" s="23">
        <v>2468.5700000000002</v>
      </c>
      <c r="CK21" s="23">
        <v>1577.14</v>
      </c>
      <c r="CL21" s="23">
        <v>2022.86</v>
      </c>
      <c r="CM21" s="23">
        <v>15.94</v>
      </c>
      <c r="CN21" s="23">
        <v>11.68</v>
      </c>
      <c r="CO21" s="23">
        <v>13.81</v>
      </c>
      <c r="CP21" s="23">
        <v>0</v>
      </c>
      <c r="CQ21" s="23">
        <v>0</v>
      </c>
      <c r="CR21" s="23">
        <v>35.159999999999997</v>
      </c>
    </row>
    <row r="22" spans="1:96" s="23" customFormat="1">
      <c r="A22" s="23" t="str">
        <f>"2"</f>
        <v>2</v>
      </c>
      <c r="B22" s="24" t="s">
        <v>96</v>
      </c>
      <c r="C22" s="25" t="str">
        <f>"50"</f>
        <v>50</v>
      </c>
      <c r="D22" s="25">
        <v>3.31</v>
      </c>
      <c r="E22" s="25">
        <v>0</v>
      </c>
      <c r="F22" s="25">
        <v>0.33</v>
      </c>
      <c r="G22" s="25">
        <v>0.33</v>
      </c>
      <c r="H22" s="25">
        <v>23.45</v>
      </c>
      <c r="I22" s="25">
        <v>111.95049999999998</v>
      </c>
      <c r="J22" s="26">
        <v>0</v>
      </c>
      <c r="K22" s="26">
        <v>0</v>
      </c>
      <c r="L22" s="26">
        <v>0</v>
      </c>
      <c r="M22" s="26">
        <v>0</v>
      </c>
      <c r="N22" s="26">
        <v>0.55000000000000004</v>
      </c>
      <c r="O22" s="26">
        <v>22.8</v>
      </c>
      <c r="P22" s="26">
        <v>0.1</v>
      </c>
      <c r="Q22" s="26">
        <v>0</v>
      </c>
      <c r="R22" s="26">
        <v>0</v>
      </c>
      <c r="S22" s="26">
        <v>0</v>
      </c>
      <c r="T22" s="26">
        <v>0.9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159.65</v>
      </c>
      <c r="AL22" s="26">
        <v>166.17</v>
      </c>
      <c r="AM22" s="26">
        <v>254.48</v>
      </c>
      <c r="AN22" s="26">
        <v>84.39</v>
      </c>
      <c r="AO22" s="26">
        <v>50.03</v>
      </c>
      <c r="AP22" s="26">
        <v>100.05</v>
      </c>
      <c r="AQ22" s="26">
        <v>37.85</v>
      </c>
      <c r="AR22" s="26">
        <v>180.96</v>
      </c>
      <c r="AS22" s="26">
        <v>112.23</v>
      </c>
      <c r="AT22" s="26">
        <v>156.6</v>
      </c>
      <c r="AU22" s="26">
        <v>129.19999999999999</v>
      </c>
      <c r="AV22" s="26">
        <v>67.86</v>
      </c>
      <c r="AW22" s="26">
        <v>120.06</v>
      </c>
      <c r="AX22" s="26">
        <v>1003.98</v>
      </c>
      <c r="AY22" s="26">
        <v>0</v>
      </c>
      <c r="AZ22" s="26">
        <v>327.12</v>
      </c>
      <c r="BA22" s="26">
        <v>142.25</v>
      </c>
      <c r="BB22" s="26">
        <v>94.4</v>
      </c>
      <c r="BC22" s="26">
        <v>74.819999999999993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19.55</v>
      </c>
      <c r="CC22" s="25">
        <v>2.8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2.33</v>
      </c>
    </row>
    <row r="23" spans="1:96" s="23" customFormat="1">
      <c r="A23" s="23" t="str">
        <f>"3"</f>
        <v>3</v>
      </c>
      <c r="B23" s="24" t="s">
        <v>104</v>
      </c>
      <c r="C23" s="25" t="str">
        <f>"43,8"</f>
        <v>43,8</v>
      </c>
      <c r="D23" s="25">
        <v>2.89</v>
      </c>
      <c r="E23" s="25">
        <v>0</v>
      </c>
      <c r="F23" s="25">
        <v>0.53</v>
      </c>
      <c r="G23" s="25">
        <v>0.53</v>
      </c>
      <c r="H23" s="25">
        <v>18.260000000000002</v>
      </c>
      <c r="I23" s="25">
        <v>84.700439999999986</v>
      </c>
      <c r="J23" s="26">
        <v>0.09</v>
      </c>
      <c r="K23" s="26">
        <v>0</v>
      </c>
      <c r="L23" s="26">
        <v>0</v>
      </c>
      <c r="M23" s="26">
        <v>0</v>
      </c>
      <c r="N23" s="26">
        <v>0.53</v>
      </c>
      <c r="O23" s="26">
        <v>14.1</v>
      </c>
      <c r="P23" s="26">
        <v>3.64</v>
      </c>
      <c r="Q23" s="26">
        <v>0</v>
      </c>
      <c r="R23" s="26">
        <v>0</v>
      </c>
      <c r="S23" s="26">
        <v>0.44</v>
      </c>
      <c r="T23" s="26">
        <v>1.1000000000000001</v>
      </c>
      <c r="U23" s="26">
        <v>267.18</v>
      </c>
      <c r="V23" s="26">
        <v>107.31</v>
      </c>
      <c r="W23" s="26">
        <v>15.33</v>
      </c>
      <c r="X23" s="26">
        <v>20.59</v>
      </c>
      <c r="Y23" s="26">
        <v>69.2</v>
      </c>
      <c r="Z23" s="26">
        <v>1.71</v>
      </c>
      <c r="AA23" s="26">
        <v>0</v>
      </c>
      <c r="AB23" s="26">
        <v>2.19</v>
      </c>
      <c r="AC23" s="26">
        <v>0.44</v>
      </c>
      <c r="AD23" s="26">
        <v>0.61</v>
      </c>
      <c r="AE23" s="26">
        <v>0.08</v>
      </c>
      <c r="AF23" s="26">
        <v>0.04</v>
      </c>
      <c r="AG23" s="26">
        <v>0.31</v>
      </c>
      <c r="AH23" s="26">
        <v>0.88</v>
      </c>
      <c r="AI23" s="26">
        <v>0</v>
      </c>
      <c r="AJ23" s="26">
        <v>0</v>
      </c>
      <c r="AK23" s="26">
        <v>141.04</v>
      </c>
      <c r="AL23" s="26">
        <v>108.62</v>
      </c>
      <c r="AM23" s="26">
        <v>187.03</v>
      </c>
      <c r="AN23" s="26">
        <v>97.67</v>
      </c>
      <c r="AO23" s="26">
        <v>40.729999999999997</v>
      </c>
      <c r="AP23" s="26">
        <v>86.72</v>
      </c>
      <c r="AQ23" s="26">
        <v>35.04</v>
      </c>
      <c r="AR23" s="26">
        <v>162.5</v>
      </c>
      <c r="AS23" s="26">
        <v>130.09</v>
      </c>
      <c r="AT23" s="26">
        <v>127.46</v>
      </c>
      <c r="AU23" s="26">
        <v>203.23</v>
      </c>
      <c r="AV23" s="26">
        <v>54.31</v>
      </c>
      <c r="AW23" s="26">
        <v>135.78</v>
      </c>
      <c r="AX23" s="26">
        <v>669.7</v>
      </c>
      <c r="AY23" s="26">
        <v>0</v>
      </c>
      <c r="AZ23" s="26">
        <v>230.39</v>
      </c>
      <c r="BA23" s="26">
        <v>127.46</v>
      </c>
      <c r="BB23" s="26">
        <v>78.84</v>
      </c>
      <c r="BC23" s="26">
        <v>56.94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0.06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0.05</v>
      </c>
      <c r="BT23" s="26">
        <v>0</v>
      </c>
      <c r="BU23" s="26">
        <v>0</v>
      </c>
      <c r="BV23" s="26">
        <v>0.21</v>
      </c>
      <c r="BW23" s="26">
        <v>0.04</v>
      </c>
      <c r="BX23" s="26">
        <v>0</v>
      </c>
      <c r="BY23" s="26">
        <v>0</v>
      </c>
      <c r="BZ23" s="26">
        <v>0</v>
      </c>
      <c r="CA23" s="26">
        <v>0</v>
      </c>
      <c r="CB23" s="26">
        <v>20.59</v>
      </c>
      <c r="CC23" s="25">
        <v>2.54</v>
      </c>
      <c r="CE23" s="23">
        <v>0.37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2.12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4.17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2.5299999999999998</v>
      </c>
    </row>
    <row r="25" spans="1:96" s="27" customFormat="1" ht="11.4">
      <c r="B25" s="28" t="s">
        <v>106</v>
      </c>
      <c r="C25" s="29"/>
      <c r="D25" s="29">
        <v>37.11</v>
      </c>
      <c r="E25" s="29">
        <v>14.66</v>
      </c>
      <c r="F25" s="29">
        <v>33.29</v>
      </c>
      <c r="G25" s="29">
        <v>11.25</v>
      </c>
      <c r="H25" s="29">
        <v>122.85</v>
      </c>
      <c r="I25" s="29">
        <v>918.86</v>
      </c>
      <c r="J25" s="30">
        <v>12.09</v>
      </c>
      <c r="K25" s="30">
        <v>5.35</v>
      </c>
      <c r="L25" s="30">
        <v>0</v>
      </c>
      <c r="M25" s="30">
        <v>0</v>
      </c>
      <c r="N25" s="30">
        <v>17.59</v>
      </c>
      <c r="O25" s="30">
        <v>90.43</v>
      </c>
      <c r="P25" s="30">
        <v>14.83</v>
      </c>
      <c r="Q25" s="30">
        <v>0</v>
      </c>
      <c r="R25" s="30">
        <v>0</v>
      </c>
      <c r="S25" s="30">
        <v>1.17</v>
      </c>
      <c r="T25" s="30">
        <v>7.62</v>
      </c>
      <c r="U25" s="30">
        <v>902.45</v>
      </c>
      <c r="V25" s="30">
        <v>1342.33</v>
      </c>
      <c r="W25" s="30">
        <v>155.12</v>
      </c>
      <c r="X25" s="30">
        <v>207.68</v>
      </c>
      <c r="Y25" s="30">
        <v>536.28</v>
      </c>
      <c r="Z25" s="30">
        <v>8.83</v>
      </c>
      <c r="AA25" s="30">
        <v>74.84</v>
      </c>
      <c r="AB25" s="30">
        <v>3343.26</v>
      </c>
      <c r="AC25" s="30">
        <v>723.47</v>
      </c>
      <c r="AD25" s="30">
        <v>5.64</v>
      </c>
      <c r="AE25" s="30">
        <v>0.5</v>
      </c>
      <c r="AF25" s="30">
        <v>0.39</v>
      </c>
      <c r="AG25" s="30">
        <v>10.76</v>
      </c>
      <c r="AH25" s="30">
        <v>20.05</v>
      </c>
      <c r="AI25" s="30">
        <v>38.340000000000003</v>
      </c>
      <c r="AJ25" s="30">
        <v>0</v>
      </c>
      <c r="AK25" s="30">
        <v>1592.6</v>
      </c>
      <c r="AL25" s="30">
        <v>1565.47</v>
      </c>
      <c r="AM25" s="30">
        <v>2351.9</v>
      </c>
      <c r="AN25" s="30">
        <v>2227.5</v>
      </c>
      <c r="AO25" s="30">
        <v>722.74</v>
      </c>
      <c r="AP25" s="30">
        <v>1283.8</v>
      </c>
      <c r="AQ25" s="30">
        <v>226.32</v>
      </c>
      <c r="AR25" s="30">
        <v>1580.6</v>
      </c>
      <c r="AS25" s="30">
        <v>746.61</v>
      </c>
      <c r="AT25" s="30">
        <v>1235.76</v>
      </c>
      <c r="AU25" s="30">
        <v>1276.72</v>
      </c>
      <c r="AV25" s="30">
        <v>757.48</v>
      </c>
      <c r="AW25" s="30">
        <v>808.12</v>
      </c>
      <c r="AX25" s="30">
        <v>3777.16</v>
      </c>
      <c r="AY25" s="30">
        <v>0</v>
      </c>
      <c r="AZ25" s="30">
        <v>1016.28</v>
      </c>
      <c r="BA25" s="30">
        <v>756.45</v>
      </c>
      <c r="BB25" s="30">
        <v>1041.0899999999999</v>
      </c>
      <c r="BC25" s="30">
        <v>559.30999999999995</v>
      </c>
      <c r="BD25" s="30">
        <v>0.28999999999999998</v>
      </c>
      <c r="BE25" s="30">
        <v>0.13</v>
      </c>
      <c r="BF25" s="30">
        <v>7.0000000000000007E-2</v>
      </c>
      <c r="BG25" s="30">
        <v>0.16</v>
      </c>
      <c r="BH25" s="30">
        <v>0.19</v>
      </c>
      <c r="BI25" s="30">
        <v>0.87</v>
      </c>
      <c r="BJ25" s="30">
        <v>0</v>
      </c>
      <c r="BK25" s="30">
        <v>3.39</v>
      </c>
      <c r="BL25" s="30">
        <v>0</v>
      </c>
      <c r="BM25" s="30">
        <v>1.0900000000000001</v>
      </c>
      <c r="BN25" s="30">
        <v>0.04</v>
      </c>
      <c r="BO25" s="30">
        <v>0.05</v>
      </c>
      <c r="BP25" s="30">
        <v>0</v>
      </c>
      <c r="BQ25" s="30">
        <v>0.17</v>
      </c>
      <c r="BR25" s="30">
        <v>0.28000000000000003</v>
      </c>
      <c r="BS25" s="30">
        <v>4.62</v>
      </c>
      <c r="BT25" s="30">
        <v>0.01</v>
      </c>
      <c r="BU25" s="30">
        <v>0</v>
      </c>
      <c r="BV25" s="30">
        <v>5.78</v>
      </c>
      <c r="BW25" s="30">
        <v>0.11</v>
      </c>
      <c r="BX25" s="30">
        <v>0</v>
      </c>
      <c r="BY25" s="30">
        <v>0</v>
      </c>
      <c r="BZ25" s="30">
        <v>0</v>
      </c>
      <c r="CA25" s="30">
        <v>0</v>
      </c>
      <c r="CB25" s="30">
        <v>838.94</v>
      </c>
      <c r="CC25" s="29">
        <f>SUM($CC$17:$CC$24)</f>
        <v>104.53000000000002</v>
      </c>
      <c r="CD25" s="27">
        <f>$I$25/$I$51*100</f>
        <v>24.476107519491968</v>
      </c>
      <c r="CE25" s="27">
        <v>632.04999999999995</v>
      </c>
      <c r="CG25" s="27">
        <v>78.97</v>
      </c>
      <c r="CH25" s="27">
        <v>48.2</v>
      </c>
      <c r="CI25" s="27">
        <v>63.58</v>
      </c>
      <c r="CJ25" s="27">
        <v>8569.1299999999992</v>
      </c>
      <c r="CK25" s="27">
        <v>4440.24</v>
      </c>
      <c r="CL25" s="27">
        <v>6504.69</v>
      </c>
      <c r="CM25" s="27">
        <v>147.38999999999999</v>
      </c>
      <c r="CN25" s="27">
        <v>90.64</v>
      </c>
      <c r="CO25" s="27">
        <v>119.02</v>
      </c>
      <c r="CP25" s="27">
        <v>7.4</v>
      </c>
      <c r="CQ25" s="27">
        <v>1.3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11.28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9.4</v>
      </c>
    </row>
    <row r="28" spans="1:96" s="19" customFormat="1">
      <c r="A28" s="19" t="str">
        <f>"11/3"</f>
        <v>11/3</v>
      </c>
      <c r="B28" s="20" t="s">
        <v>109</v>
      </c>
      <c r="C28" s="21" t="str">
        <f>"50"</f>
        <v>50</v>
      </c>
      <c r="D28" s="21">
        <v>12</v>
      </c>
      <c r="E28" s="21">
        <v>0</v>
      </c>
      <c r="F28" s="21">
        <v>5.75</v>
      </c>
      <c r="G28" s="21">
        <v>0</v>
      </c>
      <c r="H28" s="21">
        <v>23.15</v>
      </c>
      <c r="I28" s="21">
        <v>194.23</v>
      </c>
      <c r="J28" s="22">
        <v>0.25</v>
      </c>
      <c r="K28" s="22">
        <v>0</v>
      </c>
      <c r="L28" s="22">
        <v>0</v>
      </c>
      <c r="M28" s="22">
        <v>0</v>
      </c>
      <c r="N28" s="22">
        <v>1.45</v>
      </c>
      <c r="O28" s="22">
        <v>21.7</v>
      </c>
      <c r="P28" s="22">
        <v>0</v>
      </c>
      <c r="Q28" s="22">
        <v>0</v>
      </c>
      <c r="R28" s="22">
        <v>0</v>
      </c>
      <c r="S28" s="22">
        <v>0</v>
      </c>
      <c r="T28" s="22">
        <v>1.35</v>
      </c>
      <c r="U28" s="22">
        <v>27.5</v>
      </c>
      <c r="V28" s="22">
        <v>336</v>
      </c>
      <c r="W28" s="22">
        <v>41.5</v>
      </c>
      <c r="X28" s="22">
        <v>40</v>
      </c>
      <c r="Y28" s="22">
        <v>195</v>
      </c>
      <c r="Z28" s="22">
        <v>5.9</v>
      </c>
      <c r="AA28" s="22">
        <v>0</v>
      </c>
      <c r="AB28" s="22">
        <v>15</v>
      </c>
      <c r="AC28" s="22">
        <v>2.5</v>
      </c>
      <c r="AD28" s="22">
        <v>0.25</v>
      </c>
      <c r="AE28" s="22">
        <v>0.25</v>
      </c>
      <c r="AF28" s="22">
        <v>0.11</v>
      </c>
      <c r="AG28" s="22">
        <v>0.9</v>
      </c>
      <c r="AH28" s="22">
        <v>27.5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7</v>
      </c>
      <c r="CC28" s="21">
        <v>8.0399999999999991</v>
      </c>
      <c r="CE28" s="19">
        <v>2.5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6.7</v>
      </c>
    </row>
    <row r="29" spans="1:96" s="27" customFormat="1" ht="11.4">
      <c r="B29" s="28" t="s">
        <v>110</v>
      </c>
      <c r="C29" s="29"/>
      <c r="D29" s="29">
        <v>13</v>
      </c>
      <c r="E29" s="29">
        <v>0</v>
      </c>
      <c r="F29" s="29">
        <v>5.95</v>
      </c>
      <c r="G29" s="29">
        <v>0</v>
      </c>
      <c r="H29" s="29">
        <v>43.75</v>
      </c>
      <c r="I29" s="29">
        <v>280.70999999999998</v>
      </c>
      <c r="J29" s="30">
        <v>0.25</v>
      </c>
      <c r="K29" s="30">
        <v>0</v>
      </c>
      <c r="L29" s="30">
        <v>0</v>
      </c>
      <c r="M29" s="30">
        <v>0</v>
      </c>
      <c r="N29" s="30">
        <v>21.25</v>
      </c>
      <c r="O29" s="30">
        <v>22.1</v>
      </c>
      <c r="P29" s="30">
        <v>0.4</v>
      </c>
      <c r="Q29" s="30">
        <v>0</v>
      </c>
      <c r="R29" s="30">
        <v>0</v>
      </c>
      <c r="S29" s="30">
        <v>1</v>
      </c>
      <c r="T29" s="30">
        <v>1.95</v>
      </c>
      <c r="U29" s="30">
        <v>39.5</v>
      </c>
      <c r="V29" s="30">
        <v>576</v>
      </c>
      <c r="W29" s="30">
        <v>55.5</v>
      </c>
      <c r="X29" s="30">
        <v>48</v>
      </c>
      <c r="Y29" s="30">
        <v>209</v>
      </c>
      <c r="Z29" s="30">
        <v>8.6999999999999993</v>
      </c>
      <c r="AA29" s="30">
        <v>0</v>
      </c>
      <c r="AB29" s="30">
        <v>15</v>
      </c>
      <c r="AC29" s="30">
        <v>2.5</v>
      </c>
      <c r="AD29" s="30">
        <v>0.45</v>
      </c>
      <c r="AE29" s="30">
        <v>0.27</v>
      </c>
      <c r="AF29" s="30">
        <v>0.13</v>
      </c>
      <c r="AG29" s="30">
        <v>1.1000000000000001</v>
      </c>
      <c r="AH29" s="30">
        <v>27.9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183.2</v>
      </c>
      <c r="CC29" s="29">
        <f>SUM($CC$26:$CC$28)</f>
        <v>19.32</v>
      </c>
      <c r="CD29" s="27">
        <f>$I$29/$I$51*100</f>
        <v>7.4774047643782415</v>
      </c>
      <c r="CE29" s="27">
        <v>2.5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"200"</f>
        <v>200</v>
      </c>
      <c r="D32" s="25">
        <v>6.38</v>
      </c>
      <c r="E32" s="25">
        <v>2.36</v>
      </c>
      <c r="F32" s="25">
        <v>7.41</v>
      </c>
      <c r="G32" s="25">
        <v>2.23</v>
      </c>
      <c r="H32" s="25">
        <v>29.16</v>
      </c>
      <c r="I32" s="25">
        <v>205.60567799999995</v>
      </c>
      <c r="J32" s="26">
        <v>4.46</v>
      </c>
      <c r="K32" s="26">
        <v>0.11</v>
      </c>
      <c r="L32" s="26">
        <v>0</v>
      </c>
      <c r="M32" s="26">
        <v>0</v>
      </c>
      <c r="N32" s="26">
        <v>7.51</v>
      </c>
      <c r="O32" s="26">
        <v>19.690000000000001</v>
      </c>
      <c r="P32" s="26">
        <v>1.97</v>
      </c>
      <c r="Q32" s="26">
        <v>0</v>
      </c>
      <c r="R32" s="26">
        <v>0</v>
      </c>
      <c r="S32" s="26">
        <v>0.08</v>
      </c>
      <c r="T32" s="26">
        <v>2.04</v>
      </c>
      <c r="U32" s="26">
        <v>357.67</v>
      </c>
      <c r="V32" s="26">
        <v>208.82</v>
      </c>
      <c r="W32" s="26">
        <v>104.71</v>
      </c>
      <c r="X32" s="26">
        <v>50.3</v>
      </c>
      <c r="Y32" s="26">
        <v>167.2</v>
      </c>
      <c r="Z32" s="26">
        <v>1.24</v>
      </c>
      <c r="AA32" s="26">
        <v>21.6</v>
      </c>
      <c r="AB32" s="26">
        <v>18.399999999999999</v>
      </c>
      <c r="AC32" s="26">
        <v>40.1</v>
      </c>
      <c r="AD32" s="26">
        <v>0.63</v>
      </c>
      <c r="AE32" s="26">
        <v>0.14000000000000001</v>
      </c>
      <c r="AF32" s="26">
        <v>0.13</v>
      </c>
      <c r="AG32" s="26">
        <v>0.36</v>
      </c>
      <c r="AH32" s="26">
        <v>2.31</v>
      </c>
      <c r="AI32" s="26">
        <v>0.42</v>
      </c>
      <c r="AJ32" s="26">
        <v>0</v>
      </c>
      <c r="AK32" s="26">
        <v>314.05</v>
      </c>
      <c r="AL32" s="26">
        <v>257.68</v>
      </c>
      <c r="AM32" s="26">
        <v>426.01</v>
      </c>
      <c r="AN32" s="26">
        <v>311.19</v>
      </c>
      <c r="AO32" s="26">
        <v>97.73</v>
      </c>
      <c r="AP32" s="26">
        <v>228.56</v>
      </c>
      <c r="AQ32" s="26">
        <v>100.35</v>
      </c>
      <c r="AR32" s="26">
        <v>293.49</v>
      </c>
      <c r="AS32" s="26">
        <v>166.15</v>
      </c>
      <c r="AT32" s="26">
        <v>250.28</v>
      </c>
      <c r="AU32" s="26">
        <v>312.64999999999998</v>
      </c>
      <c r="AV32" s="26">
        <v>84.21</v>
      </c>
      <c r="AW32" s="26">
        <v>345.96</v>
      </c>
      <c r="AX32" s="26">
        <v>665.88</v>
      </c>
      <c r="AY32" s="26">
        <v>0</v>
      </c>
      <c r="AZ32" s="26">
        <v>219.17</v>
      </c>
      <c r="BA32" s="26">
        <v>176.48</v>
      </c>
      <c r="BB32" s="26">
        <v>290.25</v>
      </c>
      <c r="BC32" s="26">
        <v>115.45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0.36</v>
      </c>
      <c r="BJ32" s="26">
        <v>0</v>
      </c>
      <c r="BK32" s="26">
        <v>1.39</v>
      </c>
      <c r="BL32" s="26">
        <v>0</v>
      </c>
      <c r="BM32" s="26">
        <v>0.32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1.47</v>
      </c>
      <c r="BT32" s="26">
        <v>0</v>
      </c>
      <c r="BU32" s="26">
        <v>0</v>
      </c>
      <c r="BV32" s="26">
        <v>0.87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176.3</v>
      </c>
      <c r="CC32" s="25">
        <v>16.37</v>
      </c>
      <c r="CE32" s="23">
        <v>24.67</v>
      </c>
      <c r="CG32" s="23">
        <v>43.38</v>
      </c>
      <c r="CH32" s="23">
        <v>19.27</v>
      </c>
      <c r="CI32" s="23">
        <v>31.33</v>
      </c>
      <c r="CJ32" s="23">
        <v>1909.62</v>
      </c>
      <c r="CK32" s="23">
        <v>866.22</v>
      </c>
      <c r="CL32" s="23">
        <v>1387.92</v>
      </c>
      <c r="CM32" s="23">
        <v>37.549999999999997</v>
      </c>
      <c r="CN32" s="23">
        <v>19.5</v>
      </c>
      <c r="CO32" s="23">
        <v>28.53</v>
      </c>
      <c r="CP32" s="23">
        <v>4</v>
      </c>
      <c r="CQ32" s="23">
        <v>0.8</v>
      </c>
      <c r="CR32" s="23">
        <v>9.92</v>
      </c>
    </row>
    <row r="33" spans="1:96" s="23" customFormat="1">
      <c r="A33" s="23" t="str">
        <f>"726/1"</f>
        <v>726/1</v>
      </c>
      <c r="B33" s="24" t="s">
        <v>94</v>
      </c>
      <c r="C33" s="25" t="str">
        <f>"110"</f>
        <v>110</v>
      </c>
      <c r="D33" s="25">
        <v>7.29</v>
      </c>
      <c r="E33" s="25">
        <v>0.05</v>
      </c>
      <c r="F33" s="25">
        <v>9.9</v>
      </c>
      <c r="G33" s="25">
        <v>3</v>
      </c>
      <c r="H33" s="25">
        <v>48.58</v>
      </c>
      <c r="I33" s="25">
        <v>311.26283999999998</v>
      </c>
      <c r="J33" s="26">
        <v>5.86</v>
      </c>
      <c r="K33" s="26">
        <v>0.25</v>
      </c>
      <c r="L33" s="26">
        <v>0</v>
      </c>
      <c r="M33" s="26">
        <v>0</v>
      </c>
      <c r="N33" s="26">
        <v>3.08</v>
      </c>
      <c r="O33" s="26">
        <v>42.59</v>
      </c>
      <c r="P33" s="26">
        <v>2.91</v>
      </c>
      <c r="Q33" s="26">
        <v>0</v>
      </c>
      <c r="R33" s="26">
        <v>0</v>
      </c>
      <c r="S33" s="26">
        <v>0.3</v>
      </c>
      <c r="T33" s="26">
        <v>1.62</v>
      </c>
      <c r="U33" s="26">
        <v>429.7</v>
      </c>
      <c r="V33" s="26">
        <v>116.6</v>
      </c>
      <c r="W33" s="26">
        <v>20.420000000000002</v>
      </c>
      <c r="X33" s="26">
        <v>28.71</v>
      </c>
      <c r="Y33" s="26">
        <v>75.599999999999994</v>
      </c>
      <c r="Z33" s="26">
        <v>1.76</v>
      </c>
      <c r="AA33" s="26">
        <v>35.4</v>
      </c>
      <c r="AB33" s="26">
        <v>30.4</v>
      </c>
      <c r="AC33" s="26">
        <v>65.3</v>
      </c>
      <c r="AD33" s="26">
        <v>1.8</v>
      </c>
      <c r="AE33" s="26">
        <v>0.12</v>
      </c>
      <c r="AF33" s="26">
        <v>0.05</v>
      </c>
      <c r="AG33" s="26">
        <v>1.28</v>
      </c>
      <c r="AH33" s="26">
        <v>3.02</v>
      </c>
      <c r="AI33" s="26">
        <v>0</v>
      </c>
      <c r="AJ33" s="26">
        <v>0</v>
      </c>
      <c r="AK33" s="26">
        <v>352.12</v>
      </c>
      <c r="AL33" s="26">
        <v>365.19</v>
      </c>
      <c r="AM33" s="26">
        <v>559.96</v>
      </c>
      <c r="AN33" s="26">
        <v>189.69</v>
      </c>
      <c r="AO33" s="26">
        <v>111.01</v>
      </c>
      <c r="AP33" s="26">
        <v>222.78</v>
      </c>
      <c r="AQ33" s="26">
        <v>85.26</v>
      </c>
      <c r="AR33" s="26">
        <v>397.24</v>
      </c>
      <c r="AS33" s="26">
        <v>247.41</v>
      </c>
      <c r="AT33" s="26">
        <v>342.72</v>
      </c>
      <c r="AU33" s="26">
        <v>286.32</v>
      </c>
      <c r="AV33" s="26">
        <v>153.41</v>
      </c>
      <c r="AW33" s="26">
        <v>264.61</v>
      </c>
      <c r="AX33" s="26">
        <v>2193.87</v>
      </c>
      <c r="AY33" s="26">
        <v>0</v>
      </c>
      <c r="AZ33" s="26">
        <v>714.4</v>
      </c>
      <c r="BA33" s="26">
        <v>314.33999999999997</v>
      </c>
      <c r="BB33" s="26">
        <v>211.12</v>
      </c>
      <c r="BC33" s="26">
        <v>163.18</v>
      </c>
      <c r="BD33" s="26">
        <v>0.33</v>
      </c>
      <c r="BE33" s="26">
        <v>7.0000000000000007E-2</v>
      </c>
      <c r="BF33" s="26">
        <v>0.06</v>
      </c>
      <c r="BG33" s="26">
        <v>0.17</v>
      </c>
      <c r="BH33" s="26">
        <v>0.22</v>
      </c>
      <c r="BI33" s="26">
        <v>0.71</v>
      </c>
      <c r="BJ33" s="26">
        <v>0</v>
      </c>
      <c r="BK33" s="26">
        <v>2.46</v>
      </c>
      <c r="BL33" s="26">
        <v>0</v>
      </c>
      <c r="BM33" s="26">
        <v>0.79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0.26</v>
      </c>
      <c r="BS33" s="26">
        <v>3.03</v>
      </c>
      <c r="BT33" s="26">
        <v>0</v>
      </c>
      <c r="BU33" s="26">
        <v>0</v>
      </c>
      <c r="BV33" s="26">
        <v>0.96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35.700000000000003</v>
      </c>
      <c r="CC33" s="25">
        <v>43.91</v>
      </c>
      <c r="CE33" s="23">
        <v>40.47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26.61</v>
      </c>
    </row>
    <row r="34" spans="1:96" s="23" customFormat="1">
      <c r="A34" s="23" t="str">
        <f>"-"</f>
        <v>-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8.2799999999999994</v>
      </c>
      <c r="CE34" s="23">
        <v>14.1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6.9</v>
      </c>
    </row>
    <row r="35" spans="1:96" s="23" customFormat="1">
      <c r="A35" s="23" t="str">
        <f>"2"</f>
        <v>2</v>
      </c>
      <c r="B35" s="24" t="s">
        <v>96</v>
      </c>
      <c r="C35" s="25" t="str">
        <f>"60,2"</f>
        <v>60,2</v>
      </c>
      <c r="D35" s="25">
        <v>3.98</v>
      </c>
      <c r="E35" s="25">
        <v>0</v>
      </c>
      <c r="F35" s="25">
        <v>0.4</v>
      </c>
      <c r="G35" s="25">
        <v>0.4</v>
      </c>
      <c r="H35" s="25">
        <v>28.23</v>
      </c>
      <c r="I35" s="25">
        <v>134.78840199999999</v>
      </c>
      <c r="J35" s="26">
        <v>0</v>
      </c>
      <c r="K35" s="26">
        <v>0</v>
      </c>
      <c r="L35" s="26">
        <v>0</v>
      </c>
      <c r="M35" s="26">
        <v>0</v>
      </c>
      <c r="N35" s="26">
        <v>0.66</v>
      </c>
      <c r="O35" s="26">
        <v>27.45</v>
      </c>
      <c r="P35" s="26">
        <v>0.12</v>
      </c>
      <c r="Q35" s="26">
        <v>0</v>
      </c>
      <c r="R35" s="26">
        <v>0</v>
      </c>
      <c r="S35" s="26">
        <v>0</v>
      </c>
      <c r="T35" s="26">
        <v>1.08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192.21</v>
      </c>
      <c r="AL35" s="26">
        <v>200.07</v>
      </c>
      <c r="AM35" s="26">
        <v>306.39</v>
      </c>
      <c r="AN35" s="26">
        <v>101.61</v>
      </c>
      <c r="AO35" s="26">
        <v>60.23</v>
      </c>
      <c r="AP35" s="26">
        <v>120.46</v>
      </c>
      <c r="AQ35" s="26">
        <v>45.57</v>
      </c>
      <c r="AR35" s="26">
        <v>217.88</v>
      </c>
      <c r="AS35" s="26">
        <v>135.12</v>
      </c>
      <c r="AT35" s="26">
        <v>188.55</v>
      </c>
      <c r="AU35" s="26">
        <v>155.55000000000001</v>
      </c>
      <c r="AV35" s="26">
        <v>81.7</v>
      </c>
      <c r="AW35" s="26">
        <v>144.55000000000001</v>
      </c>
      <c r="AX35" s="26">
        <v>1208.79</v>
      </c>
      <c r="AY35" s="26">
        <v>0</v>
      </c>
      <c r="AZ35" s="26">
        <v>393.85</v>
      </c>
      <c r="BA35" s="26">
        <v>171.26</v>
      </c>
      <c r="BB35" s="26">
        <v>113.65</v>
      </c>
      <c r="BC35" s="26">
        <v>90.08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0.05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0.04</v>
      </c>
      <c r="BT35" s="26">
        <v>0</v>
      </c>
      <c r="BU35" s="26">
        <v>0</v>
      </c>
      <c r="BV35" s="26">
        <v>0.17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23.54</v>
      </c>
      <c r="CC35" s="25">
        <v>3.37</v>
      </c>
      <c r="CE35" s="23">
        <v>0</v>
      </c>
      <c r="CG35" s="23">
        <v>0</v>
      </c>
      <c r="CH35" s="23">
        <v>0</v>
      </c>
      <c r="CI35" s="23">
        <v>0</v>
      </c>
      <c r="CJ35" s="23">
        <v>476.99</v>
      </c>
      <c r="CK35" s="23">
        <v>183.77</v>
      </c>
      <c r="CL35" s="23">
        <v>330.38</v>
      </c>
      <c r="CM35" s="23">
        <v>3.82</v>
      </c>
      <c r="CN35" s="23">
        <v>3.82</v>
      </c>
      <c r="CO35" s="23">
        <v>3.82</v>
      </c>
      <c r="CP35" s="23">
        <v>0</v>
      </c>
      <c r="CQ35" s="23">
        <v>0</v>
      </c>
      <c r="CR35" s="23">
        <v>2.81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4.07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2.4700000000000002</v>
      </c>
    </row>
    <row r="37" spans="1:96" s="27" customFormat="1" ht="11.4">
      <c r="B37" s="28" t="s">
        <v>112</v>
      </c>
      <c r="C37" s="29"/>
      <c r="D37" s="29">
        <v>20.02</v>
      </c>
      <c r="E37" s="29">
        <v>4.57</v>
      </c>
      <c r="F37" s="29">
        <v>20.3</v>
      </c>
      <c r="G37" s="29">
        <v>5.67</v>
      </c>
      <c r="H37" s="29">
        <v>129.87</v>
      </c>
      <c r="I37" s="29">
        <v>776.36</v>
      </c>
      <c r="J37" s="30">
        <v>11.88</v>
      </c>
      <c r="K37" s="30">
        <v>0.36</v>
      </c>
      <c r="L37" s="30">
        <v>0</v>
      </c>
      <c r="M37" s="30">
        <v>0</v>
      </c>
      <c r="N37" s="30">
        <v>34.950000000000003</v>
      </c>
      <c r="O37" s="30">
        <v>89.73</v>
      </c>
      <c r="P37" s="30">
        <v>5.2</v>
      </c>
      <c r="Q37" s="30">
        <v>0</v>
      </c>
      <c r="R37" s="30">
        <v>0</v>
      </c>
      <c r="S37" s="30">
        <v>0.84</v>
      </c>
      <c r="T37" s="30">
        <v>5.37</v>
      </c>
      <c r="U37" s="30">
        <v>827.09</v>
      </c>
      <c r="V37" s="30">
        <v>444.81</v>
      </c>
      <c r="W37" s="30">
        <v>219.75</v>
      </c>
      <c r="X37" s="30">
        <v>89.89</v>
      </c>
      <c r="Y37" s="30">
        <v>309.73</v>
      </c>
      <c r="Z37" s="30">
        <v>3.11</v>
      </c>
      <c r="AA37" s="30">
        <v>69.599999999999994</v>
      </c>
      <c r="AB37" s="30">
        <v>58.34</v>
      </c>
      <c r="AC37" s="30">
        <v>119.62</v>
      </c>
      <c r="AD37" s="30">
        <v>2.5</v>
      </c>
      <c r="AE37" s="30">
        <v>0.28000000000000003</v>
      </c>
      <c r="AF37" s="30">
        <v>0.28999999999999998</v>
      </c>
      <c r="AG37" s="30">
        <v>1.7</v>
      </c>
      <c r="AH37" s="30">
        <v>5.88</v>
      </c>
      <c r="AI37" s="30">
        <v>1.68</v>
      </c>
      <c r="AJ37" s="30">
        <v>0</v>
      </c>
      <c r="AK37" s="30">
        <v>995.11</v>
      </c>
      <c r="AL37" s="30">
        <v>949.28</v>
      </c>
      <c r="AM37" s="30">
        <v>1454.52</v>
      </c>
      <c r="AN37" s="30">
        <v>765.9</v>
      </c>
      <c r="AO37" s="30">
        <v>318.83</v>
      </c>
      <c r="AP37" s="30">
        <v>664.47</v>
      </c>
      <c r="AQ37" s="30">
        <v>259.67</v>
      </c>
      <c r="AR37" s="30">
        <v>1006.49</v>
      </c>
      <c r="AS37" s="30">
        <v>619.49</v>
      </c>
      <c r="AT37" s="30">
        <v>853.55</v>
      </c>
      <c r="AU37" s="30">
        <v>913.53</v>
      </c>
      <c r="AV37" s="30">
        <v>371.38</v>
      </c>
      <c r="AW37" s="30">
        <v>797.12</v>
      </c>
      <c r="AX37" s="30">
        <v>4545.84</v>
      </c>
      <c r="AY37" s="30">
        <v>0</v>
      </c>
      <c r="AZ37" s="30">
        <v>1561.42</v>
      </c>
      <c r="BA37" s="30">
        <v>787.47</v>
      </c>
      <c r="BB37" s="30">
        <v>716.43</v>
      </c>
      <c r="BC37" s="30">
        <v>389.42</v>
      </c>
      <c r="BD37" s="30">
        <v>0.45</v>
      </c>
      <c r="BE37" s="30">
        <v>0.13</v>
      </c>
      <c r="BF37" s="30">
        <v>0.09</v>
      </c>
      <c r="BG37" s="30">
        <v>0.23</v>
      </c>
      <c r="BH37" s="30">
        <v>0.3</v>
      </c>
      <c r="BI37" s="30">
        <v>1.06</v>
      </c>
      <c r="BJ37" s="30">
        <v>0</v>
      </c>
      <c r="BK37" s="30">
        <v>3.89</v>
      </c>
      <c r="BL37" s="30">
        <v>0</v>
      </c>
      <c r="BM37" s="30">
        <v>1.1200000000000001</v>
      </c>
      <c r="BN37" s="30">
        <v>0.01</v>
      </c>
      <c r="BO37" s="30">
        <v>0</v>
      </c>
      <c r="BP37" s="30">
        <v>0</v>
      </c>
      <c r="BQ37" s="30">
        <v>0.14000000000000001</v>
      </c>
      <c r="BR37" s="30">
        <v>0.37</v>
      </c>
      <c r="BS37" s="30">
        <v>5.28</v>
      </c>
      <c r="BT37" s="30">
        <v>0</v>
      </c>
      <c r="BU37" s="30">
        <v>0</v>
      </c>
      <c r="BV37" s="30">
        <v>2.0499999999999998</v>
      </c>
      <c r="BW37" s="30">
        <v>7.0000000000000007E-2</v>
      </c>
      <c r="BX37" s="30">
        <v>0.02</v>
      </c>
      <c r="BY37" s="30">
        <v>0</v>
      </c>
      <c r="BZ37" s="30">
        <v>0</v>
      </c>
      <c r="CA37" s="30">
        <v>0</v>
      </c>
      <c r="CB37" s="30">
        <v>443.98</v>
      </c>
      <c r="CC37" s="29">
        <f>SUM($CC$31:$CC$36)</f>
        <v>76</v>
      </c>
      <c r="CD37" s="27">
        <f>$I$37/$I$51*100</f>
        <v>20.680267759868517</v>
      </c>
      <c r="CE37" s="27">
        <v>79.319999999999993</v>
      </c>
      <c r="CG37" s="27">
        <v>45.72</v>
      </c>
      <c r="CH37" s="27">
        <v>21.43</v>
      </c>
      <c r="CI37" s="27">
        <v>33.58</v>
      </c>
      <c r="CJ37" s="27">
        <v>4386.6099999999997</v>
      </c>
      <c r="CK37" s="27">
        <v>1669.9</v>
      </c>
      <c r="CL37" s="27">
        <v>3028.26</v>
      </c>
      <c r="CM37" s="27">
        <v>49.87</v>
      </c>
      <c r="CN37" s="27">
        <v>31.82</v>
      </c>
      <c r="CO37" s="27">
        <v>40.840000000000003</v>
      </c>
      <c r="CP37" s="27">
        <v>11</v>
      </c>
      <c r="CQ37" s="27">
        <v>0.8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"6/1"</f>
        <v>6/1</v>
      </c>
      <c r="B39" s="24" t="s">
        <v>100</v>
      </c>
      <c r="C39" s="25" t="str">
        <f>"100"</f>
        <v>100</v>
      </c>
      <c r="D39" s="25">
        <v>1.53</v>
      </c>
      <c r="E39" s="25">
        <v>0</v>
      </c>
      <c r="F39" s="25">
        <v>5.96</v>
      </c>
      <c r="G39" s="25">
        <v>5.96</v>
      </c>
      <c r="H39" s="25">
        <v>9.32</v>
      </c>
      <c r="I39" s="25">
        <v>92.691829999999996</v>
      </c>
      <c r="J39" s="26">
        <v>0.75</v>
      </c>
      <c r="K39" s="26">
        <v>3.9</v>
      </c>
      <c r="L39" s="26">
        <v>0</v>
      </c>
      <c r="M39" s="26">
        <v>0</v>
      </c>
      <c r="N39" s="26">
        <v>7.37</v>
      </c>
      <c r="O39" s="26">
        <v>0.1</v>
      </c>
      <c r="P39" s="26">
        <v>1.85</v>
      </c>
      <c r="Q39" s="26">
        <v>0</v>
      </c>
      <c r="R39" s="26">
        <v>0</v>
      </c>
      <c r="S39" s="26">
        <v>0.27</v>
      </c>
      <c r="T39" s="26">
        <v>1.1599999999999999</v>
      </c>
      <c r="U39" s="26">
        <v>202.56</v>
      </c>
      <c r="V39" s="26">
        <v>251.99</v>
      </c>
      <c r="W39" s="26">
        <v>41.41</v>
      </c>
      <c r="X39" s="26">
        <v>17.829999999999998</v>
      </c>
      <c r="Y39" s="26">
        <v>31.89</v>
      </c>
      <c r="Z39" s="26">
        <v>0.56999999999999995</v>
      </c>
      <c r="AA39" s="26">
        <v>0</v>
      </c>
      <c r="AB39" s="26">
        <v>1896.3</v>
      </c>
      <c r="AC39" s="26">
        <v>322.25</v>
      </c>
      <c r="AD39" s="26">
        <v>2.78</v>
      </c>
      <c r="AE39" s="26">
        <v>0.03</v>
      </c>
      <c r="AF39" s="26">
        <v>0.04</v>
      </c>
      <c r="AG39" s="26">
        <v>0.67</v>
      </c>
      <c r="AH39" s="26">
        <v>0.85</v>
      </c>
      <c r="AI39" s="26">
        <v>33.86</v>
      </c>
      <c r="AJ39" s="26">
        <v>0</v>
      </c>
      <c r="AK39" s="26">
        <v>49.37</v>
      </c>
      <c r="AL39" s="26">
        <v>42.24</v>
      </c>
      <c r="AM39" s="26">
        <v>53.94</v>
      </c>
      <c r="AN39" s="26">
        <v>50.79</v>
      </c>
      <c r="AO39" s="26">
        <v>17.579999999999998</v>
      </c>
      <c r="AP39" s="26">
        <v>38.090000000000003</v>
      </c>
      <c r="AQ39" s="26">
        <v>8.6</v>
      </c>
      <c r="AR39" s="26">
        <v>46.02</v>
      </c>
      <c r="AS39" s="26">
        <v>59.71</v>
      </c>
      <c r="AT39" s="26">
        <v>68.900000000000006</v>
      </c>
      <c r="AU39" s="26">
        <v>147.59</v>
      </c>
      <c r="AV39" s="26">
        <v>22.78</v>
      </c>
      <c r="AW39" s="26">
        <v>39.090000000000003</v>
      </c>
      <c r="AX39" s="26">
        <v>238.97</v>
      </c>
      <c r="AY39" s="26">
        <v>0</v>
      </c>
      <c r="AZ39" s="26">
        <v>48.07</v>
      </c>
      <c r="BA39" s="26">
        <v>48.54</v>
      </c>
      <c r="BB39" s="26">
        <v>39.57</v>
      </c>
      <c r="BC39" s="26">
        <v>16.579999999999998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81.89</v>
      </c>
      <c r="CC39" s="25">
        <v>10.119999999999999</v>
      </c>
      <c r="CE39" s="23">
        <v>316.05</v>
      </c>
      <c r="CG39" s="23">
        <v>13.55</v>
      </c>
      <c r="CH39" s="23">
        <v>6.21</v>
      </c>
      <c r="CI39" s="23">
        <v>9.8800000000000008</v>
      </c>
      <c r="CJ39" s="23">
        <v>406.33</v>
      </c>
      <c r="CK39" s="23">
        <v>97.29</v>
      </c>
      <c r="CL39" s="23">
        <v>251.81</v>
      </c>
      <c r="CM39" s="23">
        <v>6.53</v>
      </c>
      <c r="CN39" s="23">
        <v>6.16</v>
      </c>
      <c r="CO39" s="23">
        <v>6.34</v>
      </c>
      <c r="CP39" s="23">
        <v>3</v>
      </c>
      <c r="CQ39" s="23">
        <v>0.5</v>
      </c>
      <c r="CR39" s="23">
        <v>6.13</v>
      </c>
    </row>
    <row r="40" spans="1:96" s="23" customFormat="1" ht="24">
      <c r="A40" s="23" t="str">
        <f>"17/1"</f>
        <v>17/1</v>
      </c>
      <c r="B40" s="24" t="s">
        <v>101</v>
      </c>
      <c r="C40" s="25" t="str">
        <f>"250"</f>
        <v>250</v>
      </c>
      <c r="D40" s="25">
        <v>7.9</v>
      </c>
      <c r="E40" s="25">
        <v>0</v>
      </c>
      <c r="F40" s="25">
        <v>5.78</v>
      </c>
      <c r="G40" s="25">
        <v>4.42</v>
      </c>
      <c r="H40" s="25">
        <v>29.56</v>
      </c>
      <c r="I40" s="25">
        <v>198.66602999999998</v>
      </c>
      <c r="J40" s="26">
        <v>0.63</v>
      </c>
      <c r="K40" s="26">
        <v>2.44</v>
      </c>
      <c r="L40" s="26">
        <v>0</v>
      </c>
      <c r="M40" s="26">
        <v>0</v>
      </c>
      <c r="N40" s="26">
        <v>3.37</v>
      </c>
      <c r="O40" s="26">
        <v>23.29</v>
      </c>
      <c r="P40" s="26">
        <v>2.9</v>
      </c>
      <c r="Q40" s="26">
        <v>0</v>
      </c>
      <c r="R40" s="26">
        <v>0</v>
      </c>
      <c r="S40" s="26">
        <v>0.34</v>
      </c>
      <c r="T40" s="26">
        <v>1.83</v>
      </c>
      <c r="U40" s="26">
        <v>105.44</v>
      </c>
      <c r="V40" s="26">
        <v>805.39</v>
      </c>
      <c r="W40" s="26">
        <v>84.02</v>
      </c>
      <c r="X40" s="26">
        <v>42.14</v>
      </c>
      <c r="Y40" s="26">
        <v>182.74</v>
      </c>
      <c r="Z40" s="26">
        <v>1.36</v>
      </c>
      <c r="AA40" s="26">
        <v>3.6</v>
      </c>
      <c r="AB40" s="26">
        <v>1222</v>
      </c>
      <c r="AC40" s="26">
        <v>254.13</v>
      </c>
      <c r="AD40" s="26">
        <v>1.96</v>
      </c>
      <c r="AE40" s="26">
        <v>0.15</v>
      </c>
      <c r="AF40" s="26">
        <v>0.12</v>
      </c>
      <c r="AG40" s="26">
        <v>2.46</v>
      </c>
      <c r="AH40" s="26">
        <v>2.99</v>
      </c>
      <c r="AI40" s="26">
        <v>11.84</v>
      </c>
      <c r="AJ40" s="26">
        <v>0</v>
      </c>
      <c r="AK40" s="26">
        <v>63.45</v>
      </c>
      <c r="AL40" s="26">
        <v>79.08</v>
      </c>
      <c r="AM40" s="26">
        <v>104.34</v>
      </c>
      <c r="AN40" s="26">
        <v>103.17</v>
      </c>
      <c r="AO40" s="26">
        <v>22.44</v>
      </c>
      <c r="AP40" s="26">
        <v>70.27</v>
      </c>
      <c r="AQ40" s="26">
        <v>33.840000000000003</v>
      </c>
      <c r="AR40" s="26">
        <v>89.07</v>
      </c>
      <c r="AS40" s="26">
        <v>103.17</v>
      </c>
      <c r="AT40" s="26">
        <v>231.38</v>
      </c>
      <c r="AU40" s="26">
        <v>147.94</v>
      </c>
      <c r="AV40" s="26">
        <v>30.34</v>
      </c>
      <c r="AW40" s="26">
        <v>76.849999999999994</v>
      </c>
      <c r="AX40" s="26">
        <v>537.79999999999995</v>
      </c>
      <c r="AY40" s="26">
        <v>0</v>
      </c>
      <c r="AZ40" s="26">
        <v>109.98</v>
      </c>
      <c r="BA40" s="26">
        <v>67.680000000000007</v>
      </c>
      <c r="BB40" s="26">
        <v>56.4</v>
      </c>
      <c r="BC40" s="26">
        <v>30.2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0.16</v>
      </c>
      <c r="BN40" s="26">
        <v>0.01</v>
      </c>
      <c r="BO40" s="26">
        <v>0.02</v>
      </c>
      <c r="BP40" s="26">
        <v>0</v>
      </c>
      <c r="BQ40" s="26">
        <v>0</v>
      </c>
      <c r="BR40" s="26">
        <v>0.01</v>
      </c>
      <c r="BS40" s="26">
        <v>0.98</v>
      </c>
      <c r="BT40" s="26">
        <v>0</v>
      </c>
      <c r="BU40" s="26">
        <v>0</v>
      </c>
      <c r="BV40" s="26">
        <v>2.36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405.88</v>
      </c>
      <c r="CC40" s="25">
        <v>21.69</v>
      </c>
      <c r="CE40" s="23">
        <v>207.27</v>
      </c>
      <c r="CG40" s="23">
        <v>12.74</v>
      </c>
      <c r="CH40" s="23">
        <v>11.15</v>
      </c>
      <c r="CI40" s="23">
        <v>11.95</v>
      </c>
      <c r="CJ40" s="23">
        <v>1258.5999999999999</v>
      </c>
      <c r="CK40" s="23">
        <v>740.51</v>
      </c>
      <c r="CL40" s="23">
        <v>999.56</v>
      </c>
      <c r="CM40" s="23">
        <v>69.69</v>
      </c>
      <c r="CN40" s="23">
        <v>32.880000000000003</v>
      </c>
      <c r="CO40" s="23">
        <v>51.29</v>
      </c>
      <c r="CP40" s="23">
        <v>0</v>
      </c>
      <c r="CQ40" s="23">
        <v>0</v>
      </c>
      <c r="CR40" s="23">
        <v>13.14</v>
      </c>
    </row>
    <row r="41" spans="1:96" s="23" customFormat="1">
      <c r="A41" s="23" t="str">
        <f>"39/3"</f>
        <v>39/3</v>
      </c>
      <c r="B41" s="24" t="s">
        <v>114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227.88486599999996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5.56</v>
      </c>
      <c r="CE41" s="23">
        <v>1.07</v>
      </c>
      <c r="CG41" s="23">
        <v>40.03</v>
      </c>
      <c r="CH41" s="23">
        <v>22.03</v>
      </c>
      <c r="CI41" s="23">
        <v>31.03</v>
      </c>
      <c r="CJ41" s="23">
        <v>2502.39</v>
      </c>
      <c r="CK41" s="23">
        <v>1232.1600000000001</v>
      </c>
      <c r="CL41" s="23">
        <v>1867.28</v>
      </c>
      <c r="CM41" s="23">
        <v>36.590000000000003</v>
      </c>
      <c r="CN41" s="23">
        <v>24.34</v>
      </c>
      <c r="CO41" s="23">
        <v>30.46</v>
      </c>
      <c r="CP41" s="23">
        <v>0</v>
      </c>
      <c r="CQ41" s="23">
        <v>1</v>
      </c>
      <c r="CR41" s="23">
        <v>3.37</v>
      </c>
    </row>
    <row r="42" spans="1:96" s="23" customFormat="1">
      <c r="A42" s="23" t="str">
        <f>"493"</f>
        <v>493</v>
      </c>
      <c r="B42" s="24" t="s">
        <v>103</v>
      </c>
      <c r="C42" s="25" t="str">
        <f>"100"</f>
        <v>100</v>
      </c>
      <c r="D42" s="25">
        <v>15.37</v>
      </c>
      <c r="E42" s="25">
        <v>14.61</v>
      </c>
      <c r="F42" s="25">
        <v>16.71</v>
      </c>
      <c r="G42" s="25">
        <v>0.03</v>
      </c>
      <c r="H42" s="25">
        <v>4.0599999999999996</v>
      </c>
      <c r="I42" s="25">
        <v>227.65105967965403</v>
      </c>
      <c r="J42" s="26">
        <v>7.69</v>
      </c>
      <c r="K42" s="26">
        <v>0.15</v>
      </c>
      <c r="L42" s="26">
        <v>0</v>
      </c>
      <c r="M42" s="26">
        <v>0</v>
      </c>
      <c r="N42" s="26">
        <v>2.4300000000000002</v>
      </c>
      <c r="O42" s="26">
        <v>1.19</v>
      </c>
      <c r="P42" s="26">
        <v>0.43</v>
      </c>
      <c r="Q42" s="26">
        <v>0</v>
      </c>
      <c r="R42" s="26">
        <v>0</v>
      </c>
      <c r="S42" s="26">
        <v>0.25</v>
      </c>
      <c r="T42" s="26">
        <v>1.1499999999999999</v>
      </c>
      <c r="U42" s="26">
        <v>41.13</v>
      </c>
      <c r="V42" s="26">
        <v>146.72999999999999</v>
      </c>
      <c r="W42" s="26">
        <v>22.32</v>
      </c>
      <c r="X42" s="26">
        <v>17.52</v>
      </c>
      <c r="Y42" s="26">
        <v>115.97</v>
      </c>
      <c r="Z42" s="26">
        <v>1.37</v>
      </c>
      <c r="AA42" s="26">
        <v>47.96</v>
      </c>
      <c r="AB42" s="26">
        <v>824.48</v>
      </c>
      <c r="AC42" s="26">
        <v>233.65</v>
      </c>
      <c r="AD42" s="26">
        <v>0.66</v>
      </c>
      <c r="AE42" s="26">
        <v>0.05</v>
      </c>
      <c r="AF42" s="26">
        <v>0.1</v>
      </c>
      <c r="AG42" s="26">
        <v>5.66</v>
      </c>
      <c r="AH42" s="26">
        <v>11.49</v>
      </c>
      <c r="AI42" s="26">
        <v>1.69</v>
      </c>
      <c r="AJ42" s="26">
        <v>0</v>
      </c>
      <c r="AK42" s="26">
        <v>829.72</v>
      </c>
      <c r="AL42" s="26">
        <v>903.15</v>
      </c>
      <c r="AM42" s="26">
        <v>1312.76</v>
      </c>
      <c r="AN42" s="26">
        <v>1587.72</v>
      </c>
      <c r="AO42" s="26">
        <v>398.57</v>
      </c>
      <c r="AP42" s="26">
        <v>757.09</v>
      </c>
      <c r="AQ42" s="26">
        <v>4.2300000000000004</v>
      </c>
      <c r="AR42" s="26">
        <v>755.88</v>
      </c>
      <c r="AS42" s="26">
        <v>8.66</v>
      </c>
      <c r="AT42" s="26">
        <v>8.58</v>
      </c>
      <c r="AU42" s="26">
        <v>14.42</v>
      </c>
      <c r="AV42" s="26">
        <v>402.9</v>
      </c>
      <c r="AW42" s="26">
        <v>7.23</v>
      </c>
      <c r="AX42" s="26">
        <v>58.46</v>
      </c>
      <c r="AY42" s="26">
        <v>0</v>
      </c>
      <c r="AZ42" s="26">
        <v>16.399999999999999</v>
      </c>
      <c r="BA42" s="26">
        <v>11.1</v>
      </c>
      <c r="BB42" s="26">
        <v>519.33000000000004</v>
      </c>
      <c r="BC42" s="26">
        <v>182.88</v>
      </c>
      <c r="BD42" s="26">
        <v>0.14000000000000001</v>
      </c>
      <c r="BE42" s="26">
        <v>0.06</v>
      </c>
      <c r="BF42" s="26">
        <v>0.03</v>
      </c>
      <c r="BG42" s="26">
        <v>0.08</v>
      </c>
      <c r="BH42" s="26">
        <v>0.09</v>
      </c>
      <c r="BI42" s="26">
        <v>0.4</v>
      </c>
      <c r="BJ42" s="26">
        <v>0</v>
      </c>
      <c r="BK42" s="26">
        <v>1.1100000000000001</v>
      </c>
      <c r="BL42" s="26">
        <v>0</v>
      </c>
      <c r="BM42" s="26">
        <v>0.34</v>
      </c>
      <c r="BN42" s="26">
        <v>0</v>
      </c>
      <c r="BO42" s="26">
        <v>0</v>
      </c>
      <c r="BP42" s="26">
        <v>0</v>
      </c>
      <c r="BQ42" s="26">
        <v>0.08</v>
      </c>
      <c r="BR42" s="26">
        <v>0.12</v>
      </c>
      <c r="BS42" s="26">
        <v>0.91</v>
      </c>
      <c r="BT42" s="26">
        <v>0</v>
      </c>
      <c r="BU42" s="26">
        <v>0</v>
      </c>
      <c r="BV42" s="26">
        <v>0.05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111.84</v>
      </c>
      <c r="CC42" s="25">
        <v>58.02</v>
      </c>
      <c r="CE42" s="23">
        <v>185.37</v>
      </c>
      <c r="CG42" s="23">
        <v>5.97</v>
      </c>
      <c r="CH42" s="23">
        <v>2.54</v>
      </c>
      <c r="CI42" s="23">
        <v>4.25</v>
      </c>
      <c r="CJ42" s="23">
        <v>2468.5700000000002</v>
      </c>
      <c r="CK42" s="23">
        <v>1577.14</v>
      </c>
      <c r="CL42" s="23">
        <v>2022.86</v>
      </c>
      <c r="CM42" s="23">
        <v>15.94</v>
      </c>
      <c r="CN42" s="23">
        <v>11.68</v>
      </c>
      <c r="CO42" s="23">
        <v>13.81</v>
      </c>
      <c r="CP42" s="23">
        <v>0</v>
      </c>
      <c r="CQ42" s="23">
        <v>0</v>
      </c>
      <c r="CR42" s="23">
        <v>35.159999999999997</v>
      </c>
    </row>
    <row r="43" spans="1:96" s="23" customFormat="1">
      <c r="A43" s="23" t="str">
        <f>"2"</f>
        <v>2</v>
      </c>
      <c r="B43" s="24" t="s">
        <v>96</v>
      </c>
      <c r="C43" s="25" t="str">
        <f>"50"</f>
        <v>50</v>
      </c>
      <c r="D43" s="25">
        <v>3.31</v>
      </c>
      <c r="E43" s="25">
        <v>0</v>
      </c>
      <c r="F43" s="25">
        <v>0.33</v>
      </c>
      <c r="G43" s="25">
        <v>0.33</v>
      </c>
      <c r="H43" s="25">
        <v>23.45</v>
      </c>
      <c r="I43" s="25">
        <v>111.95049999999999</v>
      </c>
      <c r="J43" s="26">
        <v>0</v>
      </c>
      <c r="K43" s="26">
        <v>0</v>
      </c>
      <c r="L43" s="26">
        <v>0</v>
      </c>
      <c r="M43" s="26">
        <v>0</v>
      </c>
      <c r="N43" s="26">
        <v>0.55000000000000004</v>
      </c>
      <c r="O43" s="26">
        <v>22.8</v>
      </c>
      <c r="P43" s="26">
        <v>0.1</v>
      </c>
      <c r="Q43" s="26">
        <v>0</v>
      </c>
      <c r="R43" s="26">
        <v>0</v>
      </c>
      <c r="S43" s="26">
        <v>0</v>
      </c>
      <c r="T43" s="26">
        <v>0.9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159.65</v>
      </c>
      <c r="AL43" s="26">
        <v>166.17</v>
      </c>
      <c r="AM43" s="26">
        <v>254.48</v>
      </c>
      <c r="AN43" s="26">
        <v>84.39</v>
      </c>
      <c r="AO43" s="26">
        <v>50.03</v>
      </c>
      <c r="AP43" s="26">
        <v>100.05</v>
      </c>
      <c r="AQ43" s="26">
        <v>37.85</v>
      </c>
      <c r="AR43" s="26">
        <v>180.96</v>
      </c>
      <c r="AS43" s="26">
        <v>112.23</v>
      </c>
      <c r="AT43" s="26">
        <v>156.6</v>
      </c>
      <c r="AU43" s="26">
        <v>129.19999999999999</v>
      </c>
      <c r="AV43" s="26">
        <v>67.86</v>
      </c>
      <c r="AW43" s="26">
        <v>120.06</v>
      </c>
      <c r="AX43" s="26">
        <v>1003.98</v>
      </c>
      <c r="AY43" s="26">
        <v>0</v>
      </c>
      <c r="AZ43" s="26">
        <v>327.12</v>
      </c>
      <c r="BA43" s="26">
        <v>142.25</v>
      </c>
      <c r="BB43" s="26">
        <v>94.4</v>
      </c>
      <c r="BC43" s="26">
        <v>74.819999999999993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0.14000000000000001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19.55</v>
      </c>
      <c r="CC43" s="25">
        <v>2.8</v>
      </c>
      <c r="CE43" s="23">
        <v>0</v>
      </c>
      <c r="CG43" s="23">
        <v>0</v>
      </c>
      <c r="CH43" s="23">
        <v>0</v>
      </c>
      <c r="CI43" s="23">
        <v>0</v>
      </c>
      <c r="CJ43" s="23">
        <v>684.48</v>
      </c>
      <c r="CK43" s="23">
        <v>263.7</v>
      </c>
      <c r="CL43" s="23">
        <v>474.09</v>
      </c>
      <c r="CM43" s="23">
        <v>5.48</v>
      </c>
      <c r="CN43" s="23">
        <v>5.48</v>
      </c>
      <c r="CO43" s="23">
        <v>5.48</v>
      </c>
      <c r="CP43" s="23">
        <v>0</v>
      </c>
      <c r="CQ43" s="23">
        <v>0</v>
      </c>
      <c r="CR43" s="23">
        <v>2.33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4.17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2.5299999999999998</v>
      </c>
    </row>
    <row r="46" spans="1:96" s="27" customFormat="1" ht="11.4">
      <c r="B46" s="28" t="s">
        <v>115</v>
      </c>
      <c r="C46" s="29"/>
      <c r="D46" s="29">
        <v>39.58</v>
      </c>
      <c r="E46" s="29">
        <v>14.61</v>
      </c>
      <c r="F46" s="29">
        <v>31.56</v>
      </c>
      <c r="G46" s="29">
        <v>13.51</v>
      </c>
      <c r="H46" s="29">
        <v>133.56</v>
      </c>
      <c r="I46" s="29">
        <v>953.72</v>
      </c>
      <c r="J46" s="30">
        <v>9.58</v>
      </c>
      <c r="K46" s="30">
        <v>6.49</v>
      </c>
      <c r="L46" s="30">
        <v>0</v>
      </c>
      <c r="M46" s="30">
        <v>0</v>
      </c>
      <c r="N46" s="30">
        <v>19.72</v>
      </c>
      <c r="O46" s="30">
        <v>97.63</v>
      </c>
      <c r="P46" s="30">
        <v>16.22</v>
      </c>
      <c r="Q46" s="30">
        <v>0</v>
      </c>
      <c r="R46" s="30">
        <v>0</v>
      </c>
      <c r="S46" s="30">
        <v>1.25</v>
      </c>
      <c r="T46" s="30">
        <v>8.26</v>
      </c>
      <c r="U46" s="30">
        <v>978.51</v>
      </c>
      <c r="V46" s="30">
        <v>1569.44</v>
      </c>
      <c r="W46" s="30">
        <v>179.21</v>
      </c>
      <c r="X46" s="30">
        <v>231.4</v>
      </c>
      <c r="Y46" s="30">
        <v>591.27</v>
      </c>
      <c r="Z46" s="30">
        <v>9.52</v>
      </c>
      <c r="AA46" s="30">
        <v>51.56</v>
      </c>
      <c r="AB46" s="30">
        <v>3951.17</v>
      </c>
      <c r="AC46" s="30">
        <v>811.85</v>
      </c>
      <c r="AD46" s="30">
        <v>6.53</v>
      </c>
      <c r="AE46" s="30">
        <v>0.56000000000000005</v>
      </c>
      <c r="AF46" s="30">
        <v>0.42</v>
      </c>
      <c r="AG46" s="30">
        <v>11.61</v>
      </c>
      <c r="AH46" s="30">
        <v>21.25</v>
      </c>
      <c r="AI46" s="30">
        <v>47.48</v>
      </c>
      <c r="AJ46" s="30">
        <v>0</v>
      </c>
      <c r="AK46" s="30">
        <v>1512.71</v>
      </c>
      <c r="AL46" s="30">
        <v>1510.71</v>
      </c>
      <c r="AM46" s="30">
        <v>2414.69</v>
      </c>
      <c r="AN46" s="30">
        <v>2284.0500000000002</v>
      </c>
      <c r="AO46" s="30">
        <v>748.48</v>
      </c>
      <c r="AP46" s="30">
        <v>1323.02</v>
      </c>
      <c r="AQ46" s="30">
        <v>241.77</v>
      </c>
      <c r="AR46" s="30">
        <v>1632.24</v>
      </c>
      <c r="AS46" s="30">
        <v>806.14</v>
      </c>
      <c r="AT46" s="30">
        <v>1361.16</v>
      </c>
      <c r="AU46" s="30">
        <v>1391.52</v>
      </c>
      <c r="AV46" s="30">
        <v>782.21</v>
      </c>
      <c r="AW46" s="30">
        <v>868.21</v>
      </c>
      <c r="AX46" s="30">
        <v>4023.31</v>
      </c>
      <c r="AY46" s="30">
        <v>0</v>
      </c>
      <c r="AZ46" s="30">
        <v>1059.8699999999999</v>
      </c>
      <c r="BA46" s="30">
        <v>807.62</v>
      </c>
      <c r="BB46" s="30">
        <v>1080.9000000000001</v>
      </c>
      <c r="BC46" s="30">
        <v>586.1</v>
      </c>
      <c r="BD46" s="30">
        <v>0.14000000000000001</v>
      </c>
      <c r="BE46" s="30">
        <v>0.06</v>
      </c>
      <c r="BF46" s="30">
        <v>0.03</v>
      </c>
      <c r="BG46" s="30">
        <v>0.08</v>
      </c>
      <c r="BH46" s="30">
        <v>0.09</v>
      </c>
      <c r="BI46" s="30">
        <v>0.41</v>
      </c>
      <c r="BJ46" s="30">
        <v>0</v>
      </c>
      <c r="BK46" s="30">
        <v>2.25</v>
      </c>
      <c r="BL46" s="30">
        <v>0</v>
      </c>
      <c r="BM46" s="30">
        <v>0.78</v>
      </c>
      <c r="BN46" s="30">
        <v>0.04</v>
      </c>
      <c r="BO46" s="30">
        <v>0.06</v>
      </c>
      <c r="BP46" s="30">
        <v>0</v>
      </c>
      <c r="BQ46" s="30">
        <v>0.08</v>
      </c>
      <c r="BR46" s="30">
        <v>0.14000000000000001</v>
      </c>
      <c r="BS46" s="30">
        <v>4.1100000000000003</v>
      </c>
      <c r="BT46" s="30">
        <v>0.01</v>
      </c>
      <c r="BU46" s="30">
        <v>0</v>
      </c>
      <c r="BV46" s="30">
        <v>6.95</v>
      </c>
      <c r="BW46" s="30">
        <v>0.11</v>
      </c>
      <c r="BX46" s="30">
        <v>0</v>
      </c>
      <c r="BY46" s="30">
        <v>0</v>
      </c>
      <c r="BZ46" s="30">
        <v>0</v>
      </c>
      <c r="CA46" s="30">
        <v>0</v>
      </c>
      <c r="CB46" s="30">
        <v>944.9</v>
      </c>
      <c r="CC46" s="29">
        <f>SUM($CC$38:$CC$45)</f>
        <v>104.68</v>
      </c>
      <c r="CD46" s="27">
        <f>$I$46/$I$51*100</f>
        <v>25.404689793319857</v>
      </c>
      <c r="CE46" s="27">
        <v>710.09</v>
      </c>
      <c r="CG46" s="27">
        <v>72.290000000000006</v>
      </c>
      <c r="CH46" s="27">
        <v>41.93</v>
      </c>
      <c r="CI46" s="27">
        <v>57.11</v>
      </c>
      <c r="CJ46" s="27">
        <v>7320.37</v>
      </c>
      <c r="CK46" s="27">
        <v>3910.81</v>
      </c>
      <c r="CL46" s="27">
        <v>5615.59</v>
      </c>
      <c r="CM46" s="27">
        <v>134.22</v>
      </c>
      <c r="CN46" s="27">
        <v>80.540000000000006</v>
      </c>
      <c r="CO46" s="27">
        <v>107.38</v>
      </c>
      <c r="CP46" s="27">
        <v>8</v>
      </c>
      <c r="CQ46" s="27">
        <v>1.5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11.28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9.4</v>
      </c>
    </row>
    <row r="49" spans="1:96" s="19" customFormat="1">
      <c r="A49" s="19" t="str">
        <f>"11/3"</f>
        <v>11/3</v>
      </c>
      <c r="B49" s="20" t="s">
        <v>109</v>
      </c>
      <c r="C49" s="21" t="str">
        <f>"50"</f>
        <v>50</v>
      </c>
      <c r="D49" s="21">
        <v>12</v>
      </c>
      <c r="E49" s="21">
        <v>0</v>
      </c>
      <c r="F49" s="21">
        <v>5.75</v>
      </c>
      <c r="G49" s="21">
        <v>0</v>
      </c>
      <c r="H49" s="21">
        <v>23.15</v>
      </c>
      <c r="I49" s="21">
        <v>194.23</v>
      </c>
      <c r="J49" s="22">
        <v>0.25</v>
      </c>
      <c r="K49" s="22">
        <v>0</v>
      </c>
      <c r="L49" s="22">
        <v>0</v>
      </c>
      <c r="M49" s="22">
        <v>0</v>
      </c>
      <c r="N49" s="22">
        <v>1.45</v>
      </c>
      <c r="O49" s="22">
        <v>21.7</v>
      </c>
      <c r="P49" s="22">
        <v>0</v>
      </c>
      <c r="Q49" s="22">
        <v>0</v>
      </c>
      <c r="R49" s="22">
        <v>0</v>
      </c>
      <c r="S49" s="22">
        <v>0</v>
      </c>
      <c r="T49" s="22">
        <v>1.35</v>
      </c>
      <c r="U49" s="22">
        <v>27.5</v>
      </c>
      <c r="V49" s="22">
        <v>336</v>
      </c>
      <c r="W49" s="22">
        <v>41.5</v>
      </c>
      <c r="X49" s="22">
        <v>40</v>
      </c>
      <c r="Y49" s="22">
        <v>195</v>
      </c>
      <c r="Z49" s="22">
        <v>5.9</v>
      </c>
      <c r="AA49" s="22">
        <v>0</v>
      </c>
      <c r="AB49" s="22">
        <v>15</v>
      </c>
      <c r="AC49" s="22">
        <v>2.5</v>
      </c>
      <c r="AD49" s="22">
        <v>0.25</v>
      </c>
      <c r="AE49" s="22">
        <v>0.25</v>
      </c>
      <c r="AF49" s="22">
        <v>0.11</v>
      </c>
      <c r="AG49" s="22">
        <v>0.9</v>
      </c>
      <c r="AH49" s="22">
        <v>27.5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7</v>
      </c>
      <c r="CC49" s="21">
        <v>8.0399999999999991</v>
      </c>
      <c r="CE49" s="19">
        <v>2.5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6.7</v>
      </c>
    </row>
    <row r="50" spans="1:96" s="27" customFormat="1" ht="11.4">
      <c r="B50" s="28" t="s">
        <v>117</v>
      </c>
      <c r="C50" s="29"/>
      <c r="D50" s="29">
        <v>13</v>
      </c>
      <c r="E50" s="29">
        <v>0</v>
      </c>
      <c r="F50" s="29">
        <v>5.95</v>
      </c>
      <c r="G50" s="29">
        <v>0</v>
      </c>
      <c r="H50" s="29">
        <v>43.75</v>
      </c>
      <c r="I50" s="29">
        <v>280.70999999999998</v>
      </c>
      <c r="J50" s="30">
        <v>0.25</v>
      </c>
      <c r="K50" s="30">
        <v>0</v>
      </c>
      <c r="L50" s="30">
        <v>0</v>
      </c>
      <c r="M50" s="30">
        <v>0</v>
      </c>
      <c r="N50" s="30">
        <v>21.25</v>
      </c>
      <c r="O50" s="30">
        <v>22.1</v>
      </c>
      <c r="P50" s="30">
        <v>0.4</v>
      </c>
      <c r="Q50" s="30">
        <v>0</v>
      </c>
      <c r="R50" s="30">
        <v>0</v>
      </c>
      <c r="S50" s="30">
        <v>1</v>
      </c>
      <c r="T50" s="30">
        <v>1.95</v>
      </c>
      <c r="U50" s="30">
        <v>39.5</v>
      </c>
      <c r="V50" s="30">
        <v>576</v>
      </c>
      <c r="W50" s="30">
        <v>55.5</v>
      </c>
      <c r="X50" s="30">
        <v>48</v>
      </c>
      <c r="Y50" s="30">
        <v>209</v>
      </c>
      <c r="Z50" s="30">
        <v>8.6999999999999993</v>
      </c>
      <c r="AA50" s="30">
        <v>0</v>
      </c>
      <c r="AB50" s="30">
        <v>15</v>
      </c>
      <c r="AC50" s="30">
        <v>2.5</v>
      </c>
      <c r="AD50" s="30">
        <v>0.45</v>
      </c>
      <c r="AE50" s="30">
        <v>0.27</v>
      </c>
      <c r="AF50" s="30">
        <v>0.13</v>
      </c>
      <c r="AG50" s="30">
        <v>1.1000000000000001</v>
      </c>
      <c r="AH50" s="30">
        <v>27.9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183.2</v>
      </c>
      <c r="CC50" s="29">
        <f>SUM($CC$47:$CC$49)</f>
        <v>19.32</v>
      </c>
      <c r="CD50" s="27">
        <f>$I$50/$I$51*100</f>
        <v>7.4774047643782415</v>
      </c>
      <c r="CE50" s="27">
        <v>2.5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>
      <c r="B51" s="28" t="s">
        <v>118</v>
      </c>
      <c r="C51" s="29"/>
      <c r="D51" s="29">
        <v>137.02000000000001</v>
      </c>
      <c r="E51" s="29">
        <v>37.659999999999997</v>
      </c>
      <c r="F51" s="29">
        <v>111.41</v>
      </c>
      <c r="G51" s="29">
        <v>34.479999999999997</v>
      </c>
      <c r="H51" s="29">
        <v>564.35</v>
      </c>
      <c r="I51" s="29">
        <v>3754.11</v>
      </c>
      <c r="J51" s="30">
        <v>42.48</v>
      </c>
      <c r="K51" s="30">
        <v>12.43</v>
      </c>
      <c r="L51" s="30">
        <v>0</v>
      </c>
      <c r="M51" s="30">
        <v>0</v>
      </c>
      <c r="N51" s="30">
        <v>142.4</v>
      </c>
      <c r="O51" s="30">
        <v>381.21</v>
      </c>
      <c r="P51" s="30">
        <v>40.74</v>
      </c>
      <c r="Q51" s="30">
        <v>0</v>
      </c>
      <c r="R51" s="30">
        <v>0</v>
      </c>
      <c r="S51" s="30">
        <v>5.92</v>
      </c>
      <c r="T51" s="30">
        <v>29.16</v>
      </c>
      <c r="U51" s="30">
        <v>3386.3</v>
      </c>
      <c r="V51" s="30">
        <v>4858.58</v>
      </c>
      <c r="W51" s="30">
        <v>843.94</v>
      </c>
      <c r="X51" s="30">
        <v>697.11</v>
      </c>
      <c r="Y51" s="30">
        <v>2105.3000000000002</v>
      </c>
      <c r="Z51" s="30">
        <v>41.07</v>
      </c>
      <c r="AA51" s="30">
        <v>243.7</v>
      </c>
      <c r="AB51" s="30">
        <v>7422.91</v>
      </c>
      <c r="AC51" s="30">
        <v>1742.2</v>
      </c>
      <c r="AD51" s="30">
        <v>17.14</v>
      </c>
      <c r="AE51" s="30">
        <v>2.08</v>
      </c>
      <c r="AF51" s="30">
        <v>1.58</v>
      </c>
      <c r="AG51" s="30">
        <v>27.31</v>
      </c>
      <c r="AH51" s="30">
        <v>107.17</v>
      </c>
      <c r="AI51" s="30">
        <v>97.07</v>
      </c>
      <c r="AJ51" s="30">
        <v>0.8</v>
      </c>
      <c r="AK51" s="30">
        <v>4751.08</v>
      </c>
      <c r="AL51" s="30">
        <v>4639.62</v>
      </c>
      <c r="AM51" s="30">
        <v>7295.04</v>
      </c>
      <c r="AN51" s="30">
        <v>5916.4</v>
      </c>
      <c r="AO51" s="30">
        <v>2024.66</v>
      </c>
      <c r="AP51" s="30">
        <v>3785.56</v>
      </c>
      <c r="AQ51" s="30">
        <v>928.01</v>
      </c>
      <c r="AR51" s="30">
        <v>4950.08</v>
      </c>
      <c r="AS51" s="30">
        <v>2651.08</v>
      </c>
      <c r="AT51" s="30">
        <v>4077.4</v>
      </c>
      <c r="AU51" s="30">
        <v>4478.9399999999996</v>
      </c>
      <c r="AV51" s="30">
        <v>2181.34</v>
      </c>
      <c r="AW51" s="30">
        <v>3119.76</v>
      </c>
      <c r="AX51" s="30">
        <v>15358.51</v>
      </c>
      <c r="AY51" s="30">
        <v>0</v>
      </c>
      <c r="AZ51" s="30">
        <v>4671.6400000000003</v>
      </c>
      <c r="BA51" s="30">
        <v>2930.58</v>
      </c>
      <c r="BB51" s="30">
        <v>3397.35</v>
      </c>
      <c r="BC51" s="30">
        <v>1821.52</v>
      </c>
      <c r="BD51" s="30">
        <v>1.1599999999999999</v>
      </c>
      <c r="BE51" s="30">
        <v>0.41</v>
      </c>
      <c r="BF51" s="30">
        <v>0.26</v>
      </c>
      <c r="BG51" s="30">
        <v>0.62</v>
      </c>
      <c r="BH51" s="30">
        <v>0.76</v>
      </c>
      <c r="BI51" s="30">
        <v>3.05</v>
      </c>
      <c r="BJ51" s="30">
        <v>0</v>
      </c>
      <c r="BK51" s="30">
        <v>12.18</v>
      </c>
      <c r="BL51" s="30">
        <v>0</v>
      </c>
      <c r="BM51" s="30">
        <v>3.71</v>
      </c>
      <c r="BN51" s="30">
        <v>0.09</v>
      </c>
      <c r="BO51" s="30">
        <v>0.12</v>
      </c>
      <c r="BP51" s="30">
        <v>0</v>
      </c>
      <c r="BQ51" s="30">
        <v>0.49</v>
      </c>
      <c r="BR51" s="30">
        <v>1.03</v>
      </c>
      <c r="BS51" s="30">
        <v>17.510000000000002</v>
      </c>
      <c r="BT51" s="30">
        <v>0.03</v>
      </c>
      <c r="BU51" s="30">
        <v>0</v>
      </c>
      <c r="BV51" s="30">
        <v>16.27</v>
      </c>
      <c r="BW51" s="30">
        <v>0.35</v>
      </c>
      <c r="BX51" s="30">
        <v>0.04</v>
      </c>
      <c r="BY51" s="30">
        <v>0</v>
      </c>
      <c r="BZ51" s="30">
        <v>0</v>
      </c>
      <c r="CA51" s="30">
        <v>0</v>
      </c>
      <c r="CB51" s="30">
        <v>3009.79</v>
      </c>
      <c r="CC51" s="29">
        <v>374</v>
      </c>
      <c r="CE51" s="27">
        <v>1480.85</v>
      </c>
      <c r="CG51" s="27">
        <v>248.61</v>
      </c>
      <c r="CH51" s="27">
        <v>138.88</v>
      </c>
      <c r="CI51" s="27">
        <v>193.75</v>
      </c>
      <c r="CJ51" s="27">
        <v>26027.46</v>
      </c>
      <c r="CK51" s="27">
        <v>12423.33</v>
      </c>
      <c r="CL51" s="27">
        <v>19225.400000000001</v>
      </c>
      <c r="CM51" s="27">
        <v>394.47</v>
      </c>
      <c r="CN51" s="27">
        <v>247.94</v>
      </c>
      <c r="CO51" s="27">
        <v>321.2</v>
      </c>
      <c r="CP51" s="27">
        <v>37.4</v>
      </c>
      <c r="CQ51" s="27">
        <v>4.4000000000000004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27</v>
      </c>
      <c r="G53" s="16"/>
      <c r="H53" s="16">
        <v>58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155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148</v>
      </c>
      <c r="C29" s="72" t="s">
        <v>152</v>
      </c>
      <c r="D29" s="41" t="s">
        <v>108</v>
      </c>
      <c r="E29" s="42">
        <v>200</v>
      </c>
      <c r="F29" s="43">
        <v>11.28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109</v>
      </c>
      <c r="E30" s="54">
        <v>50</v>
      </c>
      <c r="F30" s="55">
        <v>8.0399999999999991</v>
      </c>
      <c r="G30" s="54">
        <v>194.23</v>
      </c>
      <c r="H30" s="54">
        <v>12</v>
      </c>
      <c r="I30" s="54">
        <v>5.75</v>
      </c>
      <c r="J30" s="56">
        <v>23.15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45194</v>
      </c>
      <c r="C1">
        <f>YEAR(Дата_Сост)</f>
        <v>2023</v>
      </c>
      <c r="D1">
        <f>MONTH(Дата_Сост)</f>
        <v>9</v>
      </c>
      <c r="E1">
        <f>DAY(Дата_Сост)</f>
        <v>25</v>
      </c>
    </row>
    <row r="2" spans="1:5">
      <c r="A2" t="s">
        <v>82</v>
      </c>
      <c r="B2" s="2">
        <v>45188.585844907408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28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2023-09-19T10:26:42Z</dcterms:modified>
</cp:coreProperties>
</file>