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7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'27.09.2023'!$A$3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<sst xmlns="http://schemas.openxmlformats.org/spreadsheetml/2006/main" count="183" uniqueCount="154">
  <si>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</si>
  <si>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</si>
  <si>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</si>
  <si>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</si>
  <si>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</si>
  <si>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</si>
  <si>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</si>
  <si>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</si>
  <si>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</si>
  <si>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</si>
  <si>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</si>
  <si>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</si>
  <si>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</si>
  <si>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</si>
  <si>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</si>
  <si>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</si>
  <si>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</si>
  <si>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</si>
  <si>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</si>
  <si>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</si>
  <si>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</si>
  <si>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</si>
  <si>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</si>
  <si>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</si>
  <si>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</si>
  <si>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</si>
  <si>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</si>
  <si>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</si>
  <si>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</si>
  <si>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</si>
  <si>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</si>
  <si>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</si>
  <si>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</si>
  <si>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</si>
  <si>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</si>
  <si>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</si>
  <si>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</si>
  <si>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</si>
  <si>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</si>
  <si>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</si>
  <si>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</si>
  <si>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</si>
  <si>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</si>
  <si>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</si>
  <si>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</si>
  <si>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</si>
  <si>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</si>
  <si>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</si>
  <si>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</si>
  <si>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</si>
  <si>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</si>
  <si>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</si>
  <si>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</si>
  <si>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</si>
  <si>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</si>
  <si>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</si>
  <si>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</si>
  <si>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</si>
  <si>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</si>
  <si>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</si>
  <si>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</si>
  <si>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</si>
  <si>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</si>
  <si>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</si>
  <si>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</si>
  <si>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</si>
  <si>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</si>
  <si>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</si>
  <si>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</si>
  <si>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</si>
  <si>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</si>
  <si>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</si>
  <si>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</si>
  <si>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</si>
  <si>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</si>
  <si>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</si>
  <si>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</si>
  <si>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</si>
  <si>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</si>
  <si>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</si>
  <si>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</si>
  <si>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</si>
  <si>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</si>
  <si>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</si>
  <si>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</si>
  <si>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</si>
  <si>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</si>
  <si>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</si>
  <si>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</si>
  <si>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</si>
  <si>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</si>
  <si>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</si>
  <si>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</si>
  <si>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</si>
  <si>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</si>
  <si>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</si>
  <si>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</si>
  <si>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</si>
  <si>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</si>
  <si>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</si>
  <si>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</si>
  <si>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</si>
  <si>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</si>
  <si>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</si>
  <si>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сухофруктов (вариант 2)</t>
  </si>
  <si>
    <t>Итого за 'Обед  с 7 до 11 лет'</t>
  </si>
  <si>
    <t>Полдник</t>
  </si>
  <si>
    <t>Вафли в ассортименте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</si>
  <si>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</si>
  <si>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</si>
  <si>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</si>
  <si>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</si>
  <si>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</si>
  <si>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</si>
  <si>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</si>
  <si>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</si>
  <si>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</si>
  <si>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</si>
  <si>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27.09.2023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</si>
  <si>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</si>
  <si>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</si>
  <si>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</si>
  <si>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</si>
  <si>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</si>
  <si>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</si>
  <si>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</si>
  <si>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</si>
  <si>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</si>
  <si>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</si>
  <si>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</si>
  <si>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</si>
  <si>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</si>
  <si>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</si>
  <si>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</si>
  <si>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</si>
  <si>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</si>
  <si>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</si>
  <si>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</si>
  <si>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</si>
  <si>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</si>
  <si>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</si>
  <si>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</si>
  <si>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</si>
  <si>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</si>
  <si>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</si>
  <si>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</si>
  <si>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</si>
  <si>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</si>
  <si>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</si>
  <si>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</si>
  <si>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16/1</t>
  </si>
  <si>
    <t>5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</si>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</sst>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9" sqref="E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27.9.2023г.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"27 сентября 2023 г."</f>
        <v>27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46.25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28.03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5.52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4.5999999999999996</v>
      </c>
    </row>
    <row r="13" spans="1:96" s="32" customFormat="1">
      <c r="A13" s="32" t="str">
        <f>"200"</f>
        <v>200</v>
      </c>
      <c r="B13" s="33" t="s">
        <v>95</v>
      </c>
      <c r="C13" s="34" t="str">
        <f>"160"</f>
        <v>160</v>
      </c>
      <c r="D13" s="34">
        <v>4.92</v>
      </c>
      <c r="E13" s="34">
        <v>2.31</v>
      </c>
      <c r="F13" s="34">
        <v>6.58</v>
      </c>
      <c r="G13" s="34">
        <v>0.63</v>
      </c>
      <c r="H13" s="34">
        <v>26.98</v>
      </c>
      <c r="I13" s="34">
        <v>185.49543584415562</v>
      </c>
      <c r="J13" s="35">
        <v>3.92</v>
      </c>
      <c r="K13" s="35">
        <v>0.1</v>
      </c>
      <c r="L13" s="35">
        <v>0</v>
      </c>
      <c r="M13" s="35">
        <v>0</v>
      </c>
      <c r="N13" s="35">
        <v>7.89</v>
      </c>
      <c r="O13" s="35">
        <v>18.2</v>
      </c>
      <c r="P13" s="35">
        <v>0.89</v>
      </c>
      <c r="Q13" s="35">
        <v>0</v>
      </c>
      <c r="R13" s="35">
        <v>0</v>
      </c>
      <c r="S13" s="35">
        <v>0.08</v>
      </c>
      <c r="T13" s="35">
        <v>0.83</v>
      </c>
      <c r="U13" s="35">
        <v>43.17</v>
      </c>
      <c r="V13" s="35">
        <v>161.88999999999999</v>
      </c>
      <c r="W13" s="35">
        <v>99.29</v>
      </c>
      <c r="X13" s="35">
        <v>28.91</v>
      </c>
      <c r="Y13" s="35">
        <v>119.27</v>
      </c>
      <c r="Z13" s="35">
        <v>0.63</v>
      </c>
      <c r="AA13" s="35">
        <v>40.61</v>
      </c>
      <c r="AB13" s="35">
        <v>25.84</v>
      </c>
      <c r="AC13" s="35">
        <v>45.3</v>
      </c>
      <c r="AD13" s="35">
        <v>0.14000000000000001</v>
      </c>
      <c r="AE13" s="35">
        <v>0.09</v>
      </c>
      <c r="AF13" s="35">
        <v>0.12</v>
      </c>
      <c r="AG13" s="35">
        <v>0.45</v>
      </c>
      <c r="AH13" s="35">
        <v>1.78</v>
      </c>
      <c r="AI13" s="35">
        <v>0.42</v>
      </c>
      <c r="AJ13" s="35">
        <v>0</v>
      </c>
      <c r="AK13" s="35">
        <v>252.66</v>
      </c>
      <c r="AL13" s="35">
        <v>233.94</v>
      </c>
      <c r="AM13" s="35">
        <v>529.54</v>
      </c>
      <c r="AN13" s="35">
        <v>251.91</v>
      </c>
      <c r="AO13" s="35">
        <v>123.54</v>
      </c>
      <c r="AP13" s="35">
        <v>194.13</v>
      </c>
      <c r="AQ13" s="35">
        <v>74.73</v>
      </c>
      <c r="AR13" s="35">
        <v>249.95</v>
      </c>
      <c r="AS13" s="35">
        <v>212.75</v>
      </c>
      <c r="AT13" s="35">
        <v>127.89</v>
      </c>
      <c r="AU13" s="35">
        <v>166.75</v>
      </c>
      <c r="AV13" s="35">
        <v>61.39</v>
      </c>
      <c r="AW13" s="35">
        <v>85.54</v>
      </c>
      <c r="AX13" s="35">
        <v>489.37</v>
      </c>
      <c r="AY13" s="35">
        <v>0</v>
      </c>
      <c r="AZ13" s="35">
        <v>165.28</v>
      </c>
      <c r="BA13" s="35">
        <v>148.63999999999999</v>
      </c>
      <c r="BB13" s="35">
        <v>244.17</v>
      </c>
      <c r="BC13" s="35">
        <v>64.97</v>
      </c>
      <c r="BD13" s="35">
        <v>0.16</v>
      </c>
      <c r="BE13" s="35">
        <v>0.03</v>
      </c>
      <c r="BF13" s="35">
        <v>0.03</v>
      </c>
      <c r="BG13" s="35">
        <v>0.08</v>
      </c>
      <c r="BH13" s="35">
        <v>0.1</v>
      </c>
      <c r="BI13" s="35">
        <v>0.33</v>
      </c>
      <c r="BJ13" s="35">
        <v>0</v>
      </c>
      <c r="BK13" s="35">
        <v>1.08</v>
      </c>
      <c r="BL13" s="35">
        <v>0</v>
      </c>
      <c r="BM13" s="35">
        <v>0.33</v>
      </c>
      <c r="BN13" s="35">
        <v>0</v>
      </c>
      <c r="BO13" s="35">
        <v>0</v>
      </c>
      <c r="BP13" s="35">
        <v>0</v>
      </c>
      <c r="BQ13" s="35">
        <v>0.03</v>
      </c>
      <c r="BR13" s="35">
        <v>0.12</v>
      </c>
      <c r="BS13" s="35">
        <v>1.06</v>
      </c>
      <c r="BT13" s="35">
        <v>0</v>
      </c>
      <c r="BU13" s="35">
        <v>0</v>
      </c>
      <c r="BV13" s="35">
        <v>0.34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75.7</v>
      </c>
      <c r="CC13" s="34">
        <v>17.079999999999998</v>
      </c>
      <c r="CE13" s="32">
        <v>44.91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3.9</v>
      </c>
      <c r="CQ13" s="32">
        <v>0</v>
      </c>
      <c r="CR13" s="32">
        <v>10.35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2.8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2.33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25.13</v>
      </c>
      <c r="E16" s="38">
        <v>18.41</v>
      </c>
      <c r="F16" s="38">
        <v>20.79</v>
      </c>
      <c r="G16" s="38">
        <v>3.12</v>
      </c>
      <c r="H16" s="38">
        <v>86.19</v>
      </c>
      <c r="I16" s="38">
        <v>630.71</v>
      </c>
      <c r="J16" s="39">
        <v>11.83</v>
      </c>
      <c r="K16" s="39">
        <v>1.47</v>
      </c>
      <c r="L16" s="39">
        <v>0</v>
      </c>
      <c r="M16" s="39">
        <v>0</v>
      </c>
      <c r="N16" s="39">
        <v>34.97</v>
      </c>
      <c r="O16" s="39">
        <v>49.73</v>
      </c>
      <c r="P16" s="39">
        <v>1.5</v>
      </c>
      <c r="Q16" s="39">
        <v>0</v>
      </c>
      <c r="R16" s="39">
        <v>0</v>
      </c>
      <c r="S16" s="39">
        <v>1.1100000000000001</v>
      </c>
      <c r="T16" s="39">
        <v>4.21</v>
      </c>
      <c r="U16" s="39">
        <v>510.99</v>
      </c>
      <c r="V16" s="39">
        <v>363.11</v>
      </c>
      <c r="W16" s="39">
        <v>298.27</v>
      </c>
      <c r="X16" s="39">
        <v>55.99</v>
      </c>
      <c r="Y16" s="39">
        <v>345.41</v>
      </c>
      <c r="Z16" s="39">
        <v>1.35</v>
      </c>
      <c r="AA16" s="39">
        <v>100.19</v>
      </c>
      <c r="AB16" s="39">
        <v>65.28</v>
      </c>
      <c r="AC16" s="39">
        <v>147.05000000000001</v>
      </c>
      <c r="AD16" s="39">
        <v>1.53</v>
      </c>
      <c r="AE16" s="39">
        <v>0.15</v>
      </c>
      <c r="AF16" s="39">
        <v>0.42</v>
      </c>
      <c r="AG16" s="39">
        <v>0.89</v>
      </c>
      <c r="AH16" s="39">
        <v>5.9</v>
      </c>
      <c r="AI16" s="39">
        <v>0.85</v>
      </c>
      <c r="AJ16" s="39">
        <v>0</v>
      </c>
      <c r="AK16" s="39">
        <v>1231.58</v>
      </c>
      <c r="AL16" s="39">
        <v>1074.6199999999999</v>
      </c>
      <c r="AM16" s="39">
        <v>2153.92</v>
      </c>
      <c r="AN16" s="39">
        <v>1424.74</v>
      </c>
      <c r="AO16" s="39">
        <v>582.91999999999996</v>
      </c>
      <c r="AP16" s="39">
        <v>988.16</v>
      </c>
      <c r="AQ16" s="39">
        <v>335.94</v>
      </c>
      <c r="AR16" s="39">
        <v>1235.0899999999999</v>
      </c>
      <c r="AS16" s="39">
        <v>587.64</v>
      </c>
      <c r="AT16" s="39">
        <v>565.76</v>
      </c>
      <c r="AU16" s="39">
        <v>739.11</v>
      </c>
      <c r="AV16" s="39">
        <v>590.48</v>
      </c>
      <c r="AW16" s="39">
        <v>409.46</v>
      </c>
      <c r="AX16" s="39">
        <v>2698.92</v>
      </c>
      <c r="AY16" s="39">
        <v>1.32</v>
      </c>
      <c r="AZ16" s="39">
        <v>900.55</v>
      </c>
      <c r="BA16" s="39">
        <v>611.75</v>
      </c>
      <c r="BB16" s="39">
        <v>1166.46</v>
      </c>
      <c r="BC16" s="39">
        <v>286.25</v>
      </c>
      <c r="BD16" s="39">
        <v>0.23</v>
      </c>
      <c r="BE16" s="39">
        <v>7.0000000000000007E-2</v>
      </c>
      <c r="BF16" s="39">
        <v>0.05</v>
      </c>
      <c r="BG16" s="39">
        <v>0.12</v>
      </c>
      <c r="BH16" s="39">
        <v>0.15</v>
      </c>
      <c r="BI16" s="39">
        <v>0.54</v>
      </c>
      <c r="BJ16" s="39">
        <v>0</v>
      </c>
      <c r="BK16" s="39">
        <v>1.82</v>
      </c>
      <c r="BL16" s="39">
        <v>0</v>
      </c>
      <c r="BM16" s="39">
        <v>0.57999999999999996</v>
      </c>
      <c r="BN16" s="39">
        <v>0.01</v>
      </c>
      <c r="BO16" s="39">
        <v>0.01</v>
      </c>
      <c r="BP16" s="39">
        <v>0</v>
      </c>
      <c r="BQ16" s="39">
        <v>0.08</v>
      </c>
      <c r="BR16" s="39">
        <v>0.19</v>
      </c>
      <c r="BS16" s="39">
        <v>2.48</v>
      </c>
      <c r="BT16" s="39">
        <v>0</v>
      </c>
      <c r="BU16" s="39">
        <v>0</v>
      </c>
      <c r="BV16" s="39">
        <v>1.72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379.3</v>
      </c>
      <c r="CC16" s="38">
        <f>SUM($CC$10:$CC$15)</f>
        <v>72.8</v>
      </c>
      <c r="CD16" s="36">
        <f>$I$16/$I$49*100</f>
        <v>17.368041327958057</v>
      </c>
      <c r="CE16" s="36">
        <v>111.07</v>
      </c>
      <c r="CG16" s="36">
        <v>120.63</v>
      </c>
      <c r="CH16" s="36">
        <v>64.87</v>
      </c>
      <c r="CI16" s="36">
        <v>92.75</v>
      </c>
      <c r="CJ16" s="36">
        <v>4701.01</v>
      </c>
      <c r="CK16" s="36">
        <v>2551.23</v>
      </c>
      <c r="CL16" s="36">
        <v>3626.12</v>
      </c>
      <c r="CM16" s="36">
        <v>64.349999999999994</v>
      </c>
      <c r="CN16" s="36">
        <v>39.36</v>
      </c>
      <c r="CO16" s="36">
        <v>51.86</v>
      </c>
      <c r="CP16" s="36">
        <v>16.899999999999999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"17/1"</f>
        <v>17/1</v>
      </c>
      <c r="B18" s="33" t="s">
        <v>100</v>
      </c>
      <c r="C18" s="34" t="str">
        <f>"60"</f>
        <v>60</v>
      </c>
      <c r="D18" s="34">
        <v>0.61</v>
      </c>
      <c r="E18" s="34">
        <v>0</v>
      </c>
      <c r="F18" s="34">
        <v>3.61</v>
      </c>
      <c r="G18" s="34">
        <v>3.61</v>
      </c>
      <c r="H18" s="34">
        <v>7.02</v>
      </c>
      <c r="I18" s="34">
        <v>60.069374399999994</v>
      </c>
      <c r="J18" s="35">
        <v>0.46</v>
      </c>
      <c r="K18" s="35">
        <v>2.34</v>
      </c>
      <c r="L18" s="35">
        <v>0</v>
      </c>
      <c r="M18" s="35">
        <v>0</v>
      </c>
      <c r="N18" s="35">
        <v>5.61</v>
      </c>
      <c r="O18" s="35">
        <v>0.17</v>
      </c>
      <c r="P18" s="35">
        <v>1.24</v>
      </c>
      <c r="Q18" s="35">
        <v>0</v>
      </c>
      <c r="R18" s="35">
        <v>0</v>
      </c>
      <c r="S18" s="35">
        <v>0.21</v>
      </c>
      <c r="T18" s="35">
        <v>0.49</v>
      </c>
      <c r="U18" s="35">
        <v>11.88</v>
      </c>
      <c r="V18" s="35">
        <v>116.04</v>
      </c>
      <c r="W18" s="35">
        <v>13.56</v>
      </c>
      <c r="X18" s="35">
        <v>17.66</v>
      </c>
      <c r="Y18" s="35">
        <v>25.43</v>
      </c>
      <c r="Z18" s="35">
        <v>0.53</v>
      </c>
      <c r="AA18" s="35">
        <v>0</v>
      </c>
      <c r="AB18" s="35">
        <v>5295</v>
      </c>
      <c r="AC18" s="35">
        <v>900.51</v>
      </c>
      <c r="AD18" s="35">
        <v>1.78</v>
      </c>
      <c r="AE18" s="35">
        <v>0.03</v>
      </c>
      <c r="AF18" s="35">
        <v>0.03</v>
      </c>
      <c r="AG18" s="35">
        <v>0.47</v>
      </c>
      <c r="AH18" s="35">
        <v>0.54</v>
      </c>
      <c r="AI18" s="35">
        <v>3.2</v>
      </c>
      <c r="AJ18" s="35">
        <v>0</v>
      </c>
      <c r="AK18" s="35">
        <v>20.16</v>
      </c>
      <c r="AL18" s="35">
        <v>16.73</v>
      </c>
      <c r="AM18" s="35">
        <v>21.3</v>
      </c>
      <c r="AN18" s="35">
        <v>18.559999999999999</v>
      </c>
      <c r="AO18" s="35">
        <v>4.2699999999999996</v>
      </c>
      <c r="AP18" s="35">
        <v>15.21</v>
      </c>
      <c r="AQ18" s="35">
        <v>3.83</v>
      </c>
      <c r="AR18" s="35">
        <v>14.57</v>
      </c>
      <c r="AS18" s="35">
        <v>22.87</v>
      </c>
      <c r="AT18" s="35">
        <v>19.079999999999998</v>
      </c>
      <c r="AU18" s="35">
        <v>67.33</v>
      </c>
      <c r="AV18" s="35">
        <v>6.87</v>
      </c>
      <c r="AW18" s="35">
        <v>14.19</v>
      </c>
      <c r="AX18" s="35">
        <v>107.83</v>
      </c>
      <c r="AY18" s="35">
        <v>0</v>
      </c>
      <c r="AZ18" s="35">
        <v>14.53</v>
      </c>
      <c r="BA18" s="35">
        <v>16.149999999999999</v>
      </c>
      <c r="BB18" s="35">
        <v>8.5399999999999991</v>
      </c>
      <c r="BC18" s="35">
        <v>5.79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48.41</v>
      </c>
      <c r="CC18" s="34">
        <v>8.5299999999999994</v>
      </c>
      <c r="CE18" s="32">
        <v>882.5</v>
      </c>
      <c r="CG18" s="32">
        <v>2.63</v>
      </c>
      <c r="CH18" s="32">
        <v>2.52</v>
      </c>
      <c r="CI18" s="32">
        <v>2.58</v>
      </c>
      <c r="CJ18" s="32">
        <v>420.3</v>
      </c>
      <c r="CK18" s="32">
        <v>111.85</v>
      </c>
      <c r="CL18" s="32">
        <v>266.08</v>
      </c>
      <c r="CM18" s="32">
        <v>7.02</v>
      </c>
      <c r="CN18" s="32">
        <v>6.09</v>
      </c>
      <c r="CO18" s="32">
        <v>6.56</v>
      </c>
      <c r="CP18" s="32">
        <v>1.8</v>
      </c>
      <c r="CQ18" s="32">
        <v>0</v>
      </c>
      <c r="CR18" s="32">
        <v>5.77</v>
      </c>
    </row>
    <row r="19" spans="1:96" s="32" customFormat="1">
      <c r="A19" s="32" t="str">
        <f>"14/2"</f>
        <v>14/2</v>
      </c>
      <c r="B19" s="33" t="s">
        <v>101</v>
      </c>
      <c r="C19" s="34" t="str">
        <f>"200"</f>
        <v>200</v>
      </c>
      <c r="D19" s="34">
        <v>2.73</v>
      </c>
      <c r="E19" s="34">
        <v>0</v>
      </c>
      <c r="F19" s="34">
        <v>4.09</v>
      </c>
      <c r="G19" s="34">
        <v>4.6500000000000004</v>
      </c>
      <c r="H19" s="34">
        <v>18.39</v>
      </c>
      <c r="I19" s="34">
        <v>118.16663000000001</v>
      </c>
      <c r="J19" s="35">
        <v>0.63</v>
      </c>
      <c r="K19" s="35">
        <v>2.6</v>
      </c>
      <c r="L19" s="35">
        <v>0</v>
      </c>
      <c r="M19" s="35">
        <v>0</v>
      </c>
      <c r="N19" s="35">
        <v>1.79</v>
      </c>
      <c r="O19" s="35">
        <v>14.26</v>
      </c>
      <c r="P19" s="35">
        <v>2.34</v>
      </c>
      <c r="Q19" s="35">
        <v>0</v>
      </c>
      <c r="R19" s="35">
        <v>0</v>
      </c>
      <c r="S19" s="35">
        <v>0.16</v>
      </c>
      <c r="T19" s="35">
        <v>1.8</v>
      </c>
      <c r="U19" s="35">
        <v>314.95999999999998</v>
      </c>
      <c r="V19" s="35">
        <v>363.42</v>
      </c>
      <c r="W19" s="35">
        <v>13.52</v>
      </c>
      <c r="X19" s="35">
        <v>36.409999999999997</v>
      </c>
      <c r="Y19" s="35">
        <v>68.83</v>
      </c>
      <c r="Z19" s="35">
        <v>1.28</v>
      </c>
      <c r="AA19" s="35">
        <v>0</v>
      </c>
      <c r="AB19" s="35">
        <v>778.56</v>
      </c>
      <c r="AC19" s="35">
        <v>162.04</v>
      </c>
      <c r="AD19" s="35">
        <v>1.96</v>
      </c>
      <c r="AE19" s="35">
        <v>0.09</v>
      </c>
      <c r="AF19" s="35">
        <v>0.06</v>
      </c>
      <c r="AG19" s="35">
        <v>1.1000000000000001</v>
      </c>
      <c r="AH19" s="35">
        <v>2.06</v>
      </c>
      <c r="AI19" s="35">
        <v>5.2</v>
      </c>
      <c r="AJ19" s="35">
        <v>0</v>
      </c>
      <c r="AK19" s="35">
        <v>83.89</v>
      </c>
      <c r="AL19" s="35">
        <v>77.08</v>
      </c>
      <c r="AM19" s="35">
        <v>115.55</v>
      </c>
      <c r="AN19" s="35">
        <v>96.48</v>
      </c>
      <c r="AO19" s="35">
        <v>42.41</v>
      </c>
      <c r="AP19" s="35">
        <v>70.09</v>
      </c>
      <c r="AQ19" s="35">
        <v>32.19</v>
      </c>
      <c r="AR19" s="35">
        <v>92.23</v>
      </c>
      <c r="AS19" s="35">
        <v>101.75</v>
      </c>
      <c r="AT19" s="35">
        <v>219.67</v>
      </c>
      <c r="AU19" s="35">
        <v>173.94</v>
      </c>
      <c r="AV19" s="35">
        <v>42.8</v>
      </c>
      <c r="AW19" s="35">
        <v>106.52</v>
      </c>
      <c r="AX19" s="35">
        <v>396.69</v>
      </c>
      <c r="AY19" s="35">
        <v>0</v>
      </c>
      <c r="AZ19" s="35">
        <v>75.58</v>
      </c>
      <c r="BA19" s="35">
        <v>86.07</v>
      </c>
      <c r="BB19" s="35">
        <v>66.78</v>
      </c>
      <c r="BC19" s="35">
        <v>45.46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0.16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1.03</v>
      </c>
      <c r="BT19" s="35">
        <v>0</v>
      </c>
      <c r="BU19" s="35">
        <v>0</v>
      </c>
      <c r="BV19" s="35">
        <v>2.54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201.05</v>
      </c>
      <c r="CC19" s="34">
        <v>7.58</v>
      </c>
      <c r="CE19" s="32">
        <v>129.76</v>
      </c>
      <c r="CG19" s="32">
        <v>38.94</v>
      </c>
      <c r="CH19" s="32">
        <v>22.82</v>
      </c>
      <c r="CI19" s="32">
        <v>30.88</v>
      </c>
      <c r="CJ19" s="32">
        <v>1058.8599999999999</v>
      </c>
      <c r="CK19" s="32">
        <v>580.74</v>
      </c>
      <c r="CL19" s="32">
        <v>819.8</v>
      </c>
      <c r="CM19" s="32">
        <v>44.9</v>
      </c>
      <c r="CN19" s="32">
        <v>22.4</v>
      </c>
      <c r="CO19" s="32">
        <v>33.65</v>
      </c>
      <c r="CP19" s="32">
        <v>0</v>
      </c>
      <c r="CQ19" s="32">
        <v>0.8</v>
      </c>
      <c r="CR19" s="32">
        <v>4.5999999999999996</v>
      </c>
    </row>
    <row r="20" spans="1:96" s="32" customFormat="1">
      <c r="A20" s="32" t="str">
        <f>"3/9"</f>
        <v>3/9</v>
      </c>
      <c r="B20" s="33" t="s">
        <v>102</v>
      </c>
      <c r="C20" s="34" t="str">
        <f>"210"</f>
        <v>210</v>
      </c>
      <c r="D20" s="34">
        <v>12.66</v>
      </c>
      <c r="E20" s="34">
        <v>10.32</v>
      </c>
      <c r="F20" s="34">
        <v>17.760000000000002</v>
      </c>
      <c r="G20" s="34">
        <v>12.07</v>
      </c>
      <c r="H20" s="34">
        <v>23.55</v>
      </c>
      <c r="I20" s="34">
        <v>302.2027660512</v>
      </c>
      <c r="J20" s="35">
        <v>4.37</v>
      </c>
      <c r="K20" s="35">
        <v>7.64</v>
      </c>
      <c r="L20" s="35">
        <v>0</v>
      </c>
      <c r="M20" s="35">
        <v>0</v>
      </c>
      <c r="N20" s="35">
        <v>3.44</v>
      </c>
      <c r="O20" s="35">
        <v>17.809999999999999</v>
      </c>
      <c r="P20" s="35">
        <v>2.2999999999999998</v>
      </c>
      <c r="Q20" s="35">
        <v>0</v>
      </c>
      <c r="R20" s="35">
        <v>0</v>
      </c>
      <c r="S20" s="35">
        <v>0.32</v>
      </c>
      <c r="T20" s="35">
        <v>3.22</v>
      </c>
      <c r="U20" s="35">
        <v>449.77</v>
      </c>
      <c r="V20" s="35">
        <v>734.54</v>
      </c>
      <c r="W20" s="35">
        <v>30.14</v>
      </c>
      <c r="X20" s="35">
        <v>39.64</v>
      </c>
      <c r="Y20" s="35">
        <v>152.34</v>
      </c>
      <c r="Z20" s="35">
        <v>1.88</v>
      </c>
      <c r="AA20" s="35">
        <v>15.88</v>
      </c>
      <c r="AB20" s="35">
        <v>1529.17</v>
      </c>
      <c r="AC20" s="35">
        <v>418.59</v>
      </c>
      <c r="AD20" s="35">
        <v>5.76</v>
      </c>
      <c r="AE20" s="35">
        <v>0.13</v>
      </c>
      <c r="AF20" s="35">
        <v>0.14000000000000001</v>
      </c>
      <c r="AG20" s="35">
        <v>4.54</v>
      </c>
      <c r="AH20" s="35">
        <v>10.42</v>
      </c>
      <c r="AI20" s="35">
        <v>4.37</v>
      </c>
      <c r="AJ20" s="35">
        <v>0</v>
      </c>
      <c r="AK20" s="35">
        <v>595.83000000000004</v>
      </c>
      <c r="AL20" s="35">
        <v>659.45</v>
      </c>
      <c r="AM20" s="35">
        <v>952.09</v>
      </c>
      <c r="AN20" s="35">
        <v>1133.8599999999999</v>
      </c>
      <c r="AO20" s="35">
        <v>280.8</v>
      </c>
      <c r="AP20" s="35">
        <v>558.71</v>
      </c>
      <c r="AQ20" s="35">
        <v>26.81</v>
      </c>
      <c r="AR20" s="35">
        <v>563.5</v>
      </c>
      <c r="AS20" s="35">
        <v>83.23</v>
      </c>
      <c r="AT20" s="35">
        <v>197.92</v>
      </c>
      <c r="AU20" s="35">
        <v>111.73</v>
      </c>
      <c r="AV20" s="35">
        <v>289.20999999999998</v>
      </c>
      <c r="AW20" s="35">
        <v>61.68</v>
      </c>
      <c r="AX20" s="35">
        <v>382.45</v>
      </c>
      <c r="AY20" s="35">
        <v>0</v>
      </c>
      <c r="AZ20" s="35">
        <v>69.180000000000007</v>
      </c>
      <c r="BA20" s="35">
        <v>51.5</v>
      </c>
      <c r="BB20" s="35">
        <v>386.03</v>
      </c>
      <c r="BC20" s="35">
        <v>142.24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0.71</v>
      </c>
      <c r="BL20" s="35">
        <v>0</v>
      </c>
      <c r="BM20" s="35">
        <v>0.43</v>
      </c>
      <c r="BN20" s="35">
        <v>0.03</v>
      </c>
      <c r="BO20" s="35">
        <v>7.0000000000000007E-2</v>
      </c>
      <c r="BP20" s="35">
        <v>0</v>
      </c>
      <c r="BQ20" s="35">
        <v>0</v>
      </c>
      <c r="BR20" s="35">
        <v>0.01</v>
      </c>
      <c r="BS20" s="35">
        <v>2.58</v>
      </c>
      <c r="BT20" s="35">
        <v>0</v>
      </c>
      <c r="BU20" s="35">
        <v>0</v>
      </c>
      <c r="BV20" s="35">
        <v>6.92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221.62</v>
      </c>
      <c r="CC20" s="34">
        <v>54.91</v>
      </c>
      <c r="CE20" s="32">
        <v>270.74</v>
      </c>
      <c r="CG20" s="32">
        <v>31.08</v>
      </c>
      <c r="CH20" s="32">
        <v>18.079999999999998</v>
      </c>
      <c r="CI20" s="32">
        <v>24.58</v>
      </c>
      <c r="CJ20" s="32">
        <v>558.92999999999995</v>
      </c>
      <c r="CK20" s="32">
        <v>355.45</v>
      </c>
      <c r="CL20" s="32">
        <v>457.19</v>
      </c>
      <c r="CM20" s="32">
        <v>22.64</v>
      </c>
      <c r="CN20" s="32">
        <v>7.72</v>
      </c>
      <c r="CO20" s="32">
        <v>15.2</v>
      </c>
      <c r="CP20" s="32">
        <v>0</v>
      </c>
      <c r="CQ20" s="32">
        <v>1.05</v>
      </c>
      <c r="CR20" s="32">
        <v>33.28</v>
      </c>
    </row>
    <row r="21" spans="1:96" s="32" customFormat="1">
      <c r="A21" s="32" t="str">
        <f>"2"</f>
        <v>2</v>
      </c>
      <c r="B21" s="33" t="s">
        <v>96</v>
      </c>
      <c r="C21" s="34" t="str">
        <f>"37,6"</f>
        <v>37,6</v>
      </c>
      <c r="D21" s="34">
        <v>2.4900000000000002</v>
      </c>
      <c r="E21" s="34">
        <v>0</v>
      </c>
      <c r="F21" s="34">
        <v>0.25</v>
      </c>
      <c r="G21" s="34">
        <v>0.25</v>
      </c>
      <c r="H21" s="34">
        <v>17.63</v>
      </c>
      <c r="I21" s="34">
        <v>84.186776000000009</v>
      </c>
      <c r="J21" s="35">
        <v>0</v>
      </c>
      <c r="K21" s="35">
        <v>0</v>
      </c>
      <c r="L21" s="35">
        <v>0</v>
      </c>
      <c r="M21" s="35">
        <v>0</v>
      </c>
      <c r="N21" s="35">
        <v>0.41</v>
      </c>
      <c r="O21" s="35">
        <v>17.149999999999999</v>
      </c>
      <c r="P21" s="35">
        <v>0.08</v>
      </c>
      <c r="Q21" s="35">
        <v>0</v>
      </c>
      <c r="R21" s="35">
        <v>0</v>
      </c>
      <c r="S21" s="35">
        <v>0</v>
      </c>
      <c r="T21" s="35">
        <v>0.68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120.05</v>
      </c>
      <c r="AL21" s="35">
        <v>124.96</v>
      </c>
      <c r="AM21" s="35">
        <v>191.37</v>
      </c>
      <c r="AN21" s="35">
        <v>63.46</v>
      </c>
      <c r="AO21" s="35">
        <v>37.619999999999997</v>
      </c>
      <c r="AP21" s="35">
        <v>75.239999999999995</v>
      </c>
      <c r="AQ21" s="35">
        <v>28.46</v>
      </c>
      <c r="AR21" s="35">
        <v>136.08000000000001</v>
      </c>
      <c r="AS21" s="35">
        <v>84.4</v>
      </c>
      <c r="AT21" s="35">
        <v>117.76</v>
      </c>
      <c r="AU21" s="35">
        <v>97.15</v>
      </c>
      <c r="AV21" s="35">
        <v>51.03</v>
      </c>
      <c r="AW21" s="35">
        <v>90.29</v>
      </c>
      <c r="AX21" s="35">
        <v>754.99</v>
      </c>
      <c r="AY21" s="35">
        <v>0</v>
      </c>
      <c r="AZ21" s="35">
        <v>245.99</v>
      </c>
      <c r="BA21" s="35">
        <v>106.97</v>
      </c>
      <c r="BB21" s="35">
        <v>70.989999999999995</v>
      </c>
      <c r="BC21" s="35">
        <v>56.26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0.01</v>
      </c>
      <c r="BX21" s="35">
        <v>0</v>
      </c>
      <c r="BY21" s="35">
        <v>0</v>
      </c>
      <c r="BZ21" s="35">
        <v>0</v>
      </c>
      <c r="CA21" s="35">
        <v>0</v>
      </c>
      <c r="CB21" s="35">
        <v>14.7</v>
      </c>
      <c r="CC21" s="34">
        <v>2.11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1.75</v>
      </c>
    </row>
    <row r="22" spans="1:96" s="32" customFormat="1">
      <c r="A22" s="32" t="str">
        <f>"3"</f>
        <v>3</v>
      </c>
      <c r="B22" s="33" t="s">
        <v>103</v>
      </c>
      <c r="C22" s="34" t="str">
        <f>"20"</f>
        <v>20</v>
      </c>
      <c r="D22" s="34">
        <v>1.32</v>
      </c>
      <c r="E22" s="34">
        <v>0</v>
      </c>
      <c r="F22" s="34">
        <v>0.24</v>
      </c>
      <c r="G22" s="34">
        <v>0.24</v>
      </c>
      <c r="H22" s="34">
        <v>8.34</v>
      </c>
      <c r="I22" s="34">
        <v>38.676000000000002</v>
      </c>
      <c r="J22" s="35">
        <v>0.04</v>
      </c>
      <c r="K22" s="35">
        <v>0</v>
      </c>
      <c r="L22" s="35">
        <v>0</v>
      </c>
      <c r="M22" s="35">
        <v>0</v>
      </c>
      <c r="N22" s="35">
        <v>0.24</v>
      </c>
      <c r="O22" s="35">
        <v>6.44</v>
      </c>
      <c r="P22" s="35">
        <v>1.66</v>
      </c>
      <c r="Q22" s="35">
        <v>0</v>
      </c>
      <c r="R22" s="35">
        <v>0</v>
      </c>
      <c r="S22" s="35">
        <v>0.2</v>
      </c>
      <c r="T22" s="35">
        <v>0.5</v>
      </c>
      <c r="U22" s="35">
        <v>122</v>
      </c>
      <c r="V22" s="35">
        <v>49</v>
      </c>
      <c r="W22" s="35">
        <v>7</v>
      </c>
      <c r="X22" s="35">
        <v>9.4</v>
      </c>
      <c r="Y22" s="35">
        <v>31.6</v>
      </c>
      <c r="Z22" s="35">
        <v>0.78</v>
      </c>
      <c r="AA22" s="35">
        <v>0</v>
      </c>
      <c r="AB22" s="35">
        <v>1</v>
      </c>
      <c r="AC22" s="35">
        <v>0.2</v>
      </c>
      <c r="AD22" s="35">
        <v>0.28000000000000003</v>
      </c>
      <c r="AE22" s="35">
        <v>0.04</v>
      </c>
      <c r="AF22" s="35">
        <v>0.02</v>
      </c>
      <c r="AG22" s="35">
        <v>0.14000000000000001</v>
      </c>
      <c r="AH22" s="35">
        <v>0.4</v>
      </c>
      <c r="AI22" s="35">
        <v>0</v>
      </c>
      <c r="AJ22" s="35">
        <v>0</v>
      </c>
      <c r="AK22" s="35">
        <v>64.400000000000006</v>
      </c>
      <c r="AL22" s="35">
        <v>49.6</v>
      </c>
      <c r="AM22" s="35">
        <v>85.4</v>
      </c>
      <c r="AN22" s="35">
        <v>44.6</v>
      </c>
      <c r="AO22" s="35">
        <v>18.600000000000001</v>
      </c>
      <c r="AP22" s="35">
        <v>39.6</v>
      </c>
      <c r="AQ22" s="35">
        <v>16</v>
      </c>
      <c r="AR22" s="35">
        <v>74.2</v>
      </c>
      <c r="AS22" s="35">
        <v>59.4</v>
      </c>
      <c r="AT22" s="35">
        <v>58.2</v>
      </c>
      <c r="AU22" s="35">
        <v>92.8</v>
      </c>
      <c r="AV22" s="35">
        <v>24.8</v>
      </c>
      <c r="AW22" s="35">
        <v>62</v>
      </c>
      <c r="AX22" s="35">
        <v>305.8</v>
      </c>
      <c r="AY22" s="35">
        <v>0</v>
      </c>
      <c r="AZ22" s="35">
        <v>105.2</v>
      </c>
      <c r="BA22" s="35">
        <v>58.2</v>
      </c>
      <c r="BB22" s="35">
        <v>36</v>
      </c>
      <c r="BC22" s="35">
        <v>26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9.4</v>
      </c>
      <c r="CC22" s="34">
        <v>1.1599999999999999</v>
      </c>
      <c r="CE22" s="32">
        <v>0.17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0.97</v>
      </c>
    </row>
    <row r="23" spans="1:96" s="28" customFormat="1">
      <c r="A23" s="28" t="str">
        <f>"6/10"</f>
        <v>6/10</v>
      </c>
      <c r="B23" s="29" t="s">
        <v>104</v>
      </c>
      <c r="C23" s="30" t="str">
        <f>"200"</f>
        <v>200</v>
      </c>
      <c r="D23" s="30">
        <v>1.02</v>
      </c>
      <c r="E23" s="30">
        <v>0</v>
      </c>
      <c r="F23" s="30">
        <v>0.06</v>
      </c>
      <c r="G23" s="30">
        <v>0.06</v>
      </c>
      <c r="H23" s="30">
        <v>18.29</v>
      </c>
      <c r="I23" s="30">
        <v>69.016159999999999</v>
      </c>
      <c r="J23" s="31">
        <v>0.02</v>
      </c>
      <c r="K23" s="31">
        <v>0</v>
      </c>
      <c r="L23" s="31">
        <v>0</v>
      </c>
      <c r="M23" s="31">
        <v>0</v>
      </c>
      <c r="N23" s="31">
        <v>14.3</v>
      </c>
      <c r="O23" s="31">
        <v>0.56999999999999995</v>
      </c>
      <c r="P23" s="31">
        <v>3.42</v>
      </c>
      <c r="Q23" s="31">
        <v>0</v>
      </c>
      <c r="R23" s="31">
        <v>0</v>
      </c>
      <c r="S23" s="31">
        <v>0.3</v>
      </c>
      <c r="T23" s="31">
        <v>0.81</v>
      </c>
      <c r="U23" s="31">
        <v>3.42</v>
      </c>
      <c r="V23" s="31">
        <v>340.11</v>
      </c>
      <c r="W23" s="31">
        <v>31.19</v>
      </c>
      <c r="X23" s="31">
        <v>19.95</v>
      </c>
      <c r="Y23" s="31">
        <v>27.16</v>
      </c>
      <c r="Z23" s="31">
        <v>0.64</v>
      </c>
      <c r="AA23" s="31">
        <v>0</v>
      </c>
      <c r="AB23" s="31">
        <v>630</v>
      </c>
      <c r="AC23" s="31">
        <v>116.6</v>
      </c>
      <c r="AD23" s="31">
        <v>1.1000000000000001</v>
      </c>
      <c r="AE23" s="31">
        <v>0.02</v>
      </c>
      <c r="AF23" s="31">
        <v>0.04</v>
      </c>
      <c r="AG23" s="31">
        <v>0.51</v>
      </c>
      <c r="AH23" s="31">
        <v>0.78</v>
      </c>
      <c r="AI23" s="31">
        <v>0.32</v>
      </c>
      <c r="AJ23" s="31">
        <v>0</v>
      </c>
      <c r="AK23" s="31">
        <v>0.01</v>
      </c>
      <c r="AL23" s="31">
        <v>0.01</v>
      </c>
      <c r="AM23" s="31">
        <v>0.01</v>
      </c>
      <c r="AN23" s="31">
        <v>0.02</v>
      </c>
      <c r="AO23" s="31">
        <v>0</v>
      </c>
      <c r="AP23" s="31">
        <v>0.01</v>
      </c>
      <c r="AQ23" s="31">
        <v>0</v>
      </c>
      <c r="AR23" s="31">
        <v>0.01</v>
      </c>
      <c r="AS23" s="31">
        <v>0.01</v>
      </c>
      <c r="AT23" s="31">
        <v>0.01</v>
      </c>
      <c r="AU23" s="31">
        <v>0.06</v>
      </c>
      <c r="AV23" s="31">
        <v>0</v>
      </c>
      <c r="AW23" s="31">
        <v>0.01</v>
      </c>
      <c r="AX23" s="31">
        <v>0.03</v>
      </c>
      <c r="AY23" s="31">
        <v>0</v>
      </c>
      <c r="AZ23" s="31">
        <v>0.02</v>
      </c>
      <c r="BA23" s="31">
        <v>0.01</v>
      </c>
      <c r="BB23" s="31">
        <v>0.01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0.01</v>
      </c>
      <c r="BT23" s="31">
        <v>0</v>
      </c>
      <c r="BU23" s="31">
        <v>0</v>
      </c>
      <c r="BV23" s="31">
        <v>0.01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214.01</v>
      </c>
      <c r="CC23" s="30">
        <v>4.8</v>
      </c>
      <c r="CE23" s="28">
        <v>105</v>
      </c>
      <c r="CG23" s="28">
        <v>0.72</v>
      </c>
      <c r="CH23" s="28">
        <v>0.72</v>
      </c>
      <c r="CI23" s="28">
        <v>0.72</v>
      </c>
      <c r="CJ23" s="28">
        <v>77.08</v>
      </c>
      <c r="CK23" s="28">
        <v>30.37</v>
      </c>
      <c r="CL23" s="28">
        <v>53.73</v>
      </c>
      <c r="CM23" s="28">
        <v>7.7</v>
      </c>
      <c r="CN23" s="28">
        <v>4.55</v>
      </c>
      <c r="CO23" s="28">
        <v>6.12</v>
      </c>
      <c r="CP23" s="28">
        <v>5</v>
      </c>
      <c r="CQ23" s="28">
        <v>0</v>
      </c>
      <c r="CR23" s="28">
        <v>2.91</v>
      </c>
    </row>
    <row r="24" spans="1:96" s="36" customFormat="1" ht="11.4">
      <c r="B24" s="37" t="s">
        <v>105</v>
      </c>
      <c r="C24" s="38"/>
      <c r="D24" s="38">
        <v>20.83</v>
      </c>
      <c r="E24" s="38">
        <v>10.32</v>
      </c>
      <c r="F24" s="38">
        <v>26.01</v>
      </c>
      <c r="G24" s="38">
        <v>20.88</v>
      </c>
      <c r="H24" s="38">
        <v>93.23</v>
      </c>
      <c r="I24" s="38">
        <v>672.32</v>
      </c>
      <c r="J24" s="39">
        <v>5.52</v>
      </c>
      <c r="K24" s="39">
        <v>12.58</v>
      </c>
      <c r="L24" s="39">
        <v>0</v>
      </c>
      <c r="M24" s="39">
        <v>0</v>
      </c>
      <c r="N24" s="39">
        <v>25.8</v>
      </c>
      <c r="O24" s="39">
        <v>56.39</v>
      </c>
      <c r="P24" s="39">
        <v>11.03</v>
      </c>
      <c r="Q24" s="39">
        <v>0</v>
      </c>
      <c r="R24" s="39">
        <v>0</v>
      </c>
      <c r="S24" s="39">
        <v>1.19</v>
      </c>
      <c r="T24" s="39">
        <v>7.5</v>
      </c>
      <c r="U24" s="39">
        <v>902.02</v>
      </c>
      <c r="V24" s="39">
        <v>1603.11</v>
      </c>
      <c r="W24" s="39">
        <v>95.4</v>
      </c>
      <c r="X24" s="39">
        <v>123.06</v>
      </c>
      <c r="Y24" s="39">
        <v>305.35000000000002</v>
      </c>
      <c r="Z24" s="39">
        <v>5.1100000000000003</v>
      </c>
      <c r="AA24" s="39">
        <v>15.88</v>
      </c>
      <c r="AB24" s="39">
        <v>8233.73</v>
      </c>
      <c r="AC24" s="39">
        <v>1597.94</v>
      </c>
      <c r="AD24" s="39">
        <v>10.89</v>
      </c>
      <c r="AE24" s="39">
        <v>0.3</v>
      </c>
      <c r="AF24" s="39">
        <v>0.28000000000000003</v>
      </c>
      <c r="AG24" s="39">
        <v>6.76</v>
      </c>
      <c r="AH24" s="39">
        <v>14.2</v>
      </c>
      <c r="AI24" s="39">
        <v>13.09</v>
      </c>
      <c r="AJ24" s="39">
        <v>0</v>
      </c>
      <c r="AK24" s="39">
        <v>884.34</v>
      </c>
      <c r="AL24" s="39">
        <v>927.84</v>
      </c>
      <c r="AM24" s="39">
        <v>1365.72</v>
      </c>
      <c r="AN24" s="39">
        <v>1356.99</v>
      </c>
      <c r="AO24" s="39">
        <v>383.7</v>
      </c>
      <c r="AP24" s="39">
        <v>758.86</v>
      </c>
      <c r="AQ24" s="39">
        <v>107.29</v>
      </c>
      <c r="AR24" s="39">
        <v>880.59</v>
      </c>
      <c r="AS24" s="39">
        <v>351.65</v>
      </c>
      <c r="AT24" s="39">
        <v>612.64</v>
      </c>
      <c r="AU24" s="39">
        <v>543.01</v>
      </c>
      <c r="AV24" s="39">
        <v>414.72</v>
      </c>
      <c r="AW24" s="39">
        <v>334.69</v>
      </c>
      <c r="AX24" s="39">
        <v>1947.79</v>
      </c>
      <c r="AY24" s="39">
        <v>0</v>
      </c>
      <c r="AZ24" s="39">
        <v>510.49</v>
      </c>
      <c r="BA24" s="39">
        <v>318.89999999999998</v>
      </c>
      <c r="BB24" s="39">
        <v>568.34</v>
      </c>
      <c r="BC24" s="39">
        <v>275.75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1.3</v>
      </c>
      <c r="BL24" s="39">
        <v>0</v>
      </c>
      <c r="BM24" s="39">
        <v>0.74</v>
      </c>
      <c r="BN24" s="39">
        <v>0.06</v>
      </c>
      <c r="BO24" s="39">
        <v>0.12</v>
      </c>
      <c r="BP24" s="39">
        <v>0</v>
      </c>
      <c r="BQ24" s="39">
        <v>0</v>
      </c>
      <c r="BR24" s="39">
        <v>0.02</v>
      </c>
      <c r="BS24" s="39">
        <v>4.51</v>
      </c>
      <c r="BT24" s="39">
        <v>0</v>
      </c>
      <c r="BU24" s="39">
        <v>0</v>
      </c>
      <c r="BV24" s="39">
        <v>11.75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709.18</v>
      </c>
      <c r="CC24" s="38">
        <f>SUM($CC$17:$CC$23)</f>
        <v>79.089999999999989</v>
      </c>
      <c r="CD24" s="36">
        <f>$I$24/$I$49*100</f>
        <v>18.51386777697002</v>
      </c>
      <c r="CE24" s="36">
        <v>1388.16</v>
      </c>
      <c r="CG24" s="36">
        <v>78.42</v>
      </c>
      <c r="CH24" s="36">
        <v>49.2</v>
      </c>
      <c r="CI24" s="36">
        <v>63.81</v>
      </c>
      <c r="CJ24" s="36">
        <v>3837.2</v>
      </c>
      <c r="CK24" s="36">
        <v>1741.84</v>
      </c>
      <c r="CL24" s="36">
        <v>2789.52</v>
      </c>
      <c r="CM24" s="36">
        <v>97.97</v>
      </c>
      <c r="CN24" s="36">
        <v>54.84</v>
      </c>
      <c r="CO24" s="36">
        <v>76.42</v>
      </c>
      <c r="CP24" s="36">
        <v>6.8</v>
      </c>
      <c r="CQ24" s="36">
        <v>1.85</v>
      </c>
    </row>
    <row r="25" spans="1:96">
      <c r="B25" s="27" t="s">
        <v>106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"16/1"</f>
        <v>16/1</v>
      </c>
      <c r="B26" s="33" t="s">
        <v>107</v>
      </c>
      <c r="C26" s="34" t="str">
        <f>"50"</f>
        <v>50</v>
      </c>
      <c r="D26" s="34">
        <v>16</v>
      </c>
      <c r="E26" s="34">
        <v>0</v>
      </c>
      <c r="F26" s="34">
        <v>15</v>
      </c>
      <c r="G26" s="34">
        <v>0</v>
      </c>
      <c r="H26" s="34">
        <v>30.5</v>
      </c>
      <c r="I26" s="34">
        <v>314.89999999999998</v>
      </c>
      <c r="J26" s="35">
        <v>0</v>
      </c>
      <c r="K26" s="35">
        <v>0</v>
      </c>
      <c r="L26" s="35">
        <v>0</v>
      </c>
      <c r="M26" s="35">
        <v>0</v>
      </c>
      <c r="N26" s="35">
        <v>30.5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0</v>
      </c>
      <c r="CC26" s="34">
        <v>10.83</v>
      </c>
      <c r="CE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9.02</v>
      </c>
    </row>
    <row r="27" spans="1:96" s="28" customFormat="1">
      <c r="A27" s="28" t="str">
        <f>"5"</f>
        <v>5</v>
      </c>
      <c r="B27" s="29" t="s">
        <v>108</v>
      </c>
      <c r="C27" s="30" t="str">
        <f>"200"</f>
        <v>200</v>
      </c>
      <c r="D27" s="30">
        <v>1</v>
      </c>
      <c r="E27" s="30">
        <v>0</v>
      </c>
      <c r="F27" s="30">
        <v>0.2</v>
      </c>
      <c r="G27" s="30">
        <v>0</v>
      </c>
      <c r="H27" s="30">
        <v>20.6</v>
      </c>
      <c r="I27" s="30">
        <v>86.47999999999999</v>
      </c>
      <c r="J27" s="31">
        <v>0</v>
      </c>
      <c r="K27" s="31">
        <v>0</v>
      </c>
      <c r="L27" s="31">
        <v>0</v>
      </c>
      <c r="M27" s="31">
        <v>0</v>
      </c>
      <c r="N27" s="31">
        <v>19.8</v>
      </c>
      <c r="O27" s="31">
        <v>0.4</v>
      </c>
      <c r="P27" s="31">
        <v>0.4</v>
      </c>
      <c r="Q27" s="31">
        <v>0</v>
      </c>
      <c r="R27" s="31">
        <v>0</v>
      </c>
      <c r="S27" s="31">
        <v>1</v>
      </c>
      <c r="T27" s="31">
        <v>0.6</v>
      </c>
      <c r="U27" s="31">
        <v>12</v>
      </c>
      <c r="V27" s="31">
        <v>240</v>
      </c>
      <c r="W27" s="31">
        <v>14</v>
      </c>
      <c r="X27" s="31">
        <v>8</v>
      </c>
      <c r="Y27" s="31">
        <v>14</v>
      </c>
      <c r="Z27" s="31">
        <v>2.8</v>
      </c>
      <c r="AA27" s="31">
        <v>0</v>
      </c>
      <c r="AB27" s="31">
        <v>0</v>
      </c>
      <c r="AC27" s="31">
        <v>0</v>
      </c>
      <c r="AD27" s="31">
        <v>0.2</v>
      </c>
      <c r="AE27" s="31">
        <v>0.02</v>
      </c>
      <c r="AF27" s="31">
        <v>0.02</v>
      </c>
      <c r="AG27" s="31">
        <v>0.2</v>
      </c>
      <c r="AH27" s="31">
        <v>0.4</v>
      </c>
      <c r="AI27" s="31">
        <v>4</v>
      </c>
      <c r="AJ27" s="31">
        <v>0.4</v>
      </c>
      <c r="AK27" s="31">
        <v>16</v>
      </c>
      <c r="AL27" s="31">
        <v>20</v>
      </c>
      <c r="AM27" s="31">
        <v>28</v>
      </c>
      <c r="AN27" s="31">
        <v>28</v>
      </c>
      <c r="AO27" s="31">
        <v>4</v>
      </c>
      <c r="AP27" s="31">
        <v>16</v>
      </c>
      <c r="AQ27" s="31">
        <v>4</v>
      </c>
      <c r="AR27" s="31">
        <v>14</v>
      </c>
      <c r="AS27" s="31">
        <v>26</v>
      </c>
      <c r="AT27" s="31">
        <v>16</v>
      </c>
      <c r="AU27" s="31">
        <v>116</v>
      </c>
      <c r="AV27" s="31">
        <v>10</v>
      </c>
      <c r="AW27" s="31">
        <v>22</v>
      </c>
      <c r="AX27" s="31">
        <v>64</v>
      </c>
      <c r="AY27" s="31">
        <v>0</v>
      </c>
      <c r="AZ27" s="31">
        <v>20</v>
      </c>
      <c r="BA27" s="31">
        <v>24</v>
      </c>
      <c r="BB27" s="31">
        <v>10</v>
      </c>
      <c r="BC27" s="31">
        <v>8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176.2</v>
      </c>
      <c r="CC27" s="30">
        <v>11.28</v>
      </c>
      <c r="CE27" s="28">
        <v>0</v>
      </c>
      <c r="CG27" s="28">
        <v>3.6</v>
      </c>
      <c r="CH27" s="28">
        <v>3.6</v>
      </c>
      <c r="CI27" s="28">
        <v>3.6</v>
      </c>
      <c r="CJ27" s="28">
        <v>360</v>
      </c>
      <c r="CK27" s="28">
        <v>163.80000000000001</v>
      </c>
      <c r="CL27" s="28">
        <v>261.89999999999998</v>
      </c>
      <c r="CM27" s="28">
        <v>0.54</v>
      </c>
      <c r="CN27" s="28">
        <v>0.54</v>
      </c>
      <c r="CO27" s="28">
        <v>0.54</v>
      </c>
      <c r="CP27" s="28">
        <v>0</v>
      </c>
      <c r="CQ27" s="28">
        <v>0</v>
      </c>
      <c r="CR27" s="28">
        <v>9.4</v>
      </c>
    </row>
    <row r="28" spans="1:96" s="36" customFormat="1" ht="11.4">
      <c r="B28" s="37" t="s">
        <v>109</v>
      </c>
      <c r="C28" s="38"/>
      <c r="D28" s="38">
        <v>17</v>
      </c>
      <c r="E28" s="38">
        <v>0</v>
      </c>
      <c r="F28" s="38">
        <v>15.2</v>
      </c>
      <c r="G28" s="38">
        <v>0</v>
      </c>
      <c r="H28" s="38">
        <v>51.1</v>
      </c>
      <c r="I28" s="38">
        <v>401.38</v>
      </c>
      <c r="J28" s="39">
        <v>0</v>
      </c>
      <c r="K28" s="39">
        <v>0</v>
      </c>
      <c r="L28" s="39">
        <v>0</v>
      </c>
      <c r="M28" s="39">
        <v>0</v>
      </c>
      <c r="N28" s="39">
        <v>50.3</v>
      </c>
      <c r="O28" s="39">
        <v>0.4</v>
      </c>
      <c r="P28" s="39">
        <v>0.4</v>
      </c>
      <c r="Q28" s="39">
        <v>0</v>
      </c>
      <c r="R28" s="39">
        <v>0</v>
      </c>
      <c r="S28" s="39">
        <v>1</v>
      </c>
      <c r="T28" s="39">
        <v>0.6</v>
      </c>
      <c r="U28" s="39">
        <v>12</v>
      </c>
      <c r="V28" s="39">
        <v>240</v>
      </c>
      <c r="W28" s="39">
        <v>14</v>
      </c>
      <c r="X28" s="39">
        <v>8</v>
      </c>
      <c r="Y28" s="39">
        <v>14</v>
      </c>
      <c r="Z28" s="39">
        <v>2.8</v>
      </c>
      <c r="AA28" s="39">
        <v>0</v>
      </c>
      <c r="AB28" s="39">
        <v>0</v>
      </c>
      <c r="AC28" s="39">
        <v>0</v>
      </c>
      <c r="AD28" s="39">
        <v>0.2</v>
      </c>
      <c r="AE28" s="39">
        <v>0.02</v>
      </c>
      <c r="AF28" s="39">
        <v>0.02</v>
      </c>
      <c r="AG28" s="39">
        <v>0.2</v>
      </c>
      <c r="AH28" s="39">
        <v>0.4</v>
      </c>
      <c r="AI28" s="39">
        <v>4</v>
      </c>
      <c r="AJ28" s="39">
        <v>0.4</v>
      </c>
      <c r="AK28" s="39">
        <v>16</v>
      </c>
      <c r="AL28" s="39">
        <v>20</v>
      </c>
      <c r="AM28" s="39">
        <v>28</v>
      </c>
      <c r="AN28" s="39">
        <v>28</v>
      </c>
      <c r="AO28" s="39">
        <v>4</v>
      </c>
      <c r="AP28" s="39">
        <v>16</v>
      </c>
      <c r="AQ28" s="39">
        <v>4</v>
      </c>
      <c r="AR28" s="39">
        <v>14</v>
      </c>
      <c r="AS28" s="39">
        <v>26</v>
      </c>
      <c r="AT28" s="39">
        <v>16</v>
      </c>
      <c r="AU28" s="39">
        <v>116</v>
      </c>
      <c r="AV28" s="39">
        <v>10</v>
      </c>
      <c r="AW28" s="39">
        <v>22</v>
      </c>
      <c r="AX28" s="39">
        <v>64</v>
      </c>
      <c r="AY28" s="39">
        <v>0</v>
      </c>
      <c r="AZ28" s="39">
        <v>20</v>
      </c>
      <c r="BA28" s="39">
        <v>24</v>
      </c>
      <c r="BB28" s="39">
        <v>10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176.2</v>
      </c>
      <c r="CC28" s="38">
        <f>SUM($CC$25:$CC$27)</f>
        <v>22.11</v>
      </c>
      <c r="CD28" s="36">
        <f>$I$28/$I$49*100</f>
        <v>11.052915647787104</v>
      </c>
      <c r="CE28" s="36">
        <v>0</v>
      </c>
      <c r="CG28" s="36">
        <v>3.6</v>
      </c>
      <c r="CH28" s="36">
        <v>3.6</v>
      </c>
      <c r="CI28" s="36">
        <v>3.6</v>
      </c>
      <c r="CJ28" s="36">
        <v>360</v>
      </c>
      <c r="CK28" s="36">
        <v>163.80000000000001</v>
      </c>
      <c r="CL28" s="36">
        <v>261.89999999999998</v>
      </c>
      <c r="CM28" s="36">
        <v>0.54</v>
      </c>
      <c r="CN28" s="36">
        <v>0.54</v>
      </c>
      <c r="CO28" s="36">
        <v>0.54</v>
      </c>
      <c r="CP28" s="36">
        <v>0</v>
      </c>
      <c r="CQ28" s="36">
        <v>0</v>
      </c>
    </row>
    <row r="29" spans="1:96" s="86" customFormat="1" ht="11.4">
      <c r="A29" s="86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"20/5"</f>
        <v>20/5</v>
      </c>
      <c r="B31" s="33" t="s">
        <v>93</v>
      </c>
      <c r="C31" s="34" t="str">
        <f>"100"</f>
        <v>100</v>
      </c>
      <c r="D31" s="34">
        <v>15.37</v>
      </c>
      <c r="E31" s="34">
        <v>14.66</v>
      </c>
      <c r="F31" s="34">
        <v>12.16</v>
      </c>
      <c r="G31" s="34">
        <v>2.14</v>
      </c>
      <c r="H31" s="34">
        <v>18.72</v>
      </c>
      <c r="I31" s="34">
        <v>246.690912</v>
      </c>
      <c r="J31" s="35">
        <v>6.87</v>
      </c>
      <c r="K31" s="35">
        <v>1.37</v>
      </c>
      <c r="L31" s="35">
        <v>0</v>
      </c>
      <c r="M31" s="35">
        <v>0</v>
      </c>
      <c r="N31" s="35">
        <v>9.5399999999999991</v>
      </c>
      <c r="O31" s="35">
        <v>8.73</v>
      </c>
      <c r="P31" s="35">
        <v>0.46</v>
      </c>
      <c r="Q31" s="35">
        <v>0</v>
      </c>
      <c r="R31" s="35">
        <v>0</v>
      </c>
      <c r="S31" s="35">
        <v>0.95</v>
      </c>
      <c r="T31" s="35">
        <v>2.08</v>
      </c>
      <c r="U31" s="35">
        <v>441.76</v>
      </c>
      <c r="V31" s="35">
        <v>128.04</v>
      </c>
      <c r="W31" s="35">
        <v>137.41</v>
      </c>
      <c r="X31" s="35">
        <v>20.28</v>
      </c>
      <c r="Y31" s="35">
        <v>182.34</v>
      </c>
      <c r="Z31" s="35">
        <v>0.67</v>
      </c>
      <c r="AA31" s="35">
        <v>51.18</v>
      </c>
      <c r="AB31" s="35">
        <v>33.44</v>
      </c>
      <c r="AC31" s="35">
        <v>92.35</v>
      </c>
      <c r="AD31" s="35">
        <v>1.35</v>
      </c>
      <c r="AE31" s="35">
        <v>0.05</v>
      </c>
      <c r="AF31" s="35">
        <v>0.22</v>
      </c>
      <c r="AG31" s="35">
        <v>0.4</v>
      </c>
      <c r="AH31" s="35">
        <v>3.76</v>
      </c>
      <c r="AI31" s="35">
        <v>0.23</v>
      </c>
      <c r="AJ31" s="35">
        <v>0</v>
      </c>
      <c r="AK31" s="35">
        <v>819.27</v>
      </c>
      <c r="AL31" s="35">
        <v>674.51</v>
      </c>
      <c r="AM31" s="35">
        <v>1262.3</v>
      </c>
      <c r="AN31" s="35">
        <v>980.45</v>
      </c>
      <c r="AO31" s="35">
        <v>376.35</v>
      </c>
      <c r="AP31" s="35">
        <v>633.17999999999995</v>
      </c>
      <c r="AQ31" s="35">
        <v>204.37</v>
      </c>
      <c r="AR31" s="35">
        <v>740.18</v>
      </c>
      <c r="AS31" s="35">
        <v>215.46</v>
      </c>
      <c r="AT31" s="35">
        <v>233.28</v>
      </c>
      <c r="AU31" s="35">
        <v>337.17</v>
      </c>
      <c r="AV31" s="35">
        <v>427.23</v>
      </c>
      <c r="AW31" s="35">
        <v>175.86</v>
      </c>
      <c r="AX31" s="35">
        <v>887.37</v>
      </c>
      <c r="AY31" s="35">
        <v>1.32</v>
      </c>
      <c r="AZ31" s="35">
        <v>252.15</v>
      </c>
      <c r="BA31" s="35">
        <v>237.27</v>
      </c>
      <c r="BB31" s="35">
        <v>760.3</v>
      </c>
      <c r="BC31" s="35">
        <v>132.65</v>
      </c>
      <c r="BD31" s="35">
        <v>7.0000000000000007E-2</v>
      </c>
      <c r="BE31" s="35">
        <v>0.03</v>
      </c>
      <c r="BF31" s="35">
        <v>0.02</v>
      </c>
      <c r="BG31" s="35">
        <v>0.04</v>
      </c>
      <c r="BH31" s="35">
        <v>0.05</v>
      </c>
      <c r="BI31" s="35">
        <v>0.21</v>
      </c>
      <c r="BJ31" s="35">
        <v>0</v>
      </c>
      <c r="BK31" s="35">
        <v>0.7</v>
      </c>
      <c r="BL31" s="35">
        <v>0</v>
      </c>
      <c r="BM31" s="35">
        <v>0.25</v>
      </c>
      <c r="BN31" s="35">
        <v>0.01</v>
      </c>
      <c r="BO31" s="35">
        <v>0.01</v>
      </c>
      <c r="BP31" s="35">
        <v>0</v>
      </c>
      <c r="BQ31" s="35">
        <v>0.04</v>
      </c>
      <c r="BR31" s="35">
        <v>0.06</v>
      </c>
      <c r="BS31" s="35">
        <v>0.89</v>
      </c>
      <c r="BT31" s="35">
        <v>0</v>
      </c>
      <c r="BU31" s="35">
        <v>0</v>
      </c>
      <c r="BV31" s="35">
        <v>1.21</v>
      </c>
      <c r="BW31" s="35">
        <v>0.01</v>
      </c>
      <c r="BX31" s="35">
        <v>0</v>
      </c>
      <c r="BY31" s="35">
        <v>0</v>
      </c>
      <c r="BZ31" s="35">
        <v>0</v>
      </c>
      <c r="CA31" s="35">
        <v>0</v>
      </c>
      <c r="CB31" s="35">
        <v>78.69</v>
      </c>
      <c r="CC31" s="34">
        <v>46.25</v>
      </c>
      <c r="CE31" s="32">
        <v>56.75</v>
      </c>
      <c r="CG31" s="32">
        <v>50.95</v>
      </c>
      <c r="CH31" s="32">
        <v>28.06</v>
      </c>
      <c r="CI31" s="32">
        <v>39.51</v>
      </c>
      <c r="CJ31" s="32">
        <v>1263.81</v>
      </c>
      <c r="CK31" s="32">
        <v>779.7</v>
      </c>
      <c r="CL31" s="32">
        <v>1021.76</v>
      </c>
      <c r="CM31" s="32">
        <v>18.34</v>
      </c>
      <c r="CN31" s="32">
        <v>12.37</v>
      </c>
      <c r="CO31" s="32">
        <v>15.36</v>
      </c>
      <c r="CP31" s="32">
        <v>7</v>
      </c>
      <c r="CQ31" s="32">
        <v>1</v>
      </c>
      <c r="CR31" s="32">
        <v>28.03</v>
      </c>
    </row>
    <row r="32" spans="1:96" s="32" customFormat="1">
      <c r="A32" s="32" t="str">
        <f>"-"</f>
        <v>-</v>
      </c>
      <c r="B32" s="33" t="s">
        <v>94</v>
      </c>
      <c r="C32" s="34" t="str">
        <f>"20"</f>
        <v>20</v>
      </c>
      <c r="D32" s="34">
        <v>1.44</v>
      </c>
      <c r="E32" s="34">
        <v>1.44</v>
      </c>
      <c r="F32" s="34">
        <v>1.7</v>
      </c>
      <c r="G32" s="34">
        <v>0</v>
      </c>
      <c r="H32" s="34">
        <v>11.1</v>
      </c>
      <c r="I32" s="34">
        <v>63.48</v>
      </c>
      <c r="J32" s="35">
        <v>1.04</v>
      </c>
      <c r="K32" s="35">
        <v>0</v>
      </c>
      <c r="L32" s="35">
        <v>0</v>
      </c>
      <c r="M32" s="35">
        <v>0</v>
      </c>
      <c r="N32" s="35">
        <v>11.1</v>
      </c>
      <c r="O32" s="35">
        <v>0</v>
      </c>
      <c r="P32" s="35">
        <v>0</v>
      </c>
      <c r="Q32" s="35">
        <v>0</v>
      </c>
      <c r="R32" s="35">
        <v>0</v>
      </c>
      <c r="S32" s="35">
        <v>0.08</v>
      </c>
      <c r="T32" s="35">
        <v>0.36</v>
      </c>
      <c r="U32" s="35">
        <v>26</v>
      </c>
      <c r="V32" s="35">
        <v>73</v>
      </c>
      <c r="W32" s="35">
        <v>61.4</v>
      </c>
      <c r="X32" s="35">
        <v>6.8</v>
      </c>
      <c r="Y32" s="35">
        <v>43.8</v>
      </c>
      <c r="Z32" s="35">
        <v>0.04</v>
      </c>
      <c r="AA32" s="35">
        <v>8.4</v>
      </c>
      <c r="AB32" s="35">
        <v>6</v>
      </c>
      <c r="AC32" s="35">
        <v>9.4</v>
      </c>
      <c r="AD32" s="35">
        <v>0.04</v>
      </c>
      <c r="AE32" s="35">
        <v>0.01</v>
      </c>
      <c r="AF32" s="35">
        <v>0.08</v>
      </c>
      <c r="AG32" s="35">
        <v>0.04</v>
      </c>
      <c r="AH32" s="35">
        <v>0.36</v>
      </c>
      <c r="AI32" s="35">
        <v>0.2</v>
      </c>
      <c r="AJ32" s="35">
        <v>0</v>
      </c>
      <c r="AK32" s="35">
        <v>90.6</v>
      </c>
      <c r="AL32" s="35">
        <v>83.6</v>
      </c>
      <c r="AM32" s="35">
        <v>107.6</v>
      </c>
      <c r="AN32" s="35">
        <v>108</v>
      </c>
      <c r="AO32" s="35">
        <v>33</v>
      </c>
      <c r="AP32" s="35">
        <v>60.8</v>
      </c>
      <c r="AQ32" s="35">
        <v>19</v>
      </c>
      <c r="AR32" s="35">
        <v>64</v>
      </c>
      <c r="AS32" s="35">
        <v>47.2</v>
      </c>
      <c r="AT32" s="35">
        <v>48</v>
      </c>
      <c r="AU32" s="35">
        <v>106</v>
      </c>
      <c r="AV32" s="35">
        <v>34</v>
      </c>
      <c r="AW32" s="35">
        <v>28</v>
      </c>
      <c r="AX32" s="35">
        <v>318.2</v>
      </c>
      <c r="AY32" s="35">
        <v>0</v>
      </c>
      <c r="AZ32" s="35">
        <v>156</v>
      </c>
      <c r="BA32" s="35">
        <v>83.6</v>
      </c>
      <c r="BB32" s="35">
        <v>67.599999999999994</v>
      </c>
      <c r="BC32" s="35">
        <v>13.8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0.49</v>
      </c>
      <c r="BT32" s="35">
        <v>0</v>
      </c>
      <c r="BU32" s="35">
        <v>0</v>
      </c>
      <c r="BV32" s="35">
        <v>0.04</v>
      </c>
      <c r="BW32" s="35">
        <v>0.01</v>
      </c>
      <c r="BX32" s="35">
        <v>0.02</v>
      </c>
      <c r="BY32" s="35">
        <v>0</v>
      </c>
      <c r="BZ32" s="35">
        <v>0</v>
      </c>
      <c r="CA32" s="35">
        <v>0</v>
      </c>
      <c r="CB32" s="35">
        <v>5.32</v>
      </c>
      <c r="CC32" s="34">
        <v>5.52</v>
      </c>
      <c r="CE32" s="32">
        <v>9.4</v>
      </c>
      <c r="CG32" s="32">
        <v>1.4</v>
      </c>
      <c r="CH32" s="32">
        <v>1.4</v>
      </c>
      <c r="CI32" s="32">
        <v>1.4</v>
      </c>
      <c r="CJ32" s="32">
        <v>692</v>
      </c>
      <c r="CK32" s="32">
        <v>166</v>
      </c>
      <c r="CL32" s="32">
        <v>429</v>
      </c>
      <c r="CM32" s="32">
        <v>0.6</v>
      </c>
      <c r="CN32" s="32">
        <v>0.6</v>
      </c>
      <c r="CO32" s="32">
        <v>0.6</v>
      </c>
      <c r="CP32" s="32">
        <v>0</v>
      </c>
      <c r="CQ32" s="32">
        <v>0</v>
      </c>
      <c r="CR32" s="32">
        <v>4.5999999999999996</v>
      </c>
    </row>
    <row r="33" spans="1:96" s="32" customFormat="1">
      <c r="A33" s="32" t="str">
        <f>"200"</f>
        <v>200</v>
      </c>
      <c r="B33" s="33" t="s">
        <v>95</v>
      </c>
      <c r="C33" s="34" t="str">
        <f>"200"</f>
        <v>200</v>
      </c>
      <c r="D33" s="34">
        <v>6.15</v>
      </c>
      <c r="E33" s="34">
        <v>2.88</v>
      </c>
      <c r="F33" s="34">
        <v>8.2200000000000006</v>
      </c>
      <c r="G33" s="34">
        <v>0.78</v>
      </c>
      <c r="H33" s="34">
        <v>33.729999999999997</v>
      </c>
      <c r="I33" s="34">
        <v>231.86929480519501</v>
      </c>
      <c r="J33" s="35">
        <v>4.9000000000000004</v>
      </c>
      <c r="K33" s="35">
        <v>0.13</v>
      </c>
      <c r="L33" s="35">
        <v>0</v>
      </c>
      <c r="M33" s="35">
        <v>0</v>
      </c>
      <c r="N33" s="35">
        <v>9.8699999999999992</v>
      </c>
      <c r="O33" s="35">
        <v>22.75</v>
      </c>
      <c r="P33" s="35">
        <v>1.1100000000000001</v>
      </c>
      <c r="Q33" s="35">
        <v>0</v>
      </c>
      <c r="R33" s="35">
        <v>0</v>
      </c>
      <c r="S33" s="35">
        <v>0.1</v>
      </c>
      <c r="T33" s="35">
        <v>1.04</v>
      </c>
      <c r="U33" s="35">
        <v>53.96</v>
      </c>
      <c r="V33" s="35">
        <v>202.37</v>
      </c>
      <c r="W33" s="35">
        <v>124.11</v>
      </c>
      <c r="X33" s="35">
        <v>36.130000000000003</v>
      </c>
      <c r="Y33" s="35">
        <v>149.09</v>
      </c>
      <c r="Z33" s="35">
        <v>0.78</v>
      </c>
      <c r="AA33" s="35">
        <v>50.76</v>
      </c>
      <c r="AB33" s="35">
        <v>32.299999999999997</v>
      </c>
      <c r="AC33" s="35">
        <v>56.63</v>
      </c>
      <c r="AD33" s="35">
        <v>0.17</v>
      </c>
      <c r="AE33" s="35">
        <v>0.11</v>
      </c>
      <c r="AF33" s="35">
        <v>0.15</v>
      </c>
      <c r="AG33" s="35">
        <v>0.56000000000000005</v>
      </c>
      <c r="AH33" s="35">
        <v>2.23</v>
      </c>
      <c r="AI33" s="35">
        <v>0.52</v>
      </c>
      <c r="AJ33" s="35">
        <v>0</v>
      </c>
      <c r="AK33" s="35">
        <v>315.83</v>
      </c>
      <c r="AL33" s="35">
        <v>292.42</v>
      </c>
      <c r="AM33" s="35">
        <v>661.93</v>
      </c>
      <c r="AN33" s="35">
        <v>314.88</v>
      </c>
      <c r="AO33" s="35">
        <v>154.43</v>
      </c>
      <c r="AP33" s="35">
        <v>242.67</v>
      </c>
      <c r="AQ33" s="35">
        <v>93.41</v>
      </c>
      <c r="AR33" s="35">
        <v>312.44</v>
      </c>
      <c r="AS33" s="35">
        <v>265.93</v>
      </c>
      <c r="AT33" s="35">
        <v>159.86000000000001</v>
      </c>
      <c r="AU33" s="35">
        <v>208.43</v>
      </c>
      <c r="AV33" s="35">
        <v>76.739999999999995</v>
      </c>
      <c r="AW33" s="35">
        <v>106.92</v>
      </c>
      <c r="AX33" s="35">
        <v>611.71</v>
      </c>
      <c r="AY33" s="35">
        <v>0</v>
      </c>
      <c r="AZ33" s="35">
        <v>206.59</v>
      </c>
      <c r="BA33" s="35">
        <v>185.8</v>
      </c>
      <c r="BB33" s="35">
        <v>305.20999999999998</v>
      </c>
      <c r="BC33" s="35">
        <v>81.22</v>
      </c>
      <c r="BD33" s="35">
        <v>0.19</v>
      </c>
      <c r="BE33" s="35">
        <v>0.04</v>
      </c>
      <c r="BF33" s="35">
        <v>0.04</v>
      </c>
      <c r="BG33" s="35">
        <v>0.1</v>
      </c>
      <c r="BH33" s="35">
        <v>0.13</v>
      </c>
      <c r="BI33" s="35">
        <v>0.41</v>
      </c>
      <c r="BJ33" s="35">
        <v>0</v>
      </c>
      <c r="BK33" s="35">
        <v>1.35</v>
      </c>
      <c r="BL33" s="35">
        <v>0</v>
      </c>
      <c r="BM33" s="35">
        <v>0.41</v>
      </c>
      <c r="BN33" s="35">
        <v>0</v>
      </c>
      <c r="BO33" s="35">
        <v>0</v>
      </c>
      <c r="BP33" s="35">
        <v>0</v>
      </c>
      <c r="BQ33" s="35">
        <v>0.04</v>
      </c>
      <c r="BR33" s="35">
        <v>0.15</v>
      </c>
      <c r="BS33" s="35">
        <v>1.33</v>
      </c>
      <c r="BT33" s="35">
        <v>0</v>
      </c>
      <c r="BU33" s="35">
        <v>0</v>
      </c>
      <c r="BV33" s="35">
        <v>0.42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94.62</v>
      </c>
      <c r="CC33" s="34">
        <v>21.36</v>
      </c>
      <c r="CE33" s="32">
        <v>56.14</v>
      </c>
      <c r="CG33" s="32">
        <v>7.94</v>
      </c>
      <c r="CH33" s="32">
        <v>2.54</v>
      </c>
      <c r="CI33" s="32">
        <v>5.24</v>
      </c>
      <c r="CJ33" s="32">
        <v>1421.81</v>
      </c>
      <c r="CK33" s="32">
        <v>642.23</v>
      </c>
      <c r="CL33" s="32">
        <v>1032.02</v>
      </c>
      <c r="CM33" s="32">
        <v>13.95</v>
      </c>
      <c r="CN33" s="32">
        <v>4.79</v>
      </c>
      <c r="CO33" s="32">
        <v>9.3699999999999992</v>
      </c>
      <c r="CP33" s="32">
        <v>4.87</v>
      </c>
      <c r="CQ33" s="32">
        <v>0</v>
      </c>
      <c r="CR33" s="32">
        <v>12.94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2.2400000000000002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1.87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1.1499999999999999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</v>
      </c>
    </row>
    <row r="36" spans="1:96" s="36" customFormat="1" ht="11.4">
      <c r="B36" s="37" t="s">
        <v>111</v>
      </c>
      <c r="C36" s="38"/>
      <c r="D36" s="38">
        <v>25.7</v>
      </c>
      <c r="E36" s="38">
        <v>18.98</v>
      </c>
      <c r="F36" s="38">
        <v>22.37</v>
      </c>
      <c r="G36" s="38">
        <v>3.21</v>
      </c>
      <c r="H36" s="38">
        <v>88.25</v>
      </c>
      <c r="I36" s="38">
        <v>654.70000000000005</v>
      </c>
      <c r="J36" s="39">
        <v>12.81</v>
      </c>
      <c r="K36" s="39">
        <v>1.5</v>
      </c>
      <c r="L36" s="39">
        <v>0</v>
      </c>
      <c r="M36" s="39">
        <v>0</v>
      </c>
      <c r="N36" s="39">
        <v>36.83</v>
      </c>
      <c r="O36" s="39">
        <v>49.72</v>
      </c>
      <c r="P36" s="39">
        <v>1.7</v>
      </c>
      <c r="Q36" s="39">
        <v>0</v>
      </c>
      <c r="R36" s="39">
        <v>0</v>
      </c>
      <c r="S36" s="39">
        <v>1.1299999999999999</v>
      </c>
      <c r="T36" s="39">
        <v>4.24</v>
      </c>
      <c r="U36" s="39">
        <v>521.78</v>
      </c>
      <c r="V36" s="39">
        <v>403.59</v>
      </c>
      <c r="W36" s="39">
        <v>323.08999999999997</v>
      </c>
      <c r="X36" s="39">
        <v>63.22</v>
      </c>
      <c r="Y36" s="39">
        <v>375.23</v>
      </c>
      <c r="Z36" s="39">
        <v>1.51</v>
      </c>
      <c r="AA36" s="39">
        <v>110.34</v>
      </c>
      <c r="AB36" s="39">
        <v>71.739999999999995</v>
      </c>
      <c r="AC36" s="39">
        <v>158.37</v>
      </c>
      <c r="AD36" s="39">
        <v>1.57</v>
      </c>
      <c r="AE36" s="39">
        <v>0.17</v>
      </c>
      <c r="AF36" s="39">
        <v>0.45</v>
      </c>
      <c r="AG36" s="39">
        <v>1</v>
      </c>
      <c r="AH36" s="39">
        <v>6.35</v>
      </c>
      <c r="AI36" s="39">
        <v>0.95</v>
      </c>
      <c r="AJ36" s="39">
        <v>0</v>
      </c>
      <c r="AK36" s="39">
        <v>1353.41</v>
      </c>
      <c r="AL36" s="39">
        <v>1183.47</v>
      </c>
      <c r="AM36" s="39">
        <v>2235.41</v>
      </c>
      <c r="AN36" s="39">
        <v>1470.84</v>
      </c>
      <c r="AO36" s="39">
        <v>603.79999999999995</v>
      </c>
      <c r="AP36" s="39">
        <v>1016.69</v>
      </c>
      <c r="AQ36" s="39">
        <v>347.05</v>
      </c>
      <c r="AR36" s="39">
        <v>1261.3900000000001</v>
      </c>
      <c r="AS36" s="39">
        <v>618.38</v>
      </c>
      <c r="AT36" s="39">
        <v>566.41</v>
      </c>
      <c r="AU36" s="39">
        <v>754.96</v>
      </c>
      <c r="AV36" s="39">
        <v>592.26</v>
      </c>
      <c r="AW36" s="39">
        <v>406.84</v>
      </c>
      <c r="AX36" s="39">
        <v>2620.4699999999998</v>
      </c>
      <c r="AY36" s="39">
        <v>1.32</v>
      </c>
      <c r="AZ36" s="39">
        <v>876.44</v>
      </c>
      <c r="BA36" s="39">
        <v>620.46</v>
      </c>
      <c r="BB36" s="39">
        <v>1208.6199999999999</v>
      </c>
      <c r="BC36" s="39">
        <v>287.52999999999997</v>
      </c>
      <c r="BD36" s="39">
        <v>0.27</v>
      </c>
      <c r="BE36" s="39">
        <v>0.08</v>
      </c>
      <c r="BF36" s="39">
        <v>0.05</v>
      </c>
      <c r="BG36" s="39">
        <v>0.14000000000000001</v>
      </c>
      <c r="BH36" s="39">
        <v>0.17</v>
      </c>
      <c r="BI36" s="39">
        <v>0.62</v>
      </c>
      <c r="BJ36" s="39">
        <v>0</v>
      </c>
      <c r="BK36" s="39">
        <v>2.08</v>
      </c>
      <c r="BL36" s="39">
        <v>0</v>
      </c>
      <c r="BM36" s="39">
        <v>0.66</v>
      </c>
      <c r="BN36" s="39">
        <v>0.01</v>
      </c>
      <c r="BO36" s="39">
        <v>0.01</v>
      </c>
      <c r="BP36" s="39">
        <v>0</v>
      </c>
      <c r="BQ36" s="39">
        <v>0.08</v>
      </c>
      <c r="BR36" s="39">
        <v>0.21</v>
      </c>
      <c r="BS36" s="39">
        <v>2.74</v>
      </c>
      <c r="BT36" s="39">
        <v>0</v>
      </c>
      <c r="BU36" s="39">
        <v>0</v>
      </c>
      <c r="BV36" s="39">
        <v>1.78</v>
      </c>
      <c r="BW36" s="39">
        <v>0.03</v>
      </c>
      <c r="BX36" s="39">
        <v>0.02</v>
      </c>
      <c r="BY36" s="39">
        <v>0</v>
      </c>
      <c r="BZ36" s="39">
        <v>0</v>
      </c>
      <c r="CA36" s="39">
        <v>0</v>
      </c>
      <c r="CB36" s="39">
        <v>394.32</v>
      </c>
      <c r="CC36" s="38">
        <f>SUM($CC$30:$CC$35)</f>
        <v>76.52</v>
      </c>
      <c r="CD36" s="36">
        <f>$I$36/$I$49*100</f>
        <v>18.028660806732315</v>
      </c>
      <c r="CE36" s="36">
        <v>122.29</v>
      </c>
      <c r="CG36" s="36">
        <v>60.89</v>
      </c>
      <c r="CH36" s="36">
        <v>32.6</v>
      </c>
      <c r="CI36" s="36">
        <v>46.75</v>
      </c>
      <c r="CJ36" s="36">
        <v>4153.1000000000004</v>
      </c>
      <c r="CK36" s="36">
        <v>1888.18</v>
      </c>
      <c r="CL36" s="36">
        <v>3020.64</v>
      </c>
      <c r="CM36" s="36">
        <v>45.16</v>
      </c>
      <c r="CN36" s="36">
        <v>27.32</v>
      </c>
      <c r="CO36" s="36">
        <v>36.24</v>
      </c>
      <c r="CP36" s="36">
        <v>17.87</v>
      </c>
      <c r="CQ36" s="36">
        <v>1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100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14.22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9.61</v>
      </c>
    </row>
    <row r="39" spans="1:96" s="32" customFormat="1">
      <c r="A39" s="32" t="str">
        <f>"14/2"</f>
        <v>14/2</v>
      </c>
      <c r="B39" s="33" t="s">
        <v>101</v>
      </c>
      <c r="C39" s="34" t="str">
        <f>"250"</f>
        <v>250</v>
      </c>
      <c r="D39" s="34">
        <v>3.41</v>
      </c>
      <c r="E39" s="34">
        <v>0</v>
      </c>
      <c r="F39" s="34">
        <v>5.12</v>
      </c>
      <c r="G39" s="34">
        <v>5.82</v>
      </c>
      <c r="H39" s="34">
        <v>22.99</v>
      </c>
      <c r="I39" s="34">
        <v>147.70828749999998</v>
      </c>
      <c r="J39" s="35">
        <v>0.79</v>
      </c>
      <c r="K39" s="35">
        <v>3.25</v>
      </c>
      <c r="L39" s="35">
        <v>0</v>
      </c>
      <c r="M39" s="35">
        <v>0</v>
      </c>
      <c r="N39" s="35">
        <v>2.2400000000000002</v>
      </c>
      <c r="O39" s="35">
        <v>17.82</v>
      </c>
      <c r="P39" s="35">
        <v>2.92</v>
      </c>
      <c r="Q39" s="35">
        <v>0</v>
      </c>
      <c r="R39" s="35">
        <v>0</v>
      </c>
      <c r="S39" s="35">
        <v>0.2</v>
      </c>
      <c r="T39" s="35">
        <v>2.25</v>
      </c>
      <c r="U39" s="35">
        <v>393.7</v>
      </c>
      <c r="V39" s="35">
        <v>454.27</v>
      </c>
      <c r="W39" s="35">
        <v>16.899999999999999</v>
      </c>
      <c r="X39" s="35">
        <v>45.52</v>
      </c>
      <c r="Y39" s="35">
        <v>86.04</v>
      </c>
      <c r="Z39" s="35">
        <v>1.6</v>
      </c>
      <c r="AA39" s="35">
        <v>0</v>
      </c>
      <c r="AB39" s="35">
        <v>973.2</v>
      </c>
      <c r="AC39" s="35">
        <v>202.55</v>
      </c>
      <c r="AD39" s="35">
        <v>2.4500000000000002</v>
      </c>
      <c r="AE39" s="35">
        <v>0.12</v>
      </c>
      <c r="AF39" s="35">
        <v>7.0000000000000007E-2</v>
      </c>
      <c r="AG39" s="35">
        <v>1.38</v>
      </c>
      <c r="AH39" s="35">
        <v>2.58</v>
      </c>
      <c r="AI39" s="35">
        <v>6.5</v>
      </c>
      <c r="AJ39" s="35">
        <v>0</v>
      </c>
      <c r="AK39" s="35">
        <v>104.86</v>
      </c>
      <c r="AL39" s="35">
        <v>96.35</v>
      </c>
      <c r="AM39" s="35">
        <v>144.43</v>
      </c>
      <c r="AN39" s="35">
        <v>120.61</v>
      </c>
      <c r="AO39" s="35">
        <v>53.02</v>
      </c>
      <c r="AP39" s="35">
        <v>87.61</v>
      </c>
      <c r="AQ39" s="35">
        <v>40.229999999999997</v>
      </c>
      <c r="AR39" s="35">
        <v>115.29</v>
      </c>
      <c r="AS39" s="35">
        <v>127.18</v>
      </c>
      <c r="AT39" s="35">
        <v>274.58</v>
      </c>
      <c r="AU39" s="35">
        <v>217.43</v>
      </c>
      <c r="AV39" s="35">
        <v>53.5</v>
      </c>
      <c r="AW39" s="35">
        <v>133.15</v>
      </c>
      <c r="AX39" s="35">
        <v>495.86</v>
      </c>
      <c r="AY39" s="35">
        <v>0</v>
      </c>
      <c r="AZ39" s="35">
        <v>94.47</v>
      </c>
      <c r="BA39" s="35">
        <v>107.59</v>
      </c>
      <c r="BB39" s="35">
        <v>83.47</v>
      </c>
      <c r="BC39" s="35">
        <v>56.82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</v>
      </c>
      <c r="BN39" s="35">
        <v>0.01</v>
      </c>
      <c r="BO39" s="35">
        <v>0.03</v>
      </c>
      <c r="BP39" s="35">
        <v>0</v>
      </c>
      <c r="BQ39" s="35">
        <v>0</v>
      </c>
      <c r="BR39" s="35">
        <v>0.01</v>
      </c>
      <c r="BS39" s="35">
        <v>1.29</v>
      </c>
      <c r="BT39" s="35">
        <v>0</v>
      </c>
      <c r="BU39" s="35">
        <v>0</v>
      </c>
      <c r="BV39" s="35">
        <v>3.17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251.31</v>
      </c>
      <c r="CC39" s="34">
        <v>9.48</v>
      </c>
      <c r="CE39" s="32">
        <v>162.19999999999999</v>
      </c>
      <c r="CG39" s="32">
        <v>38.94</v>
      </c>
      <c r="CH39" s="32">
        <v>22.82</v>
      </c>
      <c r="CI39" s="32">
        <v>30.88</v>
      </c>
      <c r="CJ39" s="32">
        <v>1058.8599999999999</v>
      </c>
      <c r="CK39" s="32">
        <v>580.74</v>
      </c>
      <c r="CL39" s="32">
        <v>819.8</v>
      </c>
      <c r="CM39" s="32">
        <v>44.9</v>
      </c>
      <c r="CN39" s="32">
        <v>22.4</v>
      </c>
      <c r="CO39" s="32">
        <v>33.65</v>
      </c>
      <c r="CP39" s="32">
        <v>0</v>
      </c>
      <c r="CQ39" s="32">
        <v>1</v>
      </c>
      <c r="CR39" s="32">
        <v>5.75</v>
      </c>
    </row>
    <row r="40" spans="1:96" s="32" customFormat="1">
      <c r="A40" s="32" t="str">
        <f>"3/9"</f>
        <v>3/9</v>
      </c>
      <c r="B40" s="33" t="s">
        <v>102</v>
      </c>
      <c r="C40" s="34" t="str">
        <f>"260"</f>
        <v>260</v>
      </c>
      <c r="D40" s="34">
        <v>15.68</v>
      </c>
      <c r="E40" s="34">
        <v>12.78</v>
      </c>
      <c r="F40" s="34">
        <v>21.99</v>
      </c>
      <c r="G40" s="34">
        <v>14.95</v>
      </c>
      <c r="H40" s="34">
        <v>29.16</v>
      </c>
      <c r="I40" s="34">
        <v>374.15580558720001</v>
      </c>
      <c r="J40" s="35">
        <v>5.41</v>
      </c>
      <c r="K40" s="35">
        <v>9.4600000000000009</v>
      </c>
      <c r="L40" s="35">
        <v>0</v>
      </c>
      <c r="M40" s="35">
        <v>0</v>
      </c>
      <c r="N40" s="35">
        <v>4.26</v>
      </c>
      <c r="O40" s="35">
        <v>22.04</v>
      </c>
      <c r="P40" s="35">
        <v>2.85</v>
      </c>
      <c r="Q40" s="35">
        <v>0</v>
      </c>
      <c r="R40" s="35">
        <v>0</v>
      </c>
      <c r="S40" s="35">
        <v>0.4</v>
      </c>
      <c r="T40" s="35">
        <v>3.98</v>
      </c>
      <c r="U40" s="35">
        <v>556.86</v>
      </c>
      <c r="V40" s="35">
        <v>909.43</v>
      </c>
      <c r="W40" s="35">
        <v>37.31</v>
      </c>
      <c r="X40" s="35">
        <v>49.08</v>
      </c>
      <c r="Y40" s="35">
        <v>188.61</v>
      </c>
      <c r="Z40" s="35">
        <v>2.33</v>
      </c>
      <c r="AA40" s="35">
        <v>19.66</v>
      </c>
      <c r="AB40" s="35">
        <v>1893.25</v>
      </c>
      <c r="AC40" s="35">
        <v>518.25</v>
      </c>
      <c r="AD40" s="35">
        <v>7.13</v>
      </c>
      <c r="AE40" s="35">
        <v>0.16</v>
      </c>
      <c r="AF40" s="35">
        <v>0.17</v>
      </c>
      <c r="AG40" s="35">
        <v>5.62</v>
      </c>
      <c r="AH40" s="35">
        <v>12.91</v>
      </c>
      <c r="AI40" s="35">
        <v>5.41</v>
      </c>
      <c r="AJ40" s="35">
        <v>0</v>
      </c>
      <c r="AK40" s="35">
        <v>737.69</v>
      </c>
      <c r="AL40" s="35">
        <v>816.47</v>
      </c>
      <c r="AM40" s="35">
        <v>1178.78</v>
      </c>
      <c r="AN40" s="35">
        <v>1403.83</v>
      </c>
      <c r="AO40" s="35">
        <v>347.66</v>
      </c>
      <c r="AP40" s="35">
        <v>691.74</v>
      </c>
      <c r="AQ40" s="35">
        <v>33.19</v>
      </c>
      <c r="AR40" s="35">
        <v>697.66</v>
      </c>
      <c r="AS40" s="35">
        <v>103.04</v>
      </c>
      <c r="AT40" s="35">
        <v>245.04</v>
      </c>
      <c r="AU40" s="35">
        <v>138.33000000000001</v>
      </c>
      <c r="AV40" s="35">
        <v>358.08</v>
      </c>
      <c r="AW40" s="35">
        <v>76.37</v>
      </c>
      <c r="AX40" s="35">
        <v>473.51</v>
      </c>
      <c r="AY40" s="35">
        <v>0</v>
      </c>
      <c r="AZ40" s="35">
        <v>85.65</v>
      </c>
      <c r="BA40" s="35">
        <v>63.76</v>
      </c>
      <c r="BB40" s="35">
        <v>477.95</v>
      </c>
      <c r="BC40" s="35">
        <v>176.1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0.88</v>
      </c>
      <c r="BL40" s="35">
        <v>0</v>
      </c>
      <c r="BM40" s="35">
        <v>0.53</v>
      </c>
      <c r="BN40" s="35">
        <v>0.04</v>
      </c>
      <c r="BO40" s="35">
        <v>0.09</v>
      </c>
      <c r="BP40" s="35">
        <v>0</v>
      </c>
      <c r="BQ40" s="35">
        <v>0</v>
      </c>
      <c r="BR40" s="35">
        <v>0.01</v>
      </c>
      <c r="BS40" s="35">
        <v>3.19</v>
      </c>
      <c r="BT40" s="35">
        <v>0</v>
      </c>
      <c r="BU40" s="35">
        <v>0</v>
      </c>
      <c r="BV40" s="35">
        <v>8.57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274.38</v>
      </c>
      <c r="CC40" s="34">
        <v>67.98</v>
      </c>
      <c r="CE40" s="32">
        <v>335.2</v>
      </c>
      <c r="CG40" s="32">
        <v>32.630000000000003</v>
      </c>
      <c r="CH40" s="32">
        <v>18.989999999999998</v>
      </c>
      <c r="CI40" s="32">
        <v>25.81</v>
      </c>
      <c r="CJ40" s="32">
        <v>586.88</v>
      </c>
      <c r="CK40" s="32">
        <v>373.22</v>
      </c>
      <c r="CL40" s="32">
        <v>480.05</v>
      </c>
      <c r="CM40" s="32">
        <v>23.78</v>
      </c>
      <c r="CN40" s="32">
        <v>8.11</v>
      </c>
      <c r="CO40" s="32">
        <v>15.96</v>
      </c>
      <c r="CP40" s="32">
        <v>0</v>
      </c>
      <c r="CQ40" s="32">
        <v>1.3</v>
      </c>
      <c r="CR40" s="32">
        <v>41.2</v>
      </c>
    </row>
    <row r="41" spans="1:96" s="32" customFormat="1">
      <c r="A41" s="32" t="str">
        <f>"2"</f>
        <v>2</v>
      </c>
      <c r="B41" s="33" t="s">
        <v>96</v>
      </c>
      <c r="C41" s="34" t="str">
        <f>"46"</f>
        <v>46</v>
      </c>
      <c r="D41" s="34">
        <v>3.04</v>
      </c>
      <c r="E41" s="34">
        <v>0</v>
      </c>
      <c r="F41" s="34">
        <v>0.3</v>
      </c>
      <c r="G41" s="34">
        <v>0.3</v>
      </c>
      <c r="H41" s="34">
        <v>21.57</v>
      </c>
      <c r="I41" s="34">
        <v>102.99445999999998</v>
      </c>
      <c r="J41" s="35">
        <v>0</v>
      </c>
      <c r="K41" s="35">
        <v>0</v>
      </c>
      <c r="L41" s="35">
        <v>0</v>
      </c>
      <c r="M41" s="35">
        <v>0</v>
      </c>
      <c r="N41" s="35">
        <v>0.51</v>
      </c>
      <c r="O41" s="35">
        <v>20.98</v>
      </c>
      <c r="P41" s="35">
        <v>0.09</v>
      </c>
      <c r="Q41" s="35">
        <v>0</v>
      </c>
      <c r="R41" s="35">
        <v>0</v>
      </c>
      <c r="S41" s="35">
        <v>0</v>
      </c>
      <c r="T41" s="35">
        <v>0.83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146.87</v>
      </c>
      <c r="AL41" s="35">
        <v>152.88</v>
      </c>
      <c r="AM41" s="35">
        <v>234.12</v>
      </c>
      <c r="AN41" s="35">
        <v>77.64</v>
      </c>
      <c r="AO41" s="35">
        <v>46.02</v>
      </c>
      <c r="AP41" s="35">
        <v>92.05</v>
      </c>
      <c r="AQ41" s="35">
        <v>34.82</v>
      </c>
      <c r="AR41" s="35">
        <v>166.48</v>
      </c>
      <c r="AS41" s="35">
        <v>103.25</v>
      </c>
      <c r="AT41" s="35">
        <v>144.07</v>
      </c>
      <c r="AU41" s="35">
        <v>118.86</v>
      </c>
      <c r="AV41" s="35">
        <v>62.43</v>
      </c>
      <c r="AW41" s="35">
        <v>110.46</v>
      </c>
      <c r="AX41" s="35">
        <v>923.66</v>
      </c>
      <c r="AY41" s="35">
        <v>0</v>
      </c>
      <c r="AZ41" s="35">
        <v>300.95</v>
      </c>
      <c r="BA41" s="35">
        <v>130.87</v>
      </c>
      <c r="BB41" s="35">
        <v>86.84</v>
      </c>
      <c r="BC41" s="35">
        <v>68.83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0.04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0.13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17.989999999999998</v>
      </c>
      <c r="CC41" s="34">
        <v>2.58</v>
      </c>
      <c r="CE41" s="32">
        <v>0</v>
      </c>
      <c r="CG41" s="32">
        <v>0</v>
      </c>
      <c r="CH41" s="32">
        <v>0</v>
      </c>
      <c r="CI41" s="32">
        <v>0</v>
      </c>
      <c r="CJ41" s="32">
        <v>715.48</v>
      </c>
      <c r="CK41" s="32">
        <v>275.64999999999998</v>
      </c>
      <c r="CL41" s="32">
        <v>495.56</v>
      </c>
      <c r="CM41" s="32">
        <v>5.72</v>
      </c>
      <c r="CN41" s="32">
        <v>5.72</v>
      </c>
      <c r="CO41" s="32">
        <v>5.72</v>
      </c>
      <c r="CP41" s="32">
        <v>0</v>
      </c>
      <c r="CQ41" s="32">
        <v>0</v>
      </c>
      <c r="CR41" s="32">
        <v>2.15</v>
      </c>
    </row>
    <row r="42" spans="1:96" s="32" customFormat="1">
      <c r="A42" s="32" t="str">
        <f>"3"</f>
        <v>3</v>
      </c>
      <c r="B42" s="33" t="s">
        <v>103</v>
      </c>
      <c r="C42" s="34" t="str">
        <f>"39,8"</f>
        <v>39,8</v>
      </c>
      <c r="D42" s="34">
        <v>2.63</v>
      </c>
      <c r="E42" s="34">
        <v>0</v>
      </c>
      <c r="F42" s="34">
        <v>0.48</v>
      </c>
      <c r="G42" s="34">
        <v>0.48</v>
      </c>
      <c r="H42" s="34">
        <v>16.600000000000001</v>
      </c>
      <c r="I42" s="34">
        <v>76.965239999999994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12.82</v>
      </c>
      <c r="P42" s="35">
        <v>3.3</v>
      </c>
      <c r="Q42" s="35">
        <v>0</v>
      </c>
      <c r="R42" s="35">
        <v>0</v>
      </c>
      <c r="S42" s="35">
        <v>0.4</v>
      </c>
      <c r="T42" s="35">
        <v>1</v>
      </c>
      <c r="U42" s="35">
        <v>242.78</v>
      </c>
      <c r="V42" s="35">
        <v>97.51</v>
      </c>
      <c r="W42" s="35">
        <v>13.93</v>
      </c>
      <c r="X42" s="35">
        <v>18.71</v>
      </c>
      <c r="Y42" s="35">
        <v>62.88</v>
      </c>
      <c r="Z42" s="35">
        <v>1.55</v>
      </c>
      <c r="AA42" s="35">
        <v>0</v>
      </c>
      <c r="AB42" s="35">
        <v>1.99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169.95</v>
      </c>
      <c r="AN42" s="35">
        <v>88.75</v>
      </c>
      <c r="AO42" s="35">
        <v>37.01</v>
      </c>
      <c r="AP42" s="35">
        <v>78.8</v>
      </c>
      <c r="AQ42" s="35">
        <v>31.84</v>
      </c>
      <c r="AR42" s="35">
        <v>147.66</v>
      </c>
      <c r="AS42" s="35">
        <v>118.21</v>
      </c>
      <c r="AT42" s="35">
        <v>115.82</v>
      </c>
      <c r="AU42" s="35">
        <v>184.67</v>
      </c>
      <c r="AV42" s="35">
        <v>49.35</v>
      </c>
      <c r="AW42" s="35">
        <v>123.38</v>
      </c>
      <c r="AX42" s="35">
        <v>608.54</v>
      </c>
      <c r="AY42" s="35">
        <v>0</v>
      </c>
      <c r="AZ42" s="35">
        <v>209.35</v>
      </c>
      <c r="BA42" s="35">
        <v>115.82</v>
      </c>
      <c r="BB42" s="35">
        <v>71.64</v>
      </c>
      <c r="BC42" s="35">
        <v>51.74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18.71</v>
      </c>
      <c r="CC42" s="34">
        <v>2.31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1.92</v>
      </c>
    </row>
    <row r="43" spans="1:96" s="28" customFormat="1">
      <c r="A43" s="28" t="str">
        <f>"6/10"</f>
        <v>6/10</v>
      </c>
      <c r="B43" s="29" t="s">
        <v>104</v>
      </c>
      <c r="C43" s="30" t="str">
        <f>"200"</f>
        <v>200</v>
      </c>
      <c r="D43" s="30">
        <v>1.02</v>
      </c>
      <c r="E43" s="30">
        <v>0</v>
      </c>
      <c r="F43" s="30">
        <v>0.06</v>
      </c>
      <c r="G43" s="30">
        <v>0.06</v>
      </c>
      <c r="H43" s="30">
        <v>18.29</v>
      </c>
      <c r="I43" s="30">
        <v>69.016159999999999</v>
      </c>
      <c r="J43" s="31">
        <v>0.02</v>
      </c>
      <c r="K43" s="31">
        <v>0</v>
      </c>
      <c r="L43" s="31">
        <v>0</v>
      </c>
      <c r="M43" s="31">
        <v>0</v>
      </c>
      <c r="N43" s="31">
        <v>14.3</v>
      </c>
      <c r="O43" s="31">
        <v>0.56999999999999995</v>
      </c>
      <c r="P43" s="31">
        <v>3.42</v>
      </c>
      <c r="Q43" s="31">
        <v>0</v>
      </c>
      <c r="R43" s="31">
        <v>0</v>
      </c>
      <c r="S43" s="31">
        <v>0.3</v>
      </c>
      <c r="T43" s="31">
        <v>0.81</v>
      </c>
      <c r="U43" s="31">
        <v>3.42</v>
      </c>
      <c r="V43" s="31">
        <v>340.11</v>
      </c>
      <c r="W43" s="31">
        <v>31.19</v>
      </c>
      <c r="X43" s="31">
        <v>19.95</v>
      </c>
      <c r="Y43" s="31">
        <v>27.16</v>
      </c>
      <c r="Z43" s="31">
        <v>0.64</v>
      </c>
      <c r="AA43" s="31">
        <v>0</v>
      </c>
      <c r="AB43" s="31">
        <v>630</v>
      </c>
      <c r="AC43" s="31">
        <v>116.6</v>
      </c>
      <c r="AD43" s="31">
        <v>1.1000000000000001</v>
      </c>
      <c r="AE43" s="31">
        <v>0.02</v>
      </c>
      <c r="AF43" s="31">
        <v>0.04</v>
      </c>
      <c r="AG43" s="31">
        <v>0.51</v>
      </c>
      <c r="AH43" s="31">
        <v>0.78</v>
      </c>
      <c r="AI43" s="31">
        <v>0.32</v>
      </c>
      <c r="AJ43" s="31">
        <v>0</v>
      </c>
      <c r="AK43" s="31">
        <v>0.01</v>
      </c>
      <c r="AL43" s="31">
        <v>0.01</v>
      </c>
      <c r="AM43" s="31">
        <v>0.01</v>
      </c>
      <c r="AN43" s="31">
        <v>0.02</v>
      </c>
      <c r="AO43" s="31">
        <v>0</v>
      </c>
      <c r="AP43" s="31">
        <v>0.01</v>
      </c>
      <c r="AQ43" s="31">
        <v>0</v>
      </c>
      <c r="AR43" s="31">
        <v>0.01</v>
      </c>
      <c r="AS43" s="31">
        <v>0.01</v>
      </c>
      <c r="AT43" s="31">
        <v>0.01</v>
      </c>
      <c r="AU43" s="31">
        <v>0.06</v>
      </c>
      <c r="AV43" s="31">
        <v>0</v>
      </c>
      <c r="AW43" s="31">
        <v>0.01</v>
      </c>
      <c r="AX43" s="31">
        <v>0.03</v>
      </c>
      <c r="AY43" s="31">
        <v>0</v>
      </c>
      <c r="AZ43" s="31">
        <v>0.02</v>
      </c>
      <c r="BA43" s="31">
        <v>0.01</v>
      </c>
      <c r="BB43" s="31">
        <v>0.01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0.01</v>
      </c>
      <c r="BT43" s="31">
        <v>0</v>
      </c>
      <c r="BU43" s="31">
        <v>0</v>
      </c>
      <c r="BV43" s="31">
        <v>0.01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214.01</v>
      </c>
      <c r="CC43" s="30">
        <v>4.8</v>
      </c>
      <c r="CE43" s="28">
        <v>105</v>
      </c>
      <c r="CG43" s="28">
        <v>0.72</v>
      </c>
      <c r="CH43" s="28">
        <v>0.72</v>
      </c>
      <c r="CI43" s="28">
        <v>0.72</v>
      </c>
      <c r="CJ43" s="28">
        <v>77.08</v>
      </c>
      <c r="CK43" s="28">
        <v>30.37</v>
      </c>
      <c r="CL43" s="28">
        <v>53.73</v>
      </c>
      <c r="CM43" s="28">
        <v>7.7</v>
      </c>
      <c r="CN43" s="28">
        <v>4.55</v>
      </c>
      <c r="CO43" s="28">
        <v>6.12</v>
      </c>
      <c r="CP43" s="28">
        <v>5</v>
      </c>
      <c r="CQ43" s="28">
        <v>0</v>
      </c>
      <c r="CR43" s="28">
        <v>2.91</v>
      </c>
    </row>
    <row r="44" spans="1:96" s="36" customFormat="1" ht="11.4">
      <c r="B44" s="37" t="s">
        <v>113</v>
      </c>
      <c r="C44" s="38"/>
      <c r="D44" s="38">
        <v>26.8</v>
      </c>
      <c r="E44" s="38">
        <v>12.78</v>
      </c>
      <c r="F44" s="38">
        <v>33.96</v>
      </c>
      <c r="G44" s="38">
        <v>27.61</v>
      </c>
      <c r="H44" s="38">
        <v>120.31</v>
      </c>
      <c r="I44" s="38">
        <v>870.96</v>
      </c>
      <c r="J44" s="39">
        <v>7.07</v>
      </c>
      <c r="K44" s="39">
        <v>16.61</v>
      </c>
      <c r="L44" s="39">
        <v>0</v>
      </c>
      <c r="M44" s="39">
        <v>0</v>
      </c>
      <c r="N44" s="39">
        <v>31.15</v>
      </c>
      <c r="O44" s="39">
        <v>74.510000000000005</v>
      </c>
      <c r="P44" s="39">
        <v>14.65</v>
      </c>
      <c r="Q44" s="39">
        <v>0</v>
      </c>
      <c r="R44" s="39">
        <v>0</v>
      </c>
      <c r="S44" s="39">
        <v>1.65</v>
      </c>
      <c r="T44" s="39">
        <v>9.69</v>
      </c>
      <c r="U44" s="39">
        <v>1216.55</v>
      </c>
      <c r="V44" s="39">
        <v>1994.73</v>
      </c>
      <c r="W44" s="39">
        <v>121.93</v>
      </c>
      <c r="X44" s="39">
        <v>162.68</v>
      </c>
      <c r="Y44" s="39">
        <v>407.07</v>
      </c>
      <c r="Z44" s="39">
        <v>7.01</v>
      </c>
      <c r="AA44" s="39">
        <v>19.66</v>
      </c>
      <c r="AB44" s="39">
        <v>12323.44</v>
      </c>
      <c r="AC44" s="39">
        <v>2338.65</v>
      </c>
      <c r="AD44" s="39">
        <v>14.21</v>
      </c>
      <c r="AE44" s="39">
        <v>0.41</v>
      </c>
      <c r="AF44" s="39">
        <v>0.36</v>
      </c>
      <c r="AG44" s="39">
        <v>8.57</v>
      </c>
      <c r="AH44" s="39">
        <v>17.95</v>
      </c>
      <c r="AI44" s="39">
        <v>17.57</v>
      </c>
      <c r="AJ44" s="39">
        <v>0</v>
      </c>
      <c r="AK44" s="39">
        <v>1023.04</v>
      </c>
      <c r="AL44" s="39">
        <v>1093.5999999999999</v>
      </c>
      <c r="AM44" s="39">
        <v>1762.8</v>
      </c>
      <c r="AN44" s="39">
        <v>1721.78</v>
      </c>
      <c r="AO44" s="39">
        <v>490.83</v>
      </c>
      <c r="AP44" s="39">
        <v>975.56</v>
      </c>
      <c r="AQ44" s="39">
        <v>146.47</v>
      </c>
      <c r="AR44" s="39">
        <v>1151.3900000000001</v>
      </c>
      <c r="AS44" s="39">
        <v>489.81</v>
      </c>
      <c r="AT44" s="39">
        <v>811.33</v>
      </c>
      <c r="AU44" s="39">
        <v>771.57</v>
      </c>
      <c r="AV44" s="39">
        <v>534.82000000000005</v>
      </c>
      <c r="AW44" s="39">
        <v>467.01</v>
      </c>
      <c r="AX44" s="39">
        <v>2681.32</v>
      </c>
      <c r="AY44" s="39">
        <v>0</v>
      </c>
      <c r="AZ44" s="39">
        <v>714.65</v>
      </c>
      <c r="BA44" s="39">
        <v>444.97</v>
      </c>
      <c r="BB44" s="39">
        <v>734.14</v>
      </c>
      <c r="BC44" s="39">
        <v>363.15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0.01</v>
      </c>
      <c r="BJ44" s="39">
        <v>0</v>
      </c>
      <c r="BK44" s="39">
        <v>1.73</v>
      </c>
      <c r="BL44" s="39">
        <v>0</v>
      </c>
      <c r="BM44" s="39">
        <v>0.98</v>
      </c>
      <c r="BN44" s="39">
        <v>0.08</v>
      </c>
      <c r="BO44" s="39">
        <v>0.16</v>
      </c>
      <c r="BP44" s="39">
        <v>0</v>
      </c>
      <c r="BQ44" s="39">
        <v>0</v>
      </c>
      <c r="BR44" s="39">
        <v>0.02</v>
      </c>
      <c r="BS44" s="39">
        <v>5.96</v>
      </c>
      <c r="BT44" s="39">
        <v>0</v>
      </c>
      <c r="BU44" s="39">
        <v>0</v>
      </c>
      <c r="BV44" s="39">
        <v>15.54</v>
      </c>
      <c r="BW44" s="39">
        <v>0.05</v>
      </c>
      <c r="BX44" s="39">
        <v>0</v>
      </c>
      <c r="BY44" s="39">
        <v>0</v>
      </c>
      <c r="BZ44" s="39">
        <v>0</v>
      </c>
      <c r="CA44" s="39">
        <v>0</v>
      </c>
      <c r="CB44" s="39">
        <v>857.07</v>
      </c>
      <c r="CC44" s="38">
        <f>SUM($CC$37:$CC$43)</f>
        <v>101.37</v>
      </c>
      <c r="CD44" s="36">
        <f>$I$44/$I$49*100</f>
        <v>23.98387416562025</v>
      </c>
      <c r="CE44" s="36">
        <v>2073.56</v>
      </c>
      <c r="CG44" s="36">
        <v>74.91</v>
      </c>
      <c r="CH44" s="36">
        <v>45.04</v>
      </c>
      <c r="CI44" s="36">
        <v>59.98</v>
      </c>
      <c r="CJ44" s="36">
        <v>2858.61</v>
      </c>
      <c r="CK44" s="36">
        <v>1371.83</v>
      </c>
      <c r="CL44" s="36">
        <v>2115.2199999999998</v>
      </c>
      <c r="CM44" s="36">
        <v>89.12</v>
      </c>
      <c r="CN44" s="36">
        <v>46.87</v>
      </c>
      <c r="CO44" s="36">
        <v>68.02</v>
      </c>
      <c r="CP44" s="36">
        <v>8</v>
      </c>
      <c r="CQ44" s="36">
        <v>2.2999999999999998</v>
      </c>
    </row>
    <row r="45" spans="1:96">
      <c r="B45" s="27" t="s">
        <v>114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"16/1"</f>
        <v>16/1</v>
      </c>
      <c r="B46" s="33" t="s">
        <v>107</v>
      </c>
      <c r="C46" s="34" t="str">
        <f>"50"</f>
        <v>50</v>
      </c>
      <c r="D46" s="34">
        <v>16</v>
      </c>
      <c r="E46" s="34">
        <v>0</v>
      </c>
      <c r="F46" s="34">
        <v>15</v>
      </c>
      <c r="G46" s="34">
        <v>0</v>
      </c>
      <c r="H46" s="34">
        <v>30.5</v>
      </c>
      <c r="I46" s="34">
        <v>314.89999999999998</v>
      </c>
      <c r="J46" s="35">
        <v>0</v>
      </c>
      <c r="K46" s="35">
        <v>0</v>
      </c>
      <c r="L46" s="35">
        <v>0</v>
      </c>
      <c r="M46" s="35">
        <v>0</v>
      </c>
      <c r="N46" s="35">
        <v>30.5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  <c r="BC46" s="35">
        <v>0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0</v>
      </c>
      <c r="CC46" s="34">
        <v>10.83</v>
      </c>
      <c r="CE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9.02</v>
      </c>
    </row>
    <row r="47" spans="1:96" s="28" customFormat="1">
      <c r="A47" s="28" t="str">
        <f>"5"</f>
        <v>5</v>
      </c>
      <c r="B47" s="29" t="s">
        <v>108</v>
      </c>
      <c r="C47" s="30" t="str">
        <f>"200"</f>
        <v>200</v>
      </c>
      <c r="D47" s="30">
        <v>1</v>
      </c>
      <c r="E47" s="30">
        <v>0</v>
      </c>
      <c r="F47" s="30">
        <v>0.2</v>
      </c>
      <c r="G47" s="30">
        <v>0</v>
      </c>
      <c r="H47" s="30">
        <v>20.6</v>
      </c>
      <c r="I47" s="30">
        <v>86.47999999999999</v>
      </c>
      <c r="J47" s="31">
        <v>0</v>
      </c>
      <c r="K47" s="31">
        <v>0</v>
      </c>
      <c r="L47" s="31">
        <v>0</v>
      </c>
      <c r="M47" s="31">
        <v>0</v>
      </c>
      <c r="N47" s="31">
        <v>19.8</v>
      </c>
      <c r="O47" s="31">
        <v>0.4</v>
      </c>
      <c r="P47" s="31">
        <v>0.4</v>
      </c>
      <c r="Q47" s="31">
        <v>0</v>
      </c>
      <c r="R47" s="31">
        <v>0</v>
      </c>
      <c r="S47" s="31">
        <v>1</v>
      </c>
      <c r="T47" s="31">
        <v>0.6</v>
      </c>
      <c r="U47" s="31">
        <v>12</v>
      </c>
      <c r="V47" s="31">
        <v>240</v>
      </c>
      <c r="W47" s="31">
        <v>14</v>
      </c>
      <c r="X47" s="31">
        <v>8</v>
      </c>
      <c r="Y47" s="31">
        <v>14</v>
      </c>
      <c r="Z47" s="31">
        <v>2.8</v>
      </c>
      <c r="AA47" s="31">
        <v>0</v>
      </c>
      <c r="AB47" s="31">
        <v>0</v>
      </c>
      <c r="AC47" s="31">
        <v>0</v>
      </c>
      <c r="AD47" s="31">
        <v>0.2</v>
      </c>
      <c r="AE47" s="31">
        <v>0.02</v>
      </c>
      <c r="AF47" s="31">
        <v>0.02</v>
      </c>
      <c r="AG47" s="31">
        <v>0.2</v>
      </c>
      <c r="AH47" s="31">
        <v>0.4</v>
      </c>
      <c r="AI47" s="31">
        <v>4</v>
      </c>
      <c r="AJ47" s="31">
        <v>0.4</v>
      </c>
      <c r="AK47" s="31">
        <v>16</v>
      </c>
      <c r="AL47" s="31">
        <v>20</v>
      </c>
      <c r="AM47" s="31">
        <v>28</v>
      </c>
      <c r="AN47" s="31">
        <v>28</v>
      </c>
      <c r="AO47" s="31">
        <v>4</v>
      </c>
      <c r="AP47" s="31">
        <v>16</v>
      </c>
      <c r="AQ47" s="31">
        <v>4</v>
      </c>
      <c r="AR47" s="31">
        <v>14</v>
      </c>
      <c r="AS47" s="31">
        <v>26</v>
      </c>
      <c r="AT47" s="31">
        <v>16</v>
      </c>
      <c r="AU47" s="31">
        <v>116</v>
      </c>
      <c r="AV47" s="31">
        <v>10</v>
      </c>
      <c r="AW47" s="31">
        <v>22</v>
      </c>
      <c r="AX47" s="31">
        <v>64</v>
      </c>
      <c r="AY47" s="31">
        <v>0</v>
      </c>
      <c r="AZ47" s="31">
        <v>20</v>
      </c>
      <c r="BA47" s="31">
        <v>24</v>
      </c>
      <c r="BB47" s="31">
        <v>10</v>
      </c>
      <c r="BC47" s="31">
        <v>8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176.2</v>
      </c>
      <c r="CC47" s="30">
        <v>11.28</v>
      </c>
      <c r="CE47" s="28">
        <v>0</v>
      </c>
      <c r="CG47" s="28">
        <v>3</v>
      </c>
      <c r="CH47" s="28">
        <v>3</v>
      </c>
      <c r="CI47" s="28">
        <v>3</v>
      </c>
      <c r="CJ47" s="28">
        <v>300</v>
      </c>
      <c r="CK47" s="28">
        <v>136.5</v>
      </c>
      <c r="CL47" s="28">
        <v>218.25</v>
      </c>
      <c r="CM47" s="28">
        <v>0.45</v>
      </c>
      <c r="CN47" s="28">
        <v>0.45</v>
      </c>
      <c r="CO47" s="28">
        <v>0.45</v>
      </c>
      <c r="CP47" s="28">
        <v>0</v>
      </c>
      <c r="CQ47" s="28">
        <v>0</v>
      </c>
      <c r="CR47" s="28">
        <v>9.4</v>
      </c>
    </row>
    <row r="48" spans="1:96" s="36" customFormat="1" ht="11.4">
      <c r="B48" s="37" t="s">
        <v>115</v>
      </c>
      <c r="C48" s="38"/>
      <c r="D48" s="38">
        <v>17</v>
      </c>
      <c r="E48" s="38">
        <v>0</v>
      </c>
      <c r="F48" s="38">
        <v>15.2</v>
      </c>
      <c r="G48" s="38">
        <v>0</v>
      </c>
      <c r="H48" s="38">
        <v>51.1</v>
      </c>
      <c r="I48" s="38">
        <v>401.38</v>
      </c>
      <c r="J48" s="39">
        <v>0</v>
      </c>
      <c r="K48" s="39">
        <v>0</v>
      </c>
      <c r="L48" s="39">
        <v>0</v>
      </c>
      <c r="M48" s="39">
        <v>0</v>
      </c>
      <c r="N48" s="39">
        <v>50.3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</v>
      </c>
      <c r="AE48" s="39">
        <v>0.02</v>
      </c>
      <c r="AF48" s="39">
        <v>0.02</v>
      </c>
      <c r="AG48" s="39">
        <v>0.2</v>
      </c>
      <c r="AH48" s="39">
        <v>0.4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SUM($CC$45:$CC$47)</f>
        <v>22.11</v>
      </c>
      <c r="CD48" s="36">
        <f>$I$48/$I$49*100</f>
        <v>11.052915647787104</v>
      </c>
      <c r="CE48" s="36">
        <v>0</v>
      </c>
      <c r="CG48" s="36">
        <v>3</v>
      </c>
      <c r="CH48" s="36">
        <v>3</v>
      </c>
      <c r="CI48" s="36">
        <v>3</v>
      </c>
      <c r="CJ48" s="36">
        <v>300</v>
      </c>
      <c r="CK48" s="36">
        <v>136.5</v>
      </c>
      <c r="CL48" s="36">
        <v>218.25</v>
      </c>
      <c r="CM48" s="36">
        <v>0.45</v>
      </c>
      <c r="CN48" s="36">
        <v>0.45</v>
      </c>
      <c r="CO48" s="36">
        <v>0.45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132.46</v>
      </c>
      <c r="E49" s="38">
        <v>60.49</v>
      </c>
      <c r="F49" s="38">
        <v>133.53</v>
      </c>
      <c r="G49" s="38">
        <v>54.82</v>
      </c>
      <c r="H49" s="38">
        <v>490.17</v>
      </c>
      <c r="I49" s="38">
        <v>3631.44</v>
      </c>
      <c r="J49" s="39">
        <v>37.229999999999997</v>
      </c>
      <c r="K49" s="39">
        <v>32.159999999999997</v>
      </c>
      <c r="L49" s="39">
        <v>0</v>
      </c>
      <c r="M49" s="39">
        <v>0</v>
      </c>
      <c r="N49" s="39">
        <v>229.35</v>
      </c>
      <c r="O49" s="39">
        <v>231.14</v>
      </c>
      <c r="P49" s="39">
        <v>29.69</v>
      </c>
      <c r="Q49" s="39">
        <v>0</v>
      </c>
      <c r="R49" s="39">
        <v>0</v>
      </c>
      <c r="S49" s="39">
        <v>7.09</v>
      </c>
      <c r="T49" s="39">
        <v>26.83</v>
      </c>
      <c r="U49" s="39">
        <v>3175.34</v>
      </c>
      <c r="V49" s="39">
        <v>4844.54</v>
      </c>
      <c r="W49" s="39">
        <v>866.69</v>
      </c>
      <c r="X49" s="39">
        <v>420.96</v>
      </c>
      <c r="Y49" s="39">
        <v>1461.06</v>
      </c>
      <c r="Z49" s="39">
        <v>20.58</v>
      </c>
      <c r="AA49" s="39">
        <v>246.06</v>
      </c>
      <c r="AB49" s="39">
        <v>20694.18</v>
      </c>
      <c r="AC49" s="39">
        <v>4242.01</v>
      </c>
      <c r="AD49" s="39">
        <v>28.6</v>
      </c>
      <c r="AE49" s="39">
        <v>1.08</v>
      </c>
      <c r="AF49" s="39">
        <v>1.56</v>
      </c>
      <c r="AG49" s="39">
        <v>17.62</v>
      </c>
      <c r="AH49" s="39">
        <v>45.2</v>
      </c>
      <c r="AI49" s="39">
        <v>40.47</v>
      </c>
      <c r="AJ49" s="39">
        <v>0.8</v>
      </c>
      <c r="AK49" s="39">
        <v>4524.37</v>
      </c>
      <c r="AL49" s="39">
        <v>4319.5200000000004</v>
      </c>
      <c r="AM49" s="39">
        <v>7573.86</v>
      </c>
      <c r="AN49" s="39">
        <v>6030.35</v>
      </c>
      <c r="AO49" s="39">
        <v>2069.25</v>
      </c>
      <c r="AP49" s="39">
        <v>3771.27</v>
      </c>
      <c r="AQ49" s="39">
        <v>944.74</v>
      </c>
      <c r="AR49" s="39">
        <v>4556.47</v>
      </c>
      <c r="AS49" s="39">
        <v>2099.48</v>
      </c>
      <c r="AT49" s="39">
        <v>2588.14</v>
      </c>
      <c r="AU49" s="39">
        <v>3040.65</v>
      </c>
      <c r="AV49" s="39">
        <v>2152.29</v>
      </c>
      <c r="AW49" s="39">
        <v>1662</v>
      </c>
      <c r="AX49" s="39">
        <v>10076.51</v>
      </c>
      <c r="AY49" s="39">
        <v>2.63</v>
      </c>
      <c r="AZ49" s="39">
        <v>3042.13</v>
      </c>
      <c r="BA49" s="39">
        <v>2044.09</v>
      </c>
      <c r="BB49" s="39">
        <v>3697.56</v>
      </c>
      <c r="BC49" s="39">
        <v>1228.68</v>
      </c>
      <c r="BD49" s="39">
        <v>0.49</v>
      </c>
      <c r="BE49" s="39">
        <v>0.14000000000000001</v>
      </c>
      <c r="BF49" s="39">
        <v>0.1</v>
      </c>
      <c r="BG49" s="39">
        <v>0.26</v>
      </c>
      <c r="BH49" s="39">
        <v>0.32</v>
      </c>
      <c r="BI49" s="39">
        <v>1.17</v>
      </c>
      <c r="BJ49" s="39">
        <v>0</v>
      </c>
      <c r="BK49" s="39">
        <v>6.93</v>
      </c>
      <c r="BL49" s="39">
        <v>0</v>
      </c>
      <c r="BM49" s="39">
        <v>2.96</v>
      </c>
      <c r="BN49" s="39">
        <v>0.15</v>
      </c>
      <c r="BO49" s="39">
        <v>0.3</v>
      </c>
      <c r="BP49" s="39">
        <v>0</v>
      </c>
      <c r="BQ49" s="39">
        <v>0.16</v>
      </c>
      <c r="BR49" s="39">
        <v>0.44</v>
      </c>
      <c r="BS49" s="39">
        <v>15.7</v>
      </c>
      <c r="BT49" s="39">
        <v>0</v>
      </c>
      <c r="BU49" s="39">
        <v>0</v>
      </c>
      <c r="BV49" s="39">
        <v>30.78</v>
      </c>
      <c r="BW49" s="39">
        <v>0.15</v>
      </c>
      <c r="BX49" s="39">
        <v>0.03</v>
      </c>
      <c r="BY49" s="39">
        <v>0</v>
      </c>
      <c r="BZ49" s="39">
        <v>0</v>
      </c>
      <c r="CA49" s="39">
        <v>0</v>
      </c>
      <c r="CB49" s="39">
        <v>2692.27</v>
      </c>
      <c r="CC49" s="38">
        <v>374.00000000000006</v>
      </c>
      <c r="CE49" s="36">
        <v>3695.09</v>
      </c>
      <c r="CG49" s="36">
        <v>341.45</v>
      </c>
      <c r="CH49" s="36">
        <v>198.32</v>
      </c>
      <c r="CI49" s="36">
        <v>269.89</v>
      </c>
      <c r="CJ49" s="36">
        <v>16209.92</v>
      </c>
      <c r="CK49" s="36">
        <v>7853.38</v>
      </c>
      <c r="CL49" s="36">
        <v>12031.65</v>
      </c>
      <c r="CM49" s="36">
        <v>297.58999999999997</v>
      </c>
      <c r="CN49" s="36">
        <v>169.38</v>
      </c>
      <c r="CO49" s="36">
        <v>233.53</v>
      </c>
      <c r="CP49" s="36">
        <v>49.57</v>
      </c>
      <c r="CQ49" s="36">
        <v>6.15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34</v>
      </c>
      <c r="G51" s="16"/>
      <c r="H51" s="16">
        <v>51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153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106</v>
      </c>
      <c r="B29" s="76" t="s">
        <v>146</v>
      </c>
      <c r="C29" s="84" t="s">
        <v>150</v>
      </c>
      <c r="D29" s="53" t="s">
        <v>107</v>
      </c>
      <c r="E29" s="54">
        <v>50</v>
      </c>
      <c r="F29" s="55">
        <v>10.83</v>
      </c>
      <c r="G29" s="54">
        <v>314.89999999999998</v>
      </c>
      <c r="H29" s="54">
        <v>16</v>
      </c>
      <c r="I29" s="54">
        <v>15</v>
      </c>
      <c r="J29" s="56">
        <v>30.5</v>
      </c>
    </row>
    <row r="30" spans="1:10" hidden="1">
      <c r="A30" s="57"/>
      <c r="B30" s="82" t="s">
        <v>143</v>
      </c>
      <c r="C30" s="85" t="s">
        <v>151</v>
      </c>
      <c r="D30" s="65" t="s">
        <v>108</v>
      </c>
      <c r="E30" s="66">
        <v>200</v>
      </c>
      <c r="F30" s="67">
        <v>11.28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45196</v>
      </c>
      <c r="C1">
        <f>YEAR(Дата_Сост)</f>
        <v>2023</v>
      </c>
      <c r="D1">
        <f>MONTH(Дата_Сост)</f>
        <v>9</v>
      </c>
      <c r="E1">
        <f>DAY(Дата_Сост)</f>
        <v>27</v>
      </c>
    </row>
    <row r="2" spans="1:5">
      <c r="A2" t="s">
        <v>82</v>
      </c>
      <c r="B2" s="2">
        <v>45188.645960648151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27.09.2023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2023-09-19T10:31:55Z</dcterms:modified>
</cp:coreProperties>
</file>