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8.11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'08.11.2023'!$A$3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6"/>
  <c r="CD28"/>
  <c r="CD24"/>
  <c r="CD16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<sst xmlns="http://schemas.openxmlformats.org/spreadsheetml/2006/main" count="183" uniqueCount="154">
  <si>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</si>
  <si>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</si>
  <si>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</si>
  <si>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</si>
  <si>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</si>
  <si>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</si>
  <si>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</si>
  <si>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</si>
  <si>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</si>
  <si>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</si>
  <si>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</si>
  <si>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</si>
  <si>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</si>
  <si>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</si>
  <si>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</si>
  <si>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</si>
  <si>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</si>
  <si>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</si>
  <si>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</si>
  <si>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</si>
  <si>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</si>
  <si>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</si>
  <si>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</si>
  <si>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</si>
  <si>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</si>
  <si>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</si>
  <si>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</si>
  <si>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</si>
  <si>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</si>
  <si>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</si>
  <si>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</si>
  <si>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</si>
  <si>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</si>
  <si>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</si>
  <si>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</si>
  <si>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</si>
  <si>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</si>
  <si>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</si>
  <si>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</si>
  <si>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</si>
  <si>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</si>
  <si>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</si>
  <si>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</si>
  <si>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</si>
  <si>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</si>
  <si>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</si>
  <si>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</si>
  <si>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</si>
  <si>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</si>
  <si>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</si>
  <si>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</si>
  <si>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</si>
  <si>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</si>
  <si>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</si>
  <si>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</si>
  <si>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</si>
  <si>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</si>
  <si>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</si>
  <si>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</si>
  <si>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</si>
  <si>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</si>
  <si>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</si>
  <si>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</si>
  <si>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</si>
  <si>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</si>
  <si>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</si>
  <si>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</si>
  <si>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</si>
  <si>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</si>
  <si>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</si>
  <si>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</si>
  <si>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</si>
  <si>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</si>
  <si>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</si>
  <si>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</si>
  <si>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</si>
  <si>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</si>
  <si>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</si>
  <si>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</si>
  <si>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</si>
  <si>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</si>
  <si>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</si>
  <si>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</si>
  <si>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</si>
  <si>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</si>
  <si>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</si>
  <si>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</si>
  <si>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</si>
  <si>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</si>
  <si>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</si>
  <si>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</si>
  <si>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</si>
  <si>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</si>
  <si>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Суфле творожное</t>
  </si>
  <si>
    <t>Молоко сгущенное</t>
  </si>
  <si>
    <t>Каша молочная "Дружба"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</si>
  <si>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</si>
  <si>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</si>
  <si>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</si>
  <si>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</si>
  <si>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моркови с яблоками и растительным маслом</t>
  </si>
  <si>
    <t>Суп картофельный с крупой</t>
  </si>
  <si>
    <t>Жаркое из мяса кур</t>
  </si>
  <si>
    <t>Хлеб ржаной</t>
  </si>
  <si>
    <t>Компот из свежих плодов (вариант 2)</t>
  </si>
  <si>
    <t>Итого за 'Обед  с 7 до 11 лет'</t>
  </si>
  <si>
    <t>Полдник</t>
  </si>
  <si>
    <t>Вафли в ассортименте</t>
  </si>
  <si>
    <t>Сок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</si>
  <si>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</si>
  <si>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</si>
  <si>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</si>
  <si>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</si>
  <si>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</si>
  <si>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</si>
  <si>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</si>
  <si>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</si>
  <si>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</si>
  <si>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08.11.2023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</si>
  <si>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</si>
  <si>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</si>
  <si>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</si>
  <si>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</si>
  <si>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</si>
  <si>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</si>
  <si>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</si>
  <si>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</si>
  <si>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</si>
  <si>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</si>
  <si>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</si>
  <si>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</si>
  <si>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</si>
  <si>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</si>
  <si>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</si>
  <si>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</si>
  <si>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</si>
  <si>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</si>
  <si>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</si>
  <si>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</si>
  <si>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</si>
  <si>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</si>
  <si>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</si>
  <si>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</si>
  <si>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</si>
  <si>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</si>
  <si>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</si>
  <si>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</si>
  <si>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</si>
  <si>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</si>
  <si>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</si>
  <si>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16/1</t>
  </si>
  <si>
    <t>5</t>
  </si>
  <si>
    <t>Итого сумма с 12 и старше        200,00</t>
  </si>
  <si>
    <t>Итого сумма с 7 до 11 лет        174,00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</si>
</sst>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21" workbookViewId="0">
      <selection activeCell="I31" sqref="I31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8.11.2023г.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"8 ноября 2023 г."</f>
        <v>8 ноября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"20/5"</f>
        <v>20/5</v>
      </c>
      <c r="B11" s="24" t="s">
        <v>93</v>
      </c>
      <c r="C11" s="25" t="str">
        <f>"100"</f>
        <v>100</v>
      </c>
      <c r="D11" s="25">
        <v>15.37</v>
      </c>
      <c r="E11" s="25">
        <v>14.66</v>
      </c>
      <c r="F11" s="25">
        <v>12.16</v>
      </c>
      <c r="G11" s="25">
        <v>2.14</v>
      </c>
      <c r="H11" s="25">
        <v>18.72</v>
      </c>
      <c r="I11" s="25">
        <v>246.69091199999997</v>
      </c>
      <c r="J11" s="26">
        <v>6.87</v>
      </c>
      <c r="K11" s="26">
        <v>1.37</v>
      </c>
      <c r="L11" s="26">
        <v>0</v>
      </c>
      <c r="M11" s="26">
        <v>0</v>
      </c>
      <c r="N11" s="26">
        <v>9.5399999999999991</v>
      </c>
      <c r="O11" s="26">
        <v>8.73</v>
      </c>
      <c r="P11" s="26">
        <v>0.46</v>
      </c>
      <c r="Q11" s="26">
        <v>0</v>
      </c>
      <c r="R11" s="26">
        <v>0</v>
      </c>
      <c r="S11" s="26">
        <v>0.95</v>
      </c>
      <c r="T11" s="26">
        <v>2.08</v>
      </c>
      <c r="U11" s="26">
        <v>441.76</v>
      </c>
      <c r="V11" s="26">
        <v>128.04</v>
      </c>
      <c r="W11" s="26">
        <v>137.41</v>
      </c>
      <c r="X11" s="26">
        <v>20.28</v>
      </c>
      <c r="Y11" s="26">
        <v>182.34</v>
      </c>
      <c r="Z11" s="26">
        <v>0.67</v>
      </c>
      <c r="AA11" s="26">
        <v>51.18</v>
      </c>
      <c r="AB11" s="26">
        <v>33.44</v>
      </c>
      <c r="AC11" s="26">
        <v>92.35</v>
      </c>
      <c r="AD11" s="26">
        <v>1.35</v>
      </c>
      <c r="AE11" s="26">
        <v>0.05</v>
      </c>
      <c r="AF11" s="26">
        <v>0.22</v>
      </c>
      <c r="AG11" s="26">
        <v>0.4</v>
      </c>
      <c r="AH11" s="26">
        <v>3.76</v>
      </c>
      <c r="AI11" s="26">
        <v>0.23</v>
      </c>
      <c r="AJ11" s="26">
        <v>0</v>
      </c>
      <c r="AK11" s="26">
        <v>819.27</v>
      </c>
      <c r="AL11" s="26">
        <v>674.51</v>
      </c>
      <c r="AM11" s="26">
        <v>1262.3</v>
      </c>
      <c r="AN11" s="26">
        <v>980.45</v>
      </c>
      <c r="AO11" s="26">
        <v>376.35</v>
      </c>
      <c r="AP11" s="26">
        <v>633.17999999999995</v>
      </c>
      <c r="AQ11" s="26">
        <v>204.37</v>
      </c>
      <c r="AR11" s="26">
        <v>740.18</v>
      </c>
      <c r="AS11" s="26">
        <v>215.46</v>
      </c>
      <c r="AT11" s="26">
        <v>233.28</v>
      </c>
      <c r="AU11" s="26">
        <v>337.17</v>
      </c>
      <c r="AV11" s="26">
        <v>427.23</v>
      </c>
      <c r="AW11" s="26">
        <v>175.86</v>
      </c>
      <c r="AX11" s="26">
        <v>887.37</v>
      </c>
      <c r="AY11" s="26">
        <v>1.32</v>
      </c>
      <c r="AZ11" s="26">
        <v>252.15</v>
      </c>
      <c r="BA11" s="26">
        <v>237.27</v>
      </c>
      <c r="BB11" s="26">
        <v>760.3</v>
      </c>
      <c r="BC11" s="26">
        <v>132.65</v>
      </c>
      <c r="BD11" s="26">
        <v>7.0000000000000007E-2</v>
      </c>
      <c r="BE11" s="26">
        <v>0.03</v>
      </c>
      <c r="BF11" s="26">
        <v>0.02</v>
      </c>
      <c r="BG11" s="26">
        <v>0.04</v>
      </c>
      <c r="BH11" s="26">
        <v>0.05</v>
      </c>
      <c r="BI11" s="26">
        <v>0.21</v>
      </c>
      <c r="BJ11" s="26">
        <v>0</v>
      </c>
      <c r="BK11" s="26">
        <v>0.7</v>
      </c>
      <c r="BL11" s="26">
        <v>0</v>
      </c>
      <c r="BM11" s="26">
        <v>0.25</v>
      </c>
      <c r="BN11" s="26">
        <v>0.01</v>
      </c>
      <c r="BO11" s="26">
        <v>0.01</v>
      </c>
      <c r="BP11" s="26">
        <v>0</v>
      </c>
      <c r="BQ11" s="26">
        <v>0.04</v>
      </c>
      <c r="BR11" s="26">
        <v>0.06</v>
      </c>
      <c r="BS11" s="26">
        <v>0.89</v>
      </c>
      <c r="BT11" s="26">
        <v>0</v>
      </c>
      <c r="BU11" s="26">
        <v>0</v>
      </c>
      <c r="BV11" s="26">
        <v>1.21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78.69</v>
      </c>
      <c r="CC11" s="25">
        <v>46.2</v>
      </c>
      <c r="CE11" s="23">
        <v>56.75</v>
      </c>
      <c r="CG11" s="23">
        <v>112.09</v>
      </c>
      <c r="CH11" s="23">
        <v>61.73</v>
      </c>
      <c r="CI11" s="23">
        <v>86.91</v>
      </c>
      <c r="CJ11" s="23">
        <v>2780.38</v>
      </c>
      <c r="CK11" s="23">
        <v>1715.34</v>
      </c>
      <c r="CL11" s="23">
        <v>2247.86</v>
      </c>
      <c r="CM11" s="23">
        <v>40.35</v>
      </c>
      <c r="CN11" s="23">
        <v>27.22</v>
      </c>
      <c r="CO11" s="23">
        <v>33.79</v>
      </c>
      <c r="CP11" s="23">
        <v>7</v>
      </c>
      <c r="CQ11" s="23">
        <v>1</v>
      </c>
      <c r="CR11" s="23">
        <v>28</v>
      </c>
    </row>
    <row r="12" spans="1:96" s="23" customFormat="1">
      <c r="A12" s="23" t="str">
        <f>"10"</f>
        <v>10</v>
      </c>
      <c r="B12" s="24" t="s">
        <v>94</v>
      </c>
      <c r="C12" s="25" t="str">
        <f>"20"</f>
        <v>20</v>
      </c>
      <c r="D12" s="25">
        <v>1.44</v>
      </c>
      <c r="E12" s="25">
        <v>1.44</v>
      </c>
      <c r="F12" s="25">
        <v>1.7</v>
      </c>
      <c r="G12" s="25">
        <v>0</v>
      </c>
      <c r="H12" s="25">
        <v>11.1</v>
      </c>
      <c r="I12" s="25">
        <v>63.48</v>
      </c>
      <c r="J12" s="26">
        <v>1.04</v>
      </c>
      <c r="K12" s="26">
        <v>0</v>
      </c>
      <c r="L12" s="26">
        <v>0</v>
      </c>
      <c r="M12" s="26">
        <v>0</v>
      </c>
      <c r="N12" s="26">
        <v>11.1</v>
      </c>
      <c r="O12" s="26">
        <v>0</v>
      </c>
      <c r="P12" s="26">
        <v>0</v>
      </c>
      <c r="Q12" s="26">
        <v>0</v>
      </c>
      <c r="R12" s="26">
        <v>0</v>
      </c>
      <c r="S12" s="26">
        <v>0.08</v>
      </c>
      <c r="T12" s="26">
        <v>0.36</v>
      </c>
      <c r="U12" s="26">
        <v>26</v>
      </c>
      <c r="V12" s="26">
        <v>73</v>
      </c>
      <c r="W12" s="26">
        <v>61.4</v>
      </c>
      <c r="X12" s="26">
        <v>6.8</v>
      </c>
      <c r="Y12" s="26">
        <v>43.8</v>
      </c>
      <c r="Z12" s="26">
        <v>0.04</v>
      </c>
      <c r="AA12" s="26">
        <v>8.4</v>
      </c>
      <c r="AB12" s="26">
        <v>6</v>
      </c>
      <c r="AC12" s="26">
        <v>9.4</v>
      </c>
      <c r="AD12" s="26">
        <v>0.04</v>
      </c>
      <c r="AE12" s="26">
        <v>0.01</v>
      </c>
      <c r="AF12" s="26">
        <v>0.08</v>
      </c>
      <c r="AG12" s="26">
        <v>0.04</v>
      </c>
      <c r="AH12" s="26">
        <v>0.36</v>
      </c>
      <c r="AI12" s="26">
        <v>0.2</v>
      </c>
      <c r="AJ12" s="26">
        <v>0</v>
      </c>
      <c r="AK12" s="26">
        <v>0</v>
      </c>
      <c r="AL12" s="26">
        <v>0</v>
      </c>
      <c r="AM12" s="26">
        <v>107.6</v>
      </c>
      <c r="AN12" s="26">
        <v>108</v>
      </c>
      <c r="AO12" s="26">
        <v>33</v>
      </c>
      <c r="AP12" s="26">
        <v>60.8</v>
      </c>
      <c r="AQ12" s="26">
        <v>19</v>
      </c>
      <c r="AR12" s="26">
        <v>64</v>
      </c>
      <c r="AS12" s="26">
        <v>47.2</v>
      </c>
      <c r="AT12" s="26">
        <v>48</v>
      </c>
      <c r="AU12" s="26">
        <v>106</v>
      </c>
      <c r="AV12" s="26">
        <v>34</v>
      </c>
      <c r="AW12" s="26">
        <v>28</v>
      </c>
      <c r="AX12" s="26">
        <v>318.2</v>
      </c>
      <c r="AY12" s="26">
        <v>0</v>
      </c>
      <c r="AZ12" s="26">
        <v>156</v>
      </c>
      <c r="BA12" s="26">
        <v>83.6</v>
      </c>
      <c r="BB12" s="26">
        <v>67.599999999999994</v>
      </c>
      <c r="BC12" s="26">
        <v>13.8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0.49</v>
      </c>
      <c r="BT12" s="26">
        <v>0</v>
      </c>
      <c r="BU12" s="26">
        <v>0</v>
      </c>
      <c r="BV12" s="26">
        <v>0.04</v>
      </c>
      <c r="BW12" s="26">
        <v>0.01</v>
      </c>
      <c r="BX12" s="26">
        <v>0.02</v>
      </c>
      <c r="BY12" s="26">
        <v>0</v>
      </c>
      <c r="BZ12" s="26">
        <v>0</v>
      </c>
      <c r="CA12" s="26">
        <v>0</v>
      </c>
      <c r="CB12" s="26">
        <v>5.32</v>
      </c>
      <c r="CC12" s="25">
        <v>5.35</v>
      </c>
      <c r="CE12" s="23">
        <v>9.4</v>
      </c>
      <c r="CG12" s="23">
        <v>0</v>
      </c>
      <c r="CH12" s="23">
        <v>0</v>
      </c>
      <c r="CI12" s="23">
        <v>0</v>
      </c>
      <c r="CJ12" s="23">
        <v>0</v>
      </c>
      <c r="CK12" s="23">
        <v>0</v>
      </c>
      <c r="CL12" s="23">
        <v>0</v>
      </c>
      <c r="CM12" s="23">
        <v>0</v>
      </c>
      <c r="CN12" s="23">
        <v>0</v>
      </c>
      <c r="CO12" s="23">
        <v>0</v>
      </c>
      <c r="CP12" s="23">
        <v>0</v>
      </c>
      <c r="CQ12" s="23">
        <v>0</v>
      </c>
      <c r="CR12" s="23">
        <v>4.46</v>
      </c>
    </row>
    <row r="13" spans="1:96" s="23" customFormat="1">
      <c r="A13" s="23" t="str">
        <f>"200"</f>
        <v>200</v>
      </c>
      <c r="B13" s="24" t="s">
        <v>95</v>
      </c>
      <c r="C13" s="25" t="str">
        <f>"150"</f>
        <v>150</v>
      </c>
      <c r="D13" s="25">
        <v>4.6100000000000003</v>
      </c>
      <c r="E13" s="25">
        <v>2.16</v>
      </c>
      <c r="F13" s="25">
        <v>6.17</v>
      </c>
      <c r="G13" s="25">
        <v>0.59</v>
      </c>
      <c r="H13" s="25">
        <v>25.29</v>
      </c>
      <c r="I13" s="25">
        <v>173.90197110389596</v>
      </c>
      <c r="J13" s="26">
        <v>3.68</v>
      </c>
      <c r="K13" s="26">
        <v>0.1</v>
      </c>
      <c r="L13" s="26">
        <v>0</v>
      </c>
      <c r="M13" s="26">
        <v>0</v>
      </c>
      <c r="N13" s="26">
        <v>7.4</v>
      </c>
      <c r="O13" s="26">
        <v>17.059999999999999</v>
      </c>
      <c r="P13" s="26">
        <v>0.83</v>
      </c>
      <c r="Q13" s="26">
        <v>0</v>
      </c>
      <c r="R13" s="26">
        <v>0</v>
      </c>
      <c r="S13" s="26">
        <v>0.08</v>
      </c>
      <c r="T13" s="26">
        <v>0.78</v>
      </c>
      <c r="U13" s="26">
        <v>40.47</v>
      </c>
      <c r="V13" s="26">
        <v>151.78</v>
      </c>
      <c r="W13" s="26">
        <v>93.08</v>
      </c>
      <c r="X13" s="26">
        <v>27.1</v>
      </c>
      <c r="Y13" s="26">
        <v>111.82</v>
      </c>
      <c r="Z13" s="26">
        <v>0.59</v>
      </c>
      <c r="AA13" s="26">
        <v>38.07</v>
      </c>
      <c r="AB13" s="26">
        <v>24.22</v>
      </c>
      <c r="AC13" s="26">
        <v>42.47</v>
      </c>
      <c r="AD13" s="26">
        <v>0.13</v>
      </c>
      <c r="AE13" s="26">
        <v>0.09</v>
      </c>
      <c r="AF13" s="26">
        <v>0.12</v>
      </c>
      <c r="AG13" s="26">
        <v>0.42</v>
      </c>
      <c r="AH13" s="26">
        <v>1.67</v>
      </c>
      <c r="AI13" s="26">
        <v>0.39</v>
      </c>
      <c r="AJ13" s="26">
        <v>0</v>
      </c>
      <c r="AK13" s="26">
        <v>236.87</v>
      </c>
      <c r="AL13" s="26">
        <v>219.32</v>
      </c>
      <c r="AM13" s="26">
        <v>496.45</v>
      </c>
      <c r="AN13" s="26">
        <v>236.16</v>
      </c>
      <c r="AO13" s="26">
        <v>115.82</v>
      </c>
      <c r="AP13" s="26">
        <v>182</v>
      </c>
      <c r="AQ13" s="26">
        <v>70.06</v>
      </c>
      <c r="AR13" s="26">
        <v>234.33</v>
      </c>
      <c r="AS13" s="26">
        <v>199.45</v>
      </c>
      <c r="AT13" s="26">
        <v>119.89</v>
      </c>
      <c r="AU13" s="26">
        <v>156.33000000000001</v>
      </c>
      <c r="AV13" s="26">
        <v>57.56</v>
      </c>
      <c r="AW13" s="26">
        <v>80.19</v>
      </c>
      <c r="AX13" s="26">
        <v>458.79</v>
      </c>
      <c r="AY13" s="26">
        <v>0</v>
      </c>
      <c r="AZ13" s="26">
        <v>154.94999999999999</v>
      </c>
      <c r="BA13" s="26">
        <v>139.35</v>
      </c>
      <c r="BB13" s="26">
        <v>228.91</v>
      </c>
      <c r="BC13" s="26">
        <v>60.91</v>
      </c>
      <c r="BD13" s="26">
        <v>0.15</v>
      </c>
      <c r="BE13" s="26">
        <v>0.03</v>
      </c>
      <c r="BF13" s="26">
        <v>0.03</v>
      </c>
      <c r="BG13" s="26">
        <v>7.0000000000000007E-2</v>
      </c>
      <c r="BH13" s="26">
        <v>0.09</v>
      </c>
      <c r="BI13" s="26">
        <v>0.31</v>
      </c>
      <c r="BJ13" s="26">
        <v>0</v>
      </c>
      <c r="BK13" s="26">
        <v>1.01</v>
      </c>
      <c r="BL13" s="26">
        <v>0</v>
      </c>
      <c r="BM13" s="26">
        <v>0.3</v>
      </c>
      <c r="BN13" s="26">
        <v>0</v>
      </c>
      <c r="BO13" s="26">
        <v>0</v>
      </c>
      <c r="BP13" s="26">
        <v>0</v>
      </c>
      <c r="BQ13" s="26">
        <v>0.03</v>
      </c>
      <c r="BR13" s="26">
        <v>0.11</v>
      </c>
      <c r="BS13" s="26">
        <v>1</v>
      </c>
      <c r="BT13" s="26">
        <v>0</v>
      </c>
      <c r="BU13" s="26">
        <v>0</v>
      </c>
      <c r="BV13" s="26">
        <v>0.32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70.97</v>
      </c>
      <c r="CC13" s="25">
        <v>15.86</v>
      </c>
      <c r="CE13" s="23">
        <v>42.11</v>
      </c>
      <c r="CG13" s="23">
        <v>7.94</v>
      </c>
      <c r="CH13" s="23">
        <v>2.54</v>
      </c>
      <c r="CI13" s="23">
        <v>5.24</v>
      </c>
      <c r="CJ13" s="23">
        <v>1421.81</v>
      </c>
      <c r="CK13" s="23">
        <v>642.23</v>
      </c>
      <c r="CL13" s="23">
        <v>1032.02</v>
      </c>
      <c r="CM13" s="23">
        <v>13.95</v>
      </c>
      <c r="CN13" s="23">
        <v>4.79</v>
      </c>
      <c r="CO13" s="23">
        <v>9.3699999999999992</v>
      </c>
      <c r="CP13" s="23">
        <v>3.65</v>
      </c>
      <c r="CQ13" s="23">
        <v>0</v>
      </c>
      <c r="CR13" s="23">
        <v>9.61</v>
      </c>
    </row>
    <row r="14" spans="1:96" s="23" customFormat="1">
      <c r="A14" s="23" t="str">
        <f>"2"</f>
        <v>2</v>
      </c>
      <c r="B14" s="24" t="s">
        <v>96</v>
      </c>
      <c r="C14" s="25" t="str">
        <f>"50"</f>
        <v>50</v>
      </c>
      <c r="D14" s="25">
        <v>3.31</v>
      </c>
      <c r="E14" s="25">
        <v>0</v>
      </c>
      <c r="F14" s="25">
        <v>0.33</v>
      </c>
      <c r="G14" s="25">
        <v>0.33</v>
      </c>
      <c r="H14" s="25">
        <v>23.45</v>
      </c>
      <c r="I14" s="25">
        <v>111.95049999999999</v>
      </c>
      <c r="J14" s="26">
        <v>0</v>
      </c>
      <c r="K14" s="26">
        <v>0</v>
      </c>
      <c r="L14" s="26">
        <v>0</v>
      </c>
      <c r="M14" s="26">
        <v>0</v>
      </c>
      <c r="N14" s="26">
        <v>0.55000000000000004</v>
      </c>
      <c r="O14" s="26">
        <v>22.8</v>
      </c>
      <c r="P14" s="26">
        <v>0.1</v>
      </c>
      <c r="Q14" s="26">
        <v>0</v>
      </c>
      <c r="R14" s="26">
        <v>0</v>
      </c>
      <c r="S14" s="26">
        <v>0</v>
      </c>
      <c r="T14" s="26">
        <v>0.9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159.65</v>
      </c>
      <c r="AL14" s="26">
        <v>166.17</v>
      </c>
      <c r="AM14" s="26">
        <v>254.48</v>
      </c>
      <c r="AN14" s="26">
        <v>84.39</v>
      </c>
      <c r="AO14" s="26">
        <v>50.03</v>
      </c>
      <c r="AP14" s="26">
        <v>100.05</v>
      </c>
      <c r="AQ14" s="26">
        <v>37.85</v>
      </c>
      <c r="AR14" s="26">
        <v>180.96</v>
      </c>
      <c r="AS14" s="26">
        <v>112.23</v>
      </c>
      <c r="AT14" s="26">
        <v>156.6</v>
      </c>
      <c r="AU14" s="26">
        <v>129.19999999999999</v>
      </c>
      <c r="AV14" s="26">
        <v>67.86</v>
      </c>
      <c r="AW14" s="26">
        <v>120.06</v>
      </c>
      <c r="AX14" s="26">
        <v>1003.98</v>
      </c>
      <c r="AY14" s="26">
        <v>0</v>
      </c>
      <c r="AZ14" s="26">
        <v>327.12</v>
      </c>
      <c r="BA14" s="26">
        <v>142.25</v>
      </c>
      <c r="BB14" s="26">
        <v>94.4</v>
      </c>
      <c r="BC14" s="26">
        <v>74.819999999999993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0.04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0.14000000000000001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19.55</v>
      </c>
      <c r="CC14" s="25">
        <v>2.8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2.33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1.18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0.72</v>
      </c>
    </row>
    <row r="16" spans="1:96" s="27" customFormat="1" ht="11.4">
      <c r="B16" s="28" t="s">
        <v>98</v>
      </c>
      <c r="C16" s="29"/>
      <c r="D16" s="29">
        <v>24.82</v>
      </c>
      <c r="E16" s="29">
        <v>18.260000000000002</v>
      </c>
      <c r="F16" s="29">
        <v>20.38</v>
      </c>
      <c r="G16" s="29">
        <v>3.08</v>
      </c>
      <c r="H16" s="29">
        <v>84.51</v>
      </c>
      <c r="I16" s="29">
        <v>619.12</v>
      </c>
      <c r="J16" s="30">
        <v>11.59</v>
      </c>
      <c r="K16" s="30">
        <v>1.46</v>
      </c>
      <c r="L16" s="30">
        <v>0</v>
      </c>
      <c r="M16" s="30">
        <v>0</v>
      </c>
      <c r="N16" s="30">
        <v>34.47</v>
      </c>
      <c r="O16" s="30">
        <v>48.59</v>
      </c>
      <c r="P16" s="30">
        <v>1.44</v>
      </c>
      <c r="Q16" s="30">
        <v>0</v>
      </c>
      <c r="R16" s="30">
        <v>0</v>
      </c>
      <c r="S16" s="30">
        <v>1.1100000000000001</v>
      </c>
      <c r="T16" s="30">
        <v>4.16</v>
      </c>
      <c r="U16" s="30">
        <v>508.29</v>
      </c>
      <c r="V16" s="30">
        <v>352.99</v>
      </c>
      <c r="W16" s="30">
        <v>292.07</v>
      </c>
      <c r="X16" s="30">
        <v>54.19</v>
      </c>
      <c r="Y16" s="30">
        <v>337.96</v>
      </c>
      <c r="Z16" s="30">
        <v>1.31</v>
      </c>
      <c r="AA16" s="30">
        <v>97.65</v>
      </c>
      <c r="AB16" s="30">
        <v>63.66</v>
      </c>
      <c r="AC16" s="30">
        <v>144.21</v>
      </c>
      <c r="AD16" s="30">
        <v>1.52</v>
      </c>
      <c r="AE16" s="30">
        <v>0.14000000000000001</v>
      </c>
      <c r="AF16" s="30">
        <v>0.41</v>
      </c>
      <c r="AG16" s="30">
        <v>0.86</v>
      </c>
      <c r="AH16" s="30">
        <v>5.79</v>
      </c>
      <c r="AI16" s="30">
        <v>0.82</v>
      </c>
      <c r="AJ16" s="30">
        <v>0</v>
      </c>
      <c r="AK16" s="30">
        <v>1215.79</v>
      </c>
      <c r="AL16" s="30">
        <v>1059.99</v>
      </c>
      <c r="AM16" s="30">
        <v>2120.83</v>
      </c>
      <c r="AN16" s="30">
        <v>1409</v>
      </c>
      <c r="AO16" s="30">
        <v>575.20000000000005</v>
      </c>
      <c r="AP16" s="30">
        <v>976.03</v>
      </c>
      <c r="AQ16" s="30">
        <v>331.27</v>
      </c>
      <c r="AR16" s="30">
        <v>1219.47</v>
      </c>
      <c r="AS16" s="30">
        <v>574.34</v>
      </c>
      <c r="AT16" s="30">
        <v>557.77</v>
      </c>
      <c r="AU16" s="30">
        <v>728.69</v>
      </c>
      <c r="AV16" s="30">
        <v>586.65</v>
      </c>
      <c r="AW16" s="30">
        <v>404.12</v>
      </c>
      <c r="AX16" s="30">
        <v>2668.34</v>
      </c>
      <c r="AY16" s="30">
        <v>1.32</v>
      </c>
      <c r="AZ16" s="30">
        <v>890.22</v>
      </c>
      <c r="BA16" s="30">
        <v>602.46</v>
      </c>
      <c r="BB16" s="30">
        <v>1151.2</v>
      </c>
      <c r="BC16" s="30">
        <v>282.19</v>
      </c>
      <c r="BD16" s="30">
        <v>0.22</v>
      </c>
      <c r="BE16" s="30">
        <v>0.06</v>
      </c>
      <c r="BF16" s="30">
        <v>0.05</v>
      </c>
      <c r="BG16" s="30">
        <v>0.11</v>
      </c>
      <c r="BH16" s="30">
        <v>0.14000000000000001</v>
      </c>
      <c r="BI16" s="30">
        <v>0.52</v>
      </c>
      <c r="BJ16" s="30">
        <v>0</v>
      </c>
      <c r="BK16" s="30">
        <v>1.75</v>
      </c>
      <c r="BL16" s="30">
        <v>0</v>
      </c>
      <c r="BM16" s="30">
        <v>0.56000000000000005</v>
      </c>
      <c r="BN16" s="30">
        <v>0.01</v>
      </c>
      <c r="BO16" s="30">
        <v>0.01</v>
      </c>
      <c r="BP16" s="30">
        <v>0</v>
      </c>
      <c r="BQ16" s="30">
        <v>7.0000000000000007E-2</v>
      </c>
      <c r="BR16" s="30">
        <v>0.18</v>
      </c>
      <c r="BS16" s="30">
        <v>2.42</v>
      </c>
      <c r="BT16" s="30">
        <v>0</v>
      </c>
      <c r="BU16" s="30">
        <v>0</v>
      </c>
      <c r="BV16" s="30">
        <v>1.7</v>
      </c>
      <c r="BW16" s="30">
        <v>0.03</v>
      </c>
      <c r="BX16" s="30">
        <v>0.02</v>
      </c>
      <c r="BY16" s="30">
        <v>0</v>
      </c>
      <c r="BZ16" s="30">
        <v>0</v>
      </c>
      <c r="CA16" s="30">
        <v>0</v>
      </c>
      <c r="CB16" s="30">
        <v>374.57</v>
      </c>
      <c r="CC16" s="29">
        <f>SUM($CC$10:$CC$15)</f>
        <v>71.39</v>
      </c>
      <c r="CD16" s="27">
        <f>$I$16/$I$49*100</f>
        <v>17.754937582986095</v>
      </c>
      <c r="CE16" s="27">
        <v>108.26</v>
      </c>
      <c r="CG16" s="27">
        <v>120.63</v>
      </c>
      <c r="CH16" s="27">
        <v>64.87</v>
      </c>
      <c r="CI16" s="27">
        <v>92.75</v>
      </c>
      <c r="CJ16" s="27">
        <v>4701.01</v>
      </c>
      <c r="CK16" s="27">
        <v>2551.23</v>
      </c>
      <c r="CL16" s="27">
        <v>3626.12</v>
      </c>
      <c r="CM16" s="27">
        <v>64.349999999999994</v>
      </c>
      <c r="CN16" s="27">
        <v>39.36</v>
      </c>
      <c r="CO16" s="27">
        <v>51.86</v>
      </c>
      <c r="CP16" s="27">
        <v>16.649999999999999</v>
      </c>
      <c r="CQ16" s="27">
        <v>1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 ht="24">
      <c r="A18" s="23" t="str">
        <f>"17/1"</f>
        <v>17/1</v>
      </c>
      <c r="B18" s="24" t="s">
        <v>100</v>
      </c>
      <c r="C18" s="25" t="str">
        <f>"60"</f>
        <v>60</v>
      </c>
      <c r="D18" s="25">
        <v>0.61</v>
      </c>
      <c r="E18" s="25">
        <v>0</v>
      </c>
      <c r="F18" s="25">
        <v>3.61</v>
      </c>
      <c r="G18" s="25">
        <v>3.61</v>
      </c>
      <c r="H18" s="25">
        <v>7.02</v>
      </c>
      <c r="I18" s="25">
        <v>60.069374399999994</v>
      </c>
      <c r="J18" s="26">
        <v>0.46</v>
      </c>
      <c r="K18" s="26">
        <v>2.34</v>
      </c>
      <c r="L18" s="26">
        <v>0</v>
      </c>
      <c r="M18" s="26">
        <v>0</v>
      </c>
      <c r="N18" s="26">
        <v>5.61</v>
      </c>
      <c r="O18" s="26">
        <v>0.17</v>
      </c>
      <c r="P18" s="26">
        <v>1.24</v>
      </c>
      <c r="Q18" s="26">
        <v>0</v>
      </c>
      <c r="R18" s="26">
        <v>0</v>
      </c>
      <c r="S18" s="26">
        <v>0.21</v>
      </c>
      <c r="T18" s="26">
        <v>0.49</v>
      </c>
      <c r="U18" s="26">
        <v>11.88</v>
      </c>
      <c r="V18" s="26">
        <v>116.04</v>
      </c>
      <c r="W18" s="26">
        <v>13.56</v>
      </c>
      <c r="X18" s="26">
        <v>17.66</v>
      </c>
      <c r="Y18" s="26">
        <v>25.43</v>
      </c>
      <c r="Z18" s="26">
        <v>0.53</v>
      </c>
      <c r="AA18" s="26">
        <v>0</v>
      </c>
      <c r="AB18" s="26">
        <v>5295</v>
      </c>
      <c r="AC18" s="26">
        <v>900.51</v>
      </c>
      <c r="AD18" s="26">
        <v>1.78</v>
      </c>
      <c r="AE18" s="26">
        <v>0.03</v>
      </c>
      <c r="AF18" s="26">
        <v>0.03</v>
      </c>
      <c r="AG18" s="26">
        <v>0.47</v>
      </c>
      <c r="AH18" s="26">
        <v>0.54</v>
      </c>
      <c r="AI18" s="26">
        <v>3.2</v>
      </c>
      <c r="AJ18" s="26">
        <v>0</v>
      </c>
      <c r="AK18" s="26">
        <v>20.16</v>
      </c>
      <c r="AL18" s="26">
        <v>16.73</v>
      </c>
      <c r="AM18" s="26">
        <v>21.3</v>
      </c>
      <c r="AN18" s="26">
        <v>18.559999999999999</v>
      </c>
      <c r="AO18" s="26">
        <v>4.2699999999999996</v>
      </c>
      <c r="AP18" s="26">
        <v>15.21</v>
      </c>
      <c r="AQ18" s="26">
        <v>3.83</v>
      </c>
      <c r="AR18" s="26">
        <v>14.57</v>
      </c>
      <c r="AS18" s="26">
        <v>22.87</v>
      </c>
      <c r="AT18" s="26">
        <v>19.079999999999998</v>
      </c>
      <c r="AU18" s="26">
        <v>67.33</v>
      </c>
      <c r="AV18" s="26">
        <v>6.87</v>
      </c>
      <c r="AW18" s="26">
        <v>14.19</v>
      </c>
      <c r="AX18" s="26">
        <v>107.83</v>
      </c>
      <c r="AY18" s="26">
        <v>0</v>
      </c>
      <c r="AZ18" s="26">
        <v>14.53</v>
      </c>
      <c r="BA18" s="26">
        <v>16.149999999999999</v>
      </c>
      <c r="BB18" s="26">
        <v>8.5399999999999991</v>
      </c>
      <c r="BC18" s="26">
        <v>5.79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0.22</v>
      </c>
      <c r="BL18" s="26">
        <v>0</v>
      </c>
      <c r="BM18" s="26">
        <v>0.14000000000000001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0.84</v>
      </c>
      <c r="BT18" s="26">
        <v>0</v>
      </c>
      <c r="BU18" s="26">
        <v>0</v>
      </c>
      <c r="BV18" s="26">
        <v>2.08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48.41</v>
      </c>
      <c r="CC18" s="25">
        <v>6.94</v>
      </c>
      <c r="CE18" s="23">
        <v>882.5</v>
      </c>
      <c r="CG18" s="23">
        <v>2.63</v>
      </c>
      <c r="CH18" s="23">
        <v>2.52</v>
      </c>
      <c r="CI18" s="23">
        <v>2.58</v>
      </c>
      <c r="CJ18" s="23">
        <v>420.3</v>
      </c>
      <c r="CK18" s="23">
        <v>111.85</v>
      </c>
      <c r="CL18" s="23">
        <v>266.08</v>
      </c>
      <c r="CM18" s="23">
        <v>7.02</v>
      </c>
      <c r="CN18" s="23">
        <v>6.09</v>
      </c>
      <c r="CO18" s="23">
        <v>6.56</v>
      </c>
      <c r="CP18" s="23">
        <v>1.8</v>
      </c>
      <c r="CQ18" s="23">
        <v>0</v>
      </c>
      <c r="CR18" s="23">
        <v>4.68</v>
      </c>
    </row>
    <row r="19" spans="1:96" s="23" customFormat="1">
      <c r="A19" s="23" t="str">
        <f>"14/2"</f>
        <v>14/2</v>
      </c>
      <c r="B19" s="24" t="s">
        <v>101</v>
      </c>
      <c r="C19" s="25" t="str">
        <f>"200"</f>
        <v>200</v>
      </c>
      <c r="D19" s="25">
        <v>2.73</v>
      </c>
      <c r="E19" s="25">
        <v>0</v>
      </c>
      <c r="F19" s="25">
        <v>4.09</v>
      </c>
      <c r="G19" s="25">
        <v>4.6500000000000004</v>
      </c>
      <c r="H19" s="25">
        <v>18.39</v>
      </c>
      <c r="I19" s="25">
        <v>118.16663000000001</v>
      </c>
      <c r="J19" s="26">
        <v>0.63</v>
      </c>
      <c r="K19" s="26">
        <v>2.6</v>
      </c>
      <c r="L19" s="26">
        <v>0</v>
      </c>
      <c r="M19" s="26">
        <v>0</v>
      </c>
      <c r="N19" s="26">
        <v>1.79</v>
      </c>
      <c r="O19" s="26">
        <v>14.26</v>
      </c>
      <c r="P19" s="26">
        <v>2.34</v>
      </c>
      <c r="Q19" s="26">
        <v>0</v>
      </c>
      <c r="R19" s="26">
        <v>0</v>
      </c>
      <c r="S19" s="26">
        <v>0.16</v>
      </c>
      <c r="T19" s="26">
        <v>1.8</v>
      </c>
      <c r="U19" s="26">
        <v>314.95999999999998</v>
      </c>
      <c r="V19" s="26">
        <v>363.42</v>
      </c>
      <c r="W19" s="26">
        <v>13.52</v>
      </c>
      <c r="X19" s="26">
        <v>36.409999999999997</v>
      </c>
      <c r="Y19" s="26">
        <v>68.83</v>
      </c>
      <c r="Z19" s="26">
        <v>1.28</v>
      </c>
      <c r="AA19" s="26">
        <v>0</v>
      </c>
      <c r="AB19" s="26">
        <v>778.56</v>
      </c>
      <c r="AC19" s="26">
        <v>162.04</v>
      </c>
      <c r="AD19" s="26">
        <v>1.96</v>
      </c>
      <c r="AE19" s="26">
        <v>0.09</v>
      </c>
      <c r="AF19" s="26">
        <v>0.06</v>
      </c>
      <c r="AG19" s="26">
        <v>1.1000000000000001</v>
      </c>
      <c r="AH19" s="26">
        <v>2.06</v>
      </c>
      <c r="AI19" s="26">
        <v>5.2</v>
      </c>
      <c r="AJ19" s="26">
        <v>0</v>
      </c>
      <c r="AK19" s="26">
        <v>83.89</v>
      </c>
      <c r="AL19" s="26">
        <v>77.08</v>
      </c>
      <c r="AM19" s="26">
        <v>115.55</v>
      </c>
      <c r="AN19" s="26">
        <v>96.48</v>
      </c>
      <c r="AO19" s="26">
        <v>42.41</v>
      </c>
      <c r="AP19" s="26">
        <v>70.09</v>
      </c>
      <c r="AQ19" s="26">
        <v>32.19</v>
      </c>
      <c r="AR19" s="26">
        <v>92.23</v>
      </c>
      <c r="AS19" s="26">
        <v>101.75</v>
      </c>
      <c r="AT19" s="26">
        <v>219.67</v>
      </c>
      <c r="AU19" s="26">
        <v>173.94</v>
      </c>
      <c r="AV19" s="26">
        <v>42.8</v>
      </c>
      <c r="AW19" s="26">
        <v>106.52</v>
      </c>
      <c r="AX19" s="26">
        <v>396.69</v>
      </c>
      <c r="AY19" s="26">
        <v>0</v>
      </c>
      <c r="AZ19" s="26">
        <v>75.58</v>
      </c>
      <c r="BA19" s="26">
        <v>86.07</v>
      </c>
      <c r="BB19" s="26">
        <v>66.78</v>
      </c>
      <c r="BC19" s="26">
        <v>45.46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0.31</v>
      </c>
      <c r="BL19" s="26">
        <v>0</v>
      </c>
      <c r="BM19" s="26">
        <v>0.16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1.03</v>
      </c>
      <c r="BT19" s="26">
        <v>0</v>
      </c>
      <c r="BU19" s="26">
        <v>0</v>
      </c>
      <c r="BV19" s="26">
        <v>2.54</v>
      </c>
      <c r="BW19" s="26">
        <v>0.01</v>
      </c>
      <c r="BX19" s="26">
        <v>0</v>
      </c>
      <c r="BY19" s="26">
        <v>0</v>
      </c>
      <c r="BZ19" s="26">
        <v>0</v>
      </c>
      <c r="CA19" s="26">
        <v>0</v>
      </c>
      <c r="CB19" s="26">
        <v>201.05</v>
      </c>
      <c r="CC19" s="25">
        <v>7.91</v>
      </c>
      <c r="CE19" s="23">
        <v>129.76</v>
      </c>
      <c r="CG19" s="23">
        <v>38.94</v>
      </c>
      <c r="CH19" s="23">
        <v>22.82</v>
      </c>
      <c r="CI19" s="23">
        <v>30.88</v>
      </c>
      <c r="CJ19" s="23">
        <v>1058.8599999999999</v>
      </c>
      <c r="CK19" s="23">
        <v>580.74</v>
      </c>
      <c r="CL19" s="23">
        <v>819.8</v>
      </c>
      <c r="CM19" s="23">
        <v>44.9</v>
      </c>
      <c r="CN19" s="23">
        <v>22.4</v>
      </c>
      <c r="CO19" s="23">
        <v>33.65</v>
      </c>
      <c r="CP19" s="23">
        <v>0</v>
      </c>
      <c r="CQ19" s="23">
        <v>0.8</v>
      </c>
      <c r="CR19" s="23">
        <v>4.79</v>
      </c>
    </row>
    <row r="20" spans="1:96" s="23" customFormat="1">
      <c r="A20" s="23" t="str">
        <f>"3/9"</f>
        <v>3/9</v>
      </c>
      <c r="B20" s="24" t="s">
        <v>102</v>
      </c>
      <c r="C20" s="25" t="str">
        <f>"210"</f>
        <v>210</v>
      </c>
      <c r="D20" s="25">
        <v>12.66</v>
      </c>
      <c r="E20" s="25">
        <v>10.32</v>
      </c>
      <c r="F20" s="25">
        <v>17.760000000000002</v>
      </c>
      <c r="G20" s="25">
        <v>12.07</v>
      </c>
      <c r="H20" s="25">
        <v>23.55</v>
      </c>
      <c r="I20" s="25">
        <v>302.2027660512</v>
      </c>
      <c r="J20" s="26">
        <v>4.37</v>
      </c>
      <c r="K20" s="26">
        <v>7.64</v>
      </c>
      <c r="L20" s="26">
        <v>0</v>
      </c>
      <c r="M20" s="26">
        <v>0</v>
      </c>
      <c r="N20" s="26">
        <v>3.44</v>
      </c>
      <c r="O20" s="26">
        <v>17.809999999999999</v>
      </c>
      <c r="P20" s="26">
        <v>2.2999999999999998</v>
      </c>
      <c r="Q20" s="26">
        <v>0</v>
      </c>
      <c r="R20" s="26">
        <v>0</v>
      </c>
      <c r="S20" s="26">
        <v>0.32</v>
      </c>
      <c r="T20" s="26">
        <v>3.22</v>
      </c>
      <c r="U20" s="26">
        <v>449.77</v>
      </c>
      <c r="V20" s="26">
        <v>734.54</v>
      </c>
      <c r="W20" s="26">
        <v>30.14</v>
      </c>
      <c r="X20" s="26">
        <v>39.64</v>
      </c>
      <c r="Y20" s="26">
        <v>152.34</v>
      </c>
      <c r="Z20" s="26">
        <v>1.88</v>
      </c>
      <c r="AA20" s="26">
        <v>15.88</v>
      </c>
      <c r="AB20" s="26">
        <v>1529.17</v>
      </c>
      <c r="AC20" s="26">
        <v>418.59</v>
      </c>
      <c r="AD20" s="26">
        <v>5.76</v>
      </c>
      <c r="AE20" s="26">
        <v>0.13</v>
      </c>
      <c r="AF20" s="26">
        <v>0.14000000000000001</v>
      </c>
      <c r="AG20" s="26">
        <v>4.54</v>
      </c>
      <c r="AH20" s="26">
        <v>10.42</v>
      </c>
      <c r="AI20" s="26">
        <v>4.37</v>
      </c>
      <c r="AJ20" s="26">
        <v>0</v>
      </c>
      <c r="AK20" s="26">
        <v>595.83000000000004</v>
      </c>
      <c r="AL20" s="26">
        <v>659.45</v>
      </c>
      <c r="AM20" s="26">
        <v>952.09</v>
      </c>
      <c r="AN20" s="26">
        <v>1133.8599999999999</v>
      </c>
      <c r="AO20" s="26">
        <v>280.8</v>
      </c>
      <c r="AP20" s="26">
        <v>558.71</v>
      </c>
      <c r="AQ20" s="26">
        <v>26.81</v>
      </c>
      <c r="AR20" s="26">
        <v>563.5</v>
      </c>
      <c r="AS20" s="26">
        <v>83.23</v>
      </c>
      <c r="AT20" s="26">
        <v>197.92</v>
      </c>
      <c r="AU20" s="26">
        <v>111.73</v>
      </c>
      <c r="AV20" s="26">
        <v>289.20999999999998</v>
      </c>
      <c r="AW20" s="26">
        <v>61.68</v>
      </c>
      <c r="AX20" s="26">
        <v>382.45</v>
      </c>
      <c r="AY20" s="26">
        <v>0</v>
      </c>
      <c r="AZ20" s="26">
        <v>69.180000000000007</v>
      </c>
      <c r="BA20" s="26">
        <v>51.5</v>
      </c>
      <c r="BB20" s="26">
        <v>386.03</v>
      </c>
      <c r="BC20" s="26">
        <v>142.24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0.71</v>
      </c>
      <c r="BL20" s="26">
        <v>0</v>
      </c>
      <c r="BM20" s="26">
        <v>0.43</v>
      </c>
      <c r="BN20" s="26">
        <v>0.03</v>
      </c>
      <c r="BO20" s="26">
        <v>7.0000000000000007E-2</v>
      </c>
      <c r="BP20" s="26">
        <v>0</v>
      </c>
      <c r="BQ20" s="26">
        <v>0</v>
      </c>
      <c r="BR20" s="26">
        <v>0.01</v>
      </c>
      <c r="BS20" s="26">
        <v>2.58</v>
      </c>
      <c r="BT20" s="26">
        <v>0</v>
      </c>
      <c r="BU20" s="26">
        <v>0</v>
      </c>
      <c r="BV20" s="26">
        <v>6.92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221.62</v>
      </c>
      <c r="CC20" s="25">
        <v>58.83</v>
      </c>
      <c r="CE20" s="23">
        <v>270.74</v>
      </c>
      <c r="CG20" s="23">
        <v>31.08</v>
      </c>
      <c r="CH20" s="23">
        <v>18.079999999999998</v>
      </c>
      <c r="CI20" s="23">
        <v>24.58</v>
      </c>
      <c r="CJ20" s="23">
        <v>558.92999999999995</v>
      </c>
      <c r="CK20" s="23">
        <v>355.45</v>
      </c>
      <c r="CL20" s="23">
        <v>457.19</v>
      </c>
      <c r="CM20" s="23">
        <v>22.64</v>
      </c>
      <c r="CN20" s="23">
        <v>7.72</v>
      </c>
      <c r="CO20" s="23">
        <v>15.2</v>
      </c>
      <c r="CP20" s="23">
        <v>0</v>
      </c>
      <c r="CQ20" s="23">
        <v>1.05</v>
      </c>
      <c r="CR20" s="23">
        <v>35.659999999999997</v>
      </c>
    </row>
    <row r="21" spans="1:96" s="23" customFormat="1">
      <c r="A21" s="23" t="str">
        <f>"2"</f>
        <v>2</v>
      </c>
      <c r="B21" s="24" t="s">
        <v>96</v>
      </c>
      <c r="C21" s="25" t="str">
        <f>"26,8"</f>
        <v>26,8</v>
      </c>
      <c r="D21" s="25">
        <v>1.77</v>
      </c>
      <c r="E21" s="25">
        <v>0</v>
      </c>
      <c r="F21" s="25">
        <v>0.18</v>
      </c>
      <c r="G21" s="25">
        <v>0.18</v>
      </c>
      <c r="H21" s="25">
        <v>12.57</v>
      </c>
      <c r="I21" s="25">
        <v>60.005468000000008</v>
      </c>
      <c r="J21" s="26">
        <v>0</v>
      </c>
      <c r="K21" s="26">
        <v>0</v>
      </c>
      <c r="L21" s="26">
        <v>0</v>
      </c>
      <c r="M21" s="26">
        <v>0</v>
      </c>
      <c r="N21" s="26">
        <v>0.28999999999999998</v>
      </c>
      <c r="O21" s="26">
        <v>12.22</v>
      </c>
      <c r="P21" s="26">
        <v>0.05</v>
      </c>
      <c r="Q21" s="26">
        <v>0</v>
      </c>
      <c r="R21" s="26">
        <v>0</v>
      </c>
      <c r="S21" s="26">
        <v>0</v>
      </c>
      <c r="T21" s="26">
        <v>0.48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85.57</v>
      </c>
      <c r="AL21" s="26">
        <v>89.07</v>
      </c>
      <c r="AM21" s="26">
        <v>136.4</v>
      </c>
      <c r="AN21" s="26">
        <v>45.23</v>
      </c>
      <c r="AO21" s="26">
        <v>26.81</v>
      </c>
      <c r="AP21" s="26">
        <v>53.63</v>
      </c>
      <c r="AQ21" s="26">
        <v>20.28</v>
      </c>
      <c r="AR21" s="26">
        <v>96.99</v>
      </c>
      <c r="AS21" s="26">
        <v>60.16</v>
      </c>
      <c r="AT21" s="26">
        <v>83.94</v>
      </c>
      <c r="AU21" s="26">
        <v>69.25</v>
      </c>
      <c r="AV21" s="26">
        <v>36.369999999999997</v>
      </c>
      <c r="AW21" s="26">
        <v>64.349999999999994</v>
      </c>
      <c r="AX21" s="26">
        <v>538.13</v>
      </c>
      <c r="AY21" s="26">
        <v>0</v>
      </c>
      <c r="AZ21" s="26">
        <v>175.34</v>
      </c>
      <c r="BA21" s="26">
        <v>76.239999999999995</v>
      </c>
      <c r="BB21" s="26">
        <v>50.6</v>
      </c>
      <c r="BC21" s="26">
        <v>40.1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0.02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0.02</v>
      </c>
      <c r="BT21" s="26">
        <v>0</v>
      </c>
      <c r="BU21" s="26">
        <v>0</v>
      </c>
      <c r="BV21" s="26">
        <v>7.0000000000000007E-2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10.48</v>
      </c>
      <c r="CC21" s="25">
        <v>1.5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1.25</v>
      </c>
    </row>
    <row r="22" spans="1:96" s="23" customFormat="1">
      <c r="A22" s="23" t="str">
        <f>"3"</f>
        <v>3</v>
      </c>
      <c r="B22" s="24" t="s">
        <v>103</v>
      </c>
      <c r="C22" s="25" t="str">
        <f>"40"</f>
        <v>40</v>
      </c>
      <c r="D22" s="25">
        <v>2.64</v>
      </c>
      <c r="E22" s="25">
        <v>0</v>
      </c>
      <c r="F22" s="25">
        <v>0.48</v>
      </c>
      <c r="G22" s="25">
        <v>0.48</v>
      </c>
      <c r="H22" s="25">
        <v>16.68</v>
      </c>
      <c r="I22" s="25">
        <v>77.352000000000004</v>
      </c>
      <c r="J22" s="26">
        <v>0.08</v>
      </c>
      <c r="K22" s="26">
        <v>0</v>
      </c>
      <c r="L22" s="26">
        <v>0</v>
      </c>
      <c r="M22" s="26">
        <v>0</v>
      </c>
      <c r="N22" s="26">
        <v>0.48</v>
      </c>
      <c r="O22" s="26">
        <v>12.88</v>
      </c>
      <c r="P22" s="26">
        <v>3.32</v>
      </c>
      <c r="Q22" s="26">
        <v>0</v>
      </c>
      <c r="R22" s="26">
        <v>0</v>
      </c>
      <c r="S22" s="26">
        <v>0.4</v>
      </c>
      <c r="T22" s="26">
        <v>1</v>
      </c>
      <c r="U22" s="26">
        <v>244</v>
      </c>
      <c r="V22" s="26">
        <v>98</v>
      </c>
      <c r="W22" s="26">
        <v>14</v>
      </c>
      <c r="X22" s="26">
        <v>18.8</v>
      </c>
      <c r="Y22" s="26">
        <v>63.2</v>
      </c>
      <c r="Z22" s="26">
        <v>1.56</v>
      </c>
      <c r="AA22" s="26">
        <v>0</v>
      </c>
      <c r="AB22" s="26">
        <v>2</v>
      </c>
      <c r="AC22" s="26">
        <v>0.4</v>
      </c>
      <c r="AD22" s="26">
        <v>0.56000000000000005</v>
      </c>
      <c r="AE22" s="26">
        <v>7.0000000000000007E-2</v>
      </c>
      <c r="AF22" s="26">
        <v>0.03</v>
      </c>
      <c r="AG22" s="26">
        <v>0.28000000000000003</v>
      </c>
      <c r="AH22" s="26">
        <v>0.8</v>
      </c>
      <c r="AI22" s="26">
        <v>0</v>
      </c>
      <c r="AJ22" s="26">
        <v>0</v>
      </c>
      <c r="AK22" s="26">
        <v>128.80000000000001</v>
      </c>
      <c r="AL22" s="26">
        <v>99.2</v>
      </c>
      <c r="AM22" s="26">
        <v>170.8</v>
      </c>
      <c r="AN22" s="26">
        <v>89.2</v>
      </c>
      <c r="AO22" s="26">
        <v>37.200000000000003</v>
      </c>
      <c r="AP22" s="26">
        <v>79.2</v>
      </c>
      <c r="AQ22" s="26">
        <v>32</v>
      </c>
      <c r="AR22" s="26">
        <v>148.4</v>
      </c>
      <c r="AS22" s="26">
        <v>118.8</v>
      </c>
      <c r="AT22" s="26">
        <v>116.4</v>
      </c>
      <c r="AU22" s="26">
        <v>185.6</v>
      </c>
      <c r="AV22" s="26">
        <v>49.6</v>
      </c>
      <c r="AW22" s="26">
        <v>124</v>
      </c>
      <c r="AX22" s="26">
        <v>611.6</v>
      </c>
      <c r="AY22" s="26">
        <v>0</v>
      </c>
      <c r="AZ22" s="26">
        <v>210.4</v>
      </c>
      <c r="BA22" s="26">
        <v>116.4</v>
      </c>
      <c r="BB22" s="26">
        <v>72</v>
      </c>
      <c r="BC22" s="26">
        <v>52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0.06</v>
      </c>
      <c r="BL22" s="26">
        <v>0</v>
      </c>
      <c r="BM22" s="26">
        <v>0</v>
      </c>
      <c r="BN22" s="26">
        <v>0.01</v>
      </c>
      <c r="BO22" s="26">
        <v>0</v>
      </c>
      <c r="BP22" s="26">
        <v>0</v>
      </c>
      <c r="BQ22" s="26">
        <v>0</v>
      </c>
      <c r="BR22" s="26">
        <v>0</v>
      </c>
      <c r="BS22" s="26">
        <v>0.04</v>
      </c>
      <c r="BT22" s="26">
        <v>0</v>
      </c>
      <c r="BU22" s="26">
        <v>0</v>
      </c>
      <c r="BV22" s="26">
        <v>0.19</v>
      </c>
      <c r="BW22" s="26">
        <v>0.03</v>
      </c>
      <c r="BX22" s="26">
        <v>0</v>
      </c>
      <c r="BY22" s="26">
        <v>0</v>
      </c>
      <c r="BZ22" s="26">
        <v>0</v>
      </c>
      <c r="CA22" s="26">
        <v>0</v>
      </c>
      <c r="CB22" s="26">
        <v>18.8</v>
      </c>
      <c r="CC22" s="25">
        <v>2.3199999999999998</v>
      </c>
      <c r="CE22" s="23">
        <v>0.33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1.93</v>
      </c>
    </row>
    <row r="23" spans="1:96" s="19" customFormat="1">
      <c r="A23" s="19" t="str">
        <f>"631/1"</f>
        <v>631/1</v>
      </c>
      <c r="B23" s="20" t="s">
        <v>104</v>
      </c>
      <c r="C23" s="21" t="str">
        <f>"200"</f>
        <v>200</v>
      </c>
      <c r="D23" s="21">
        <v>0.08</v>
      </c>
      <c r="E23" s="21">
        <v>0</v>
      </c>
      <c r="F23" s="21">
        <v>7.0000000000000007E-2</v>
      </c>
      <c r="G23" s="21">
        <v>0.08</v>
      </c>
      <c r="H23" s="21">
        <v>7.56</v>
      </c>
      <c r="I23" s="21">
        <v>29.597463999999999</v>
      </c>
      <c r="J23" s="22">
        <v>0.02</v>
      </c>
      <c r="K23" s="22">
        <v>0</v>
      </c>
      <c r="L23" s="22">
        <v>0</v>
      </c>
      <c r="M23" s="22">
        <v>0</v>
      </c>
      <c r="N23" s="22">
        <v>7.09</v>
      </c>
      <c r="O23" s="22">
        <v>0.15</v>
      </c>
      <c r="P23" s="22">
        <v>0.33</v>
      </c>
      <c r="Q23" s="22">
        <v>0</v>
      </c>
      <c r="R23" s="22">
        <v>0</v>
      </c>
      <c r="S23" s="22">
        <v>0.16</v>
      </c>
      <c r="T23" s="22">
        <v>0.11</v>
      </c>
      <c r="U23" s="22">
        <v>5.26</v>
      </c>
      <c r="V23" s="22">
        <v>49.09</v>
      </c>
      <c r="W23" s="22">
        <v>2.97</v>
      </c>
      <c r="X23" s="22">
        <v>1.57</v>
      </c>
      <c r="Y23" s="22">
        <v>1.91</v>
      </c>
      <c r="Z23" s="22">
        <v>0.4</v>
      </c>
      <c r="AA23" s="22">
        <v>0</v>
      </c>
      <c r="AB23" s="22">
        <v>4.8</v>
      </c>
      <c r="AC23" s="22">
        <v>1</v>
      </c>
      <c r="AD23" s="22">
        <v>0.04</v>
      </c>
      <c r="AE23" s="22">
        <v>0</v>
      </c>
      <c r="AF23" s="22">
        <v>0</v>
      </c>
      <c r="AG23" s="22">
        <v>0.05</v>
      </c>
      <c r="AH23" s="22">
        <v>0.08</v>
      </c>
      <c r="AI23" s="22">
        <v>0.8</v>
      </c>
      <c r="AJ23" s="22">
        <v>0</v>
      </c>
      <c r="AK23" s="22">
        <v>2.2599999999999998</v>
      </c>
      <c r="AL23" s="22">
        <v>2.44</v>
      </c>
      <c r="AM23" s="22">
        <v>3.57</v>
      </c>
      <c r="AN23" s="22">
        <v>3.38</v>
      </c>
      <c r="AO23" s="22">
        <v>0.56000000000000005</v>
      </c>
      <c r="AP23" s="22">
        <v>2.0699999999999998</v>
      </c>
      <c r="AQ23" s="22">
        <v>0.56000000000000005</v>
      </c>
      <c r="AR23" s="22">
        <v>1.69</v>
      </c>
      <c r="AS23" s="22">
        <v>3.2</v>
      </c>
      <c r="AT23" s="22">
        <v>1.88</v>
      </c>
      <c r="AU23" s="22">
        <v>14.66</v>
      </c>
      <c r="AV23" s="22">
        <v>1.32</v>
      </c>
      <c r="AW23" s="22">
        <v>2.63</v>
      </c>
      <c r="AX23" s="22">
        <v>7.9</v>
      </c>
      <c r="AY23" s="22">
        <v>0</v>
      </c>
      <c r="AZ23" s="22">
        <v>2.44</v>
      </c>
      <c r="BA23" s="22">
        <v>3.01</v>
      </c>
      <c r="BB23" s="22">
        <v>1.1299999999999999</v>
      </c>
      <c r="BC23" s="22">
        <v>0.94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197.27</v>
      </c>
      <c r="CC23" s="21">
        <v>5.36</v>
      </c>
      <c r="CE23" s="19">
        <v>0.8</v>
      </c>
      <c r="CG23" s="19">
        <v>0.4</v>
      </c>
      <c r="CH23" s="19">
        <v>0.4</v>
      </c>
      <c r="CI23" s="19">
        <v>0.4</v>
      </c>
      <c r="CJ23" s="19">
        <v>30</v>
      </c>
      <c r="CK23" s="19">
        <v>30</v>
      </c>
      <c r="CL23" s="19">
        <v>30</v>
      </c>
      <c r="CM23" s="19">
        <v>0</v>
      </c>
      <c r="CN23" s="19">
        <v>0</v>
      </c>
      <c r="CO23" s="19">
        <v>0</v>
      </c>
      <c r="CP23" s="19">
        <v>6</v>
      </c>
      <c r="CQ23" s="19">
        <v>0</v>
      </c>
      <c r="CR23" s="19">
        <v>3.25</v>
      </c>
    </row>
    <row r="24" spans="1:96" s="27" customFormat="1" ht="11.4">
      <c r="B24" s="28" t="s">
        <v>105</v>
      </c>
      <c r="C24" s="29"/>
      <c r="D24" s="29">
        <v>20.49</v>
      </c>
      <c r="E24" s="29">
        <v>10.32</v>
      </c>
      <c r="F24" s="29">
        <v>26.19</v>
      </c>
      <c r="G24" s="29">
        <v>21.07</v>
      </c>
      <c r="H24" s="29">
        <v>85.77</v>
      </c>
      <c r="I24" s="29">
        <v>647.39</v>
      </c>
      <c r="J24" s="30">
        <v>5.56</v>
      </c>
      <c r="K24" s="30">
        <v>12.58</v>
      </c>
      <c r="L24" s="30">
        <v>0</v>
      </c>
      <c r="M24" s="30">
        <v>0</v>
      </c>
      <c r="N24" s="30">
        <v>18.71</v>
      </c>
      <c r="O24" s="30">
        <v>57.48</v>
      </c>
      <c r="P24" s="30">
        <v>9.58</v>
      </c>
      <c r="Q24" s="30">
        <v>0</v>
      </c>
      <c r="R24" s="30">
        <v>0</v>
      </c>
      <c r="S24" s="30">
        <v>1.25</v>
      </c>
      <c r="T24" s="30">
        <v>7.1</v>
      </c>
      <c r="U24" s="30">
        <v>1025.8699999999999</v>
      </c>
      <c r="V24" s="30">
        <v>1361.09</v>
      </c>
      <c r="W24" s="30">
        <v>74.19</v>
      </c>
      <c r="X24" s="30">
        <v>114.08</v>
      </c>
      <c r="Y24" s="30">
        <v>311.70999999999998</v>
      </c>
      <c r="Z24" s="30">
        <v>5.66</v>
      </c>
      <c r="AA24" s="30">
        <v>15.88</v>
      </c>
      <c r="AB24" s="30">
        <v>7609.53</v>
      </c>
      <c r="AC24" s="30">
        <v>1482.54</v>
      </c>
      <c r="AD24" s="30">
        <v>10.11</v>
      </c>
      <c r="AE24" s="30">
        <v>0.33</v>
      </c>
      <c r="AF24" s="30">
        <v>0.26</v>
      </c>
      <c r="AG24" s="30">
        <v>6.44</v>
      </c>
      <c r="AH24" s="30">
        <v>13.9</v>
      </c>
      <c r="AI24" s="30">
        <v>13.57</v>
      </c>
      <c r="AJ24" s="30">
        <v>0</v>
      </c>
      <c r="AK24" s="30">
        <v>916.5</v>
      </c>
      <c r="AL24" s="30">
        <v>943.98</v>
      </c>
      <c r="AM24" s="30">
        <v>1399.71</v>
      </c>
      <c r="AN24" s="30">
        <v>1386.72</v>
      </c>
      <c r="AO24" s="30">
        <v>392.06</v>
      </c>
      <c r="AP24" s="30">
        <v>778.91</v>
      </c>
      <c r="AQ24" s="30">
        <v>115.67</v>
      </c>
      <c r="AR24" s="30">
        <v>917.39</v>
      </c>
      <c r="AS24" s="30">
        <v>389.99</v>
      </c>
      <c r="AT24" s="30">
        <v>638.88</v>
      </c>
      <c r="AU24" s="30">
        <v>622.51</v>
      </c>
      <c r="AV24" s="30">
        <v>426.18</v>
      </c>
      <c r="AW24" s="30">
        <v>373.38</v>
      </c>
      <c r="AX24" s="30">
        <v>2044.6</v>
      </c>
      <c r="AY24" s="30">
        <v>0</v>
      </c>
      <c r="AZ24" s="30">
        <v>547.46</v>
      </c>
      <c r="BA24" s="30">
        <v>349.37</v>
      </c>
      <c r="BB24" s="30">
        <v>585.07000000000005</v>
      </c>
      <c r="BC24" s="30">
        <v>286.52999999999997</v>
      </c>
      <c r="BD24" s="30">
        <v>0</v>
      </c>
      <c r="BE24" s="30">
        <v>0</v>
      </c>
      <c r="BF24" s="30">
        <v>0</v>
      </c>
      <c r="BG24" s="30">
        <v>0</v>
      </c>
      <c r="BH24" s="30">
        <v>0</v>
      </c>
      <c r="BI24" s="30">
        <v>0</v>
      </c>
      <c r="BJ24" s="30">
        <v>0</v>
      </c>
      <c r="BK24" s="30">
        <v>1.32</v>
      </c>
      <c r="BL24" s="30">
        <v>0</v>
      </c>
      <c r="BM24" s="30">
        <v>0.74</v>
      </c>
      <c r="BN24" s="30">
        <v>0.06</v>
      </c>
      <c r="BO24" s="30">
        <v>0.12</v>
      </c>
      <c r="BP24" s="30">
        <v>0</v>
      </c>
      <c r="BQ24" s="30">
        <v>0</v>
      </c>
      <c r="BR24" s="30">
        <v>0.02</v>
      </c>
      <c r="BS24" s="30">
        <v>4.51</v>
      </c>
      <c r="BT24" s="30">
        <v>0</v>
      </c>
      <c r="BU24" s="30">
        <v>0</v>
      </c>
      <c r="BV24" s="30">
        <v>11.81</v>
      </c>
      <c r="BW24" s="30">
        <v>0.05</v>
      </c>
      <c r="BX24" s="30">
        <v>0</v>
      </c>
      <c r="BY24" s="30">
        <v>0</v>
      </c>
      <c r="BZ24" s="30">
        <v>0</v>
      </c>
      <c r="CA24" s="30">
        <v>0</v>
      </c>
      <c r="CB24" s="30">
        <v>697.62</v>
      </c>
      <c r="CC24" s="29">
        <f>SUM($CC$17:$CC$23)</f>
        <v>82.86</v>
      </c>
      <c r="CD24" s="27">
        <f>$I$24/$I$49*100</f>
        <v>18.565656160113335</v>
      </c>
      <c r="CE24" s="27">
        <v>1284.1300000000001</v>
      </c>
      <c r="CG24" s="27">
        <v>78.11</v>
      </c>
      <c r="CH24" s="27">
        <v>48.89</v>
      </c>
      <c r="CI24" s="27">
        <v>63.5</v>
      </c>
      <c r="CJ24" s="27">
        <v>3790.12</v>
      </c>
      <c r="CK24" s="27">
        <v>1741.48</v>
      </c>
      <c r="CL24" s="27">
        <v>2765.8</v>
      </c>
      <c r="CM24" s="27">
        <v>90.27</v>
      </c>
      <c r="CN24" s="27">
        <v>50.29</v>
      </c>
      <c r="CO24" s="27">
        <v>70.3</v>
      </c>
      <c r="CP24" s="27">
        <v>7.8</v>
      </c>
      <c r="CQ24" s="27">
        <v>1.85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23" customFormat="1">
      <c r="A26" s="23" t="str">
        <f>"16/1"</f>
        <v>16/1</v>
      </c>
      <c r="B26" s="24" t="s">
        <v>107</v>
      </c>
      <c r="C26" s="25" t="str">
        <f>"40"</f>
        <v>40</v>
      </c>
      <c r="D26" s="25">
        <v>12.8</v>
      </c>
      <c r="E26" s="25">
        <v>0</v>
      </c>
      <c r="F26" s="25">
        <v>12</v>
      </c>
      <c r="G26" s="25">
        <v>0</v>
      </c>
      <c r="H26" s="25">
        <v>24.4</v>
      </c>
      <c r="I26" s="25">
        <v>251.91999999999996</v>
      </c>
      <c r="J26" s="26">
        <v>0</v>
      </c>
      <c r="K26" s="26">
        <v>0</v>
      </c>
      <c r="L26" s="26">
        <v>0</v>
      </c>
      <c r="M26" s="26">
        <v>0</v>
      </c>
      <c r="N26" s="26">
        <v>24.4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5">
        <v>8.66</v>
      </c>
      <c r="CE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7.22</v>
      </c>
    </row>
    <row r="27" spans="1:96" s="19" customFormat="1">
      <c r="A27" s="19" t="str">
        <f>"5"</f>
        <v>5</v>
      </c>
      <c r="B27" s="20" t="s">
        <v>108</v>
      </c>
      <c r="C27" s="21" t="str">
        <f>"200"</f>
        <v>200</v>
      </c>
      <c r="D27" s="21">
        <v>1</v>
      </c>
      <c r="E27" s="21">
        <v>0</v>
      </c>
      <c r="F27" s="21">
        <v>0.2</v>
      </c>
      <c r="G27" s="21">
        <v>0</v>
      </c>
      <c r="H27" s="21">
        <v>20.6</v>
      </c>
      <c r="I27" s="21">
        <v>86.47999999999999</v>
      </c>
      <c r="J27" s="22">
        <v>0</v>
      </c>
      <c r="K27" s="22">
        <v>0</v>
      </c>
      <c r="L27" s="22">
        <v>0</v>
      </c>
      <c r="M27" s="22">
        <v>0</v>
      </c>
      <c r="N27" s="22">
        <v>19.8</v>
      </c>
      <c r="O27" s="22">
        <v>0.4</v>
      </c>
      <c r="P27" s="22">
        <v>0.4</v>
      </c>
      <c r="Q27" s="22">
        <v>0</v>
      </c>
      <c r="R27" s="22">
        <v>0</v>
      </c>
      <c r="S27" s="22">
        <v>1</v>
      </c>
      <c r="T27" s="22">
        <v>0.6</v>
      </c>
      <c r="U27" s="22">
        <v>12</v>
      </c>
      <c r="V27" s="22">
        <v>240</v>
      </c>
      <c r="W27" s="22">
        <v>14</v>
      </c>
      <c r="X27" s="22">
        <v>8</v>
      </c>
      <c r="Y27" s="22">
        <v>14</v>
      </c>
      <c r="Z27" s="22">
        <v>2.8</v>
      </c>
      <c r="AA27" s="22">
        <v>0</v>
      </c>
      <c r="AB27" s="22">
        <v>0</v>
      </c>
      <c r="AC27" s="22">
        <v>0</v>
      </c>
      <c r="AD27" s="22">
        <v>0.2</v>
      </c>
      <c r="AE27" s="22">
        <v>0.02</v>
      </c>
      <c r="AF27" s="22">
        <v>0.02</v>
      </c>
      <c r="AG27" s="22">
        <v>0.2</v>
      </c>
      <c r="AH27" s="22">
        <v>0.4</v>
      </c>
      <c r="AI27" s="22">
        <v>4</v>
      </c>
      <c r="AJ27" s="22">
        <v>0.4</v>
      </c>
      <c r="AK27" s="22">
        <v>16</v>
      </c>
      <c r="AL27" s="22">
        <v>20</v>
      </c>
      <c r="AM27" s="22">
        <v>28</v>
      </c>
      <c r="AN27" s="22">
        <v>28</v>
      </c>
      <c r="AO27" s="22">
        <v>4</v>
      </c>
      <c r="AP27" s="22">
        <v>16</v>
      </c>
      <c r="AQ27" s="22">
        <v>4</v>
      </c>
      <c r="AR27" s="22">
        <v>14</v>
      </c>
      <c r="AS27" s="22">
        <v>26</v>
      </c>
      <c r="AT27" s="22">
        <v>16</v>
      </c>
      <c r="AU27" s="22">
        <v>116</v>
      </c>
      <c r="AV27" s="22">
        <v>10</v>
      </c>
      <c r="AW27" s="22">
        <v>22</v>
      </c>
      <c r="AX27" s="22">
        <v>64</v>
      </c>
      <c r="AY27" s="22">
        <v>0</v>
      </c>
      <c r="AZ27" s="22">
        <v>20</v>
      </c>
      <c r="BA27" s="22">
        <v>24</v>
      </c>
      <c r="BB27" s="22">
        <v>10</v>
      </c>
      <c r="BC27" s="22">
        <v>8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176.2</v>
      </c>
      <c r="CC27" s="21">
        <v>11.09</v>
      </c>
      <c r="CE27" s="19">
        <v>0</v>
      </c>
      <c r="CG27" s="19">
        <v>3.6</v>
      </c>
      <c r="CH27" s="19">
        <v>3.6</v>
      </c>
      <c r="CI27" s="19">
        <v>3.6</v>
      </c>
      <c r="CJ27" s="19">
        <v>360</v>
      </c>
      <c r="CK27" s="19">
        <v>163.80000000000001</v>
      </c>
      <c r="CL27" s="19">
        <v>261.89999999999998</v>
      </c>
      <c r="CM27" s="19">
        <v>0.54</v>
      </c>
      <c r="CN27" s="19">
        <v>0.54</v>
      </c>
      <c r="CO27" s="19">
        <v>0.54</v>
      </c>
      <c r="CP27" s="19">
        <v>0</v>
      </c>
      <c r="CQ27" s="19">
        <v>0</v>
      </c>
      <c r="CR27" s="19">
        <v>9.24</v>
      </c>
    </row>
    <row r="28" spans="1:96" s="27" customFormat="1" ht="11.4">
      <c r="B28" s="28" t="s">
        <v>109</v>
      </c>
      <c r="C28" s="29"/>
      <c r="D28" s="29">
        <v>13.8</v>
      </c>
      <c r="E28" s="29">
        <v>0</v>
      </c>
      <c r="F28" s="29">
        <v>12.2</v>
      </c>
      <c r="G28" s="29">
        <v>0</v>
      </c>
      <c r="H28" s="29">
        <v>45</v>
      </c>
      <c r="I28" s="29">
        <v>338.4</v>
      </c>
      <c r="J28" s="30">
        <v>0</v>
      </c>
      <c r="K28" s="30">
        <v>0</v>
      </c>
      <c r="L28" s="30">
        <v>0</v>
      </c>
      <c r="M28" s="30">
        <v>0</v>
      </c>
      <c r="N28" s="30">
        <v>44.2</v>
      </c>
      <c r="O28" s="30">
        <v>0.4</v>
      </c>
      <c r="P28" s="30">
        <v>0.4</v>
      </c>
      <c r="Q28" s="30">
        <v>0</v>
      </c>
      <c r="R28" s="30">
        <v>0</v>
      </c>
      <c r="S28" s="30">
        <v>1</v>
      </c>
      <c r="T28" s="30">
        <v>0.6</v>
      </c>
      <c r="U28" s="30">
        <v>12</v>
      </c>
      <c r="V28" s="30">
        <v>240</v>
      </c>
      <c r="W28" s="30">
        <v>14</v>
      </c>
      <c r="X28" s="30">
        <v>8</v>
      </c>
      <c r="Y28" s="30">
        <v>14</v>
      </c>
      <c r="Z28" s="30">
        <v>2.8</v>
      </c>
      <c r="AA28" s="30">
        <v>0</v>
      </c>
      <c r="AB28" s="30">
        <v>0</v>
      </c>
      <c r="AC28" s="30">
        <v>0</v>
      </c>
      <c r="AD28" s="30">
        <v>0.2</v>
      </c>
      <c r="AE28" s="30">
        <v>0.02</v>
      </c>
      <c r="AF28" s="30">
        <v>0.02</v>
      </c>
      <c r="AG28" s="30">
        <v>0.2</v>
      </c>
      <c r="AH28" s="30">
        <v>0.4</v>
      </c>
      <c r="AI28" s="30">
        <v>4</v>
      </c>
      <c r="AJ28" s="30">
        <v>0.4</v>
      </c>
      <c r="AK28" s="30">
        <v>16</v>
      </c>
      <c r="AL28" s="30">
        <v>20</v>
      </c>
      <c r="AM28" s="30">
        <v>28</v>
      </c>
      <c r="AN28" s="30">
        <v>28</v>
      </c>
      <c r="AO28" s="30">
        <v>4</v>
      </c>
      <c r="AP28" s="30">
        <v>16</v>
      </c>
      <c r="AQ28" s="30">
        <v>4</v>
      </c>
      <c r="AR28" s="30">
        <v>14</v>
      </c>
      <c r="AS28" s="30">
        <v>26</v>
      </c>
      <c r="AT28" s="30">
        <v>16</v>
      </c>
      <c r="AU28" s="30">
        <v>116</v>
      </c>
      <c r="AV28" s="30">
        <v>10</v>
      </c>
      <c r="AW28" s="30">
        <v>22</v>
      </c>
      <c r="AX28" s="30">
        <v>64</v>
      </c>
      <c r="AY28" s="30">
        <v>0</v>
      </c>
      <c r="AZ28" s="30">
        <v>20</v>
      </c>
      <c r="BA28" s="30">
        <v>24</v>
      </c>
      <c r="BB28" s="30">
        <v>10</v>
      </c>
      <c r="BC28" s="30">
        <v>8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176.2</v>
      </c>
      <c r="CC28" s="29">
        <f>SUM($CC$25:$CC$27)</f>
        <v>19.75</v>
      </c>
      <c r="CD28" s="27">
        <f>$I$28/$I$49*100</f>
        <v>9.7045336575825267</v>
      </c>
      <c r="CE28" s="27">
        <v>0</v>
      </c>
      <c r="CG28" s="27">
        <v>3.6</v>
      </c>
      <c r="CH28" s="27">
        <v>3.6</v>
      </c>
      <c r="CI28" s="27">
        <v>3.6</v>
      </c>
      <c r="CJ28" s="27">
        <v>360</v>
      </c>
      <c r="CK28" s="27">
        <v>163.80000000000001</v>
      </c>
      <c r="CL28" s="27">
        <v>261.89999999999998</v>
      </c>
      <c r="CM28" s="27">
        <v>0.54</v>
      </c>
      <c r="CN28" s="27">
        <v>0.54</v>
      </c>
      <c r="CO28" s="27">
        <v>0.54</v>
      </c>
      <c r="CP28" s="27">
        <v>0</v>
      </c>
      <c r="CQ28" s="27">
        <v>0</v>
      </c>
    </row>
    <row r="29" spans="1:96" s="86" customFormat="1" ht="11.4">
      <c r="A29" s="86" t="s">
        <v>153</v>
      </c>
    </row>
    <row r="30" spans="1:96">
      <c r="B30" s="18" t="s">
        <v>110</v>
      </c>
      <c r="C30" s="16"/>
      <c r="D30" s="16"/>
      <c r="E30" s="16"/>
      <c r="F30" s="16"/>
      <c r="G30" s="16"/>
      <c r="H30" s="16"/>
      <c r="I30" s="16"/>
    </row>
    <row r="31" spans="1:96" s="23" customFormat="1">
      <c r="A31" s="23" t="str">
        <f>"20/5"</f>
        <v>20/5</v>
      </c>
      <c r="B31" s="24" t="s">
        <v>93</v>
      </c>
      <c r="C31" s="25" t="str">
        <f>"100"</f>
        <v>100</v>
      </c>
      <c r="D31" s="25">
        <v>15.37</v>
      </c>
      <c r="E31" s="25">
        <v>14.66</v>
      </c>
      <c r="F31" s="25">
        <v>12.16</v>
      </c>
      <c r="G31" s="25">
        <v>2.14</v>
      </c>
      <c r="H31" s="25">
        <v>18.72</v>
      </c>
      <c r="I31" s="25">
        <v>246.690912</v>
      </c>
      <c r="J31" s="26">
        <v>6.87</v>
      </c>
      <c r="K31" s="26">
        <v>1.37</v>
      </c>
      <c r="L31" s="26">
        <v>0</v>
      </c>
      <c r="M31" s="26">
        <v>0</v>
      </c>
      <c r="N31" s="26">
        <v>9.5399999999999991</v>
      </c>
      <c r="O31" s="26">
        <v>8.73</v>
      </c>
      <c r="P31" s="26">
        <v>0.46</v>
      </c>
      <c r="Q31" s="26">
        <v>0</v>
      </c>
      <c r="R31" s="26">
        <v>0</v>
      </c>
      <c r="S31" s="26">
        <v>0.95</v>
      </c>
      <c r="T31" s="26">
        <v>2.08</v>
      </c>
      <c r="U31" s="26">
        <v>441.76</v>
      </c>
      <c r="V31" s="26">
        <v>128.04</v>
      </c>
      <c r="W31" s="26">
        <v>137.41</v>
      </c>
      <c r="X31" s="26">
        <v>20.28</v>
      </c>
      <c r="Y31" s="26">
        <v>182.34</v>
      </c>
      <c r="Z31" s="26">
        <v>0.67</v>
      </c>
      <c r="AA31" s="26">
        <v>51.18</v>
      </c>
      <c r="AB31" s="26">
        <v>33.44</v>
      </c>
      <c r="AC31" s="26">
        <v>92.35</v>
      </c>
      <c r="AD31" s="26">
        <v>1.35</v>
      </c>
      <c r="AE31" s="26">
        <v>0.05</v>
      </c>
      <c r="AF31" s="26">
        <v>0.22</v>
      </c>
      <c r="AG31" s="26">
        <v>0.4</v>
      </c>
      <c r="AH31" s="26">
        <v>3.76</v>
      </c>
      <c r="AI31" s="26">
        <v>0.23</v>
      </c>
      <c r="AJ31" s="26">
        <v>0</v>
      </c>
      <c r="AK31" s="26">
        <v>819.27</v>
      </c>
      <c r="AL31" s="26">
        <v>674.51</v>
      </c>
      <c r="AM31" s="26">
        <v>1262.3</v>
      </c>
      <c r="AN31" s="26">
        <v>980.45</v>
      </c>
      <c r="AO31" s="26">
        <v>376.35</v>
      </c>
      <c r="AP31" s="26">
        <v>633.17999999999995</v>
      </c>
      <c r="AQ31" s="26">
        <v>204.37</v>
      </c>
      <c r="AR31" s="26">
        <v>740.18</v>
      </c>
      <c r="AS31" s="26">
        <v>215.46</v>
      </c>
      <c r="AT31" s="26">
        <v>233.28</v>
      </c>
      <c r="AU31" s="26">
        <v>337.17</v>
      </c>
      <c r="AV31" s="26">
        <v>427.23</v>
      </c>
      <c r="AW31" s="26">
        <v>175.86</v>
      </c>
      <c r="AX31" s="26">
        <v>887.37</v>
      </c>
      <c r="AY31" s="26">
        <v>1.32</v>
      </c>
      <c r="AZ31" s="26">
        <v>252.15</v>
      </c>
      <c r="BA31" s="26">
        <v>237.27</v>
      </c>
      <c r="BB31" s="26">
        <v>760.3</v>
      </c>
      <c r="BC31" s="26">
        <v>132.65</v>
      </c>
      <c r="BD31" s="26">
        <v>7.0000000000000007E-2</v>
      </c>
      <c r="BE31" s="26">
        <v>0.03</v>
      </c>
      <c r="BF31" s="26">
        <v>0.02</v>
      </c>
      <c r="BG31" s="26">
        <v>0.04</v>
      </c>
      <c r="BH31" s="26">
        <v>0.05</v>
      </c>
      <c r="BI31" s="26">
        <v>0.21</v>
      </c>
      <c r="BJ31" s="26">
        <v>0</v>
      </c>
      <c r="BK31" s="26">
        <v>0.7</v>
      </c>
      <c r="BL31" s="26">
        <v>0</v>
      </c>
      <c r="BM31" s="26">
        <v>0.25</v>
      </c>
      <c r="BN31" s="26">
        <v>0.01</v>
      </c>
      <c r="BO31" s="26">
        <v>0.01</v>
      </c>
      <c r="BP31" s="26">
        <v>0</v>
      </c>
      <c r="BQ31" s="26">
        <v>0.04</v>
      </c>
      <c r="BR31" s="26">
        <v>0.06</v>
      </c>
      <c r="BS31" s="26">
        <v>0.89</v>
      </c>
      <c r="BT31" s="26">
        <v>0</v>
      </c>
      <c r="BU31" s="26">
        <v>0</v>
      </c>
      <c r="BV31" s="26">
        <v>1.21</v>
      </c>
      <c r="BW31" s="26">
        <v>0.01</v>
      </c>
      <c r="BX31" s="26">
        <v>0</v>
      </c>
      <c r="BY31" s="26">
        <v>0</v>
      </c>
      <c r="BZ31" s="26">
        <v>0</v>
      </c>
      <c r="CA31" s="26">
        <v>0</v>
      </c>
      <c r="CB31" s="26">
        <v>78.69</v>
      </c>
      <c r="CC31" s="25">
        <v>46.2</v>
      </c>
      <c r="CE31" s="23">
        <v>56.75</v>
      </c>
      <c r="CG31" s="23">
        <v>50.95</v>
      </c>
      <c r="CH31" s="23">
        <v>28.06</v>
      </c>
      <c r="CI31" s="23">
        <v>39.51</v>
      </c>
      <c r="CJ31" s="23">
        <v>1263.81</v>
      </c>
      <c r="CK31" s="23">
        <v>779.7</v>
      </c>
      <c r="CL31" s="23">
        <v>1021.76</v>
      </c>
      <c r="CM31" s="23">
        <v>18.34</v>
      </c>
      <c r="CN31" s="23">
        <v>12.37</v>
      </c>
      <c r="CO31" s="23">
        <v>15.36</v>
      </c>
      <c r="CP31" s="23">
        <v>7</v>
      </c>
      <c r="CQ31" s="23">
        <v>1</v>
      </c>
      <c r="CR31" s="23">
        <v>28</v>
      </c>
    </row>
    <row r="32" spans="1:96" s="23" customFormat="1">
      <c r="A32" s="23" t="str">
        <f>"-"</f>
        <v>-</v>
      </c>
      <c r="B32" s="24" t="s">
        <v>94</v>
      </c>
      <c r="C32" s="25" t="str">
        <f>"20"</f>
        <v>20</v>
      </c>
      <c r="D32" s="25">
        <v>1.44</v>
      </c>
      <c r="E32" s="25">
        <v>1.44</v>
      </c>
      <c r="F32" s="25">
        <v>1.7</v>
      </c>
      <c r="G32" s="25">
        <v>0</v>
      </c>
      <c r="H32" s="25">
        <v>11.1</v>
      </c>
      <c r="I32" s="25">
        <v>63.48</v>
      </c>
      <c r="J32" s="26">
        <v>1.04</v>
      </c>
      <c r="K32" s="26">
        <v>0</v>
      </c>
      <c r="L32" s="26">
        <v>0</v>
      </c>
      <c r="M32" s="26">
        <v>0</v>
      </c>
      <c r="N32" s="26">
        <v>11.1</v>
      </c>
      <c r="O32" s="26">
        <v>0</v>
      </c>
      <c r="P32" s="26">
        <v>0</v>
      </c>
      <c r="Q32" s="26">
        <v>0</v>
      </c>
      <c r="R32" s="26">
        <v>0</v>
      </c>
      <c r="S32" s="26">
        <v>0.08</v>
      </c>
      <c r="T32" s="26">
        <v>0.36</v>
      </c>
      <c r="U32" s="26">
        <v>26</v>
      </c>
      <c r="V32" s="26">
        <v>73</v>
      </c>
      <c r="W32" s="26">
        <v>61.4</v>
      </c>
      <c r="X32" s="26">
        <v>6.8</v>
      </c>
      <c r="Y32" s="26">
        <v>43.8</v>
      </c>
      <c r="Z32" s="26">
        <v>0.04</v>
      </c>
      <c r="AA32" s="26">
        <v>8.4</v>
      </c>
      <c r="AB32" s="26">
        <v>6</v>
      </c>
      <c r="AC32" s="26">
        <v>9.4</v>
      </c>
      <c r="AD32" s="26">
        <v>0.04</v>
      </c>
      <c r="AE32" s="26">
        <v>0.01</v>
      </c>
      <c r="AF32" s="26">
        <v>0.08</v>
      </c>
      <c r="AG32" s="26">
        <v>0.04</v>
      </c>
      <c r="AH32" s="26">
        <v>0.36</v>
      </c>
      <c r="AI32" s="26">
        <v>0.2</v>
      </c>
      <c r="AJ32" s="26">
        <v>0</v>
      </c>
      <c r="AK32" s="26">
        <v>90.6</v>
      </c>
      <c r="AL32" s="26">
        <v>83.6</v>
      </c>
      <c r="AM32" s="26">
        <v>107.6</v>
      </c>
      <c r="AN32" s="26">
        <v>108</v>
      </c>
      <c r="AO32" s="26">
        <v>33</v>
      </c>
      <c r="AP32" s="26">
        <v>60.8</v>
      </c>
      <c r="AQ32" s="26">
        <v>19</v>
      </c>
      <c r="AR32" s="26">
        <v>64</v>
      </c>
      <c r="AS32" s="26">
        <v>47.2</v>
      </c>
      <c r="AT32" s="26">
        <v>48</v>
      </c>
      <c r="AU32" s="26">
        <v>106</v>
      </c>
      <c r="AV32" s="26">
        <v>34</v>
      </c>
      <c r="AW32" s="26">
        <v>28</v>
      </c>
      <c r="AX32" s="26">
        <v>318.2</v>
      </c>
      <c r="AY32" s="26">
        <v>0</v>
      </c>
      <c r="AZ32" s="26">
        <v>156</v>
      </c>
      <c r="BA32" s="26">
        <v>83.6</v>
      </c>
      <c r="BB32" s="26">
        <v>67.599999999999994</v>
      </c>
      <c r="BC32" s="26">
        <v>13.8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0.49</v>
      </c>
      <c r="BT32" s="26">
        <v>0</v>
      </c>
      <c r="BU32" s="26">
        <v>0</v>
      </c>
      <c r="BV32" s="26">
        <v>0.04</v>
      </c>
      <c r="BW32" s="26">
        <v>0.01</v>
      </c>
      <c r="BX32" s="26">
        <v>0.02</v>
      </c>
      <c r="BY32" s="26">
        <v>0</v>
      </c>
      <c r="BZ32" s="26">
        <v>0</v>
      </c>
      <c r="CA32" s="26">
        <v>0</v>
      </c>
      <c r="CB32" s="26">
        <v>5.32</v>
      </c>
      <c r="CC32" s="25">
        <v>5.35</v>
      </c>
      <c r="CE32" s="23">
        <v>9.4</v>
      </c>
      <c r="CG32" s="23">
        <v>1.4</v>
      </c>
      <c r="CH32" s="23">
        <v>1.4</v>
      </c>
      <c r="CI32" s="23">
        <v>1.4</v>
      </c>
      <c r="CJ32" s="23">
        <v>692</v>
      </c>
      <c r="CK32" s="23">
        <v>166</v>
      </c>
      <c r="CL32" s="23">
        <v>429</v>
      </c>
      <c r="CM32" s="23">
        <v>0.6</v>
      </c>
      <c r="CN32" s="23">
        <v>0.6</v>
      </c>
      <c r="CO32" s="23">
        <v>0.6</v>
      </c>
      <c r="CP32" s="23">
        <v>0</v>
      </c>
      <c r="CQ32" s="23">
        <v>0</v>
      </c>
      <c r="CR32" s="23">
        <v>4.46</v>
      </c>
    </row>
    <row r="33" spans="1:96" s="23" customFormat="1">
      <c r="A33" s="23" t="str">
        <f>"200"</f>
        <v>200</v>
      </c>
      <c r="B33" s="24" t="s">
        <v>95</v>
      </c>
      <c r="C33" s="25" t="str">
        <f>"200"</f>
        <v>200</v>
      </c>
      <c r="D33" s="25">
        <v>6.15</v>
      </c>
      <c r="E33" s="25">
        <v>2.88</v>
      </c>
      <c r="F33" s="25">
        <v>8.2200000000000006</v>
      </c>
      <c r="G33" s="25">
        <v>0.78</v>
      </c>
      <c r="H33" s="25">
        <v>33.729999999999997</v>
      </c>
      <c r="I33" s="25">
        <v>231.86929480519501</v>
      </c>
      <c r="J33" s="26">
        <v>4.9000000000000004</v>
      </c>
      <c r="K33" s="26">
        <v>0.13</v>
      </c>
      <c r="L33" s="26">
        <v>0</v>
      </c>
      <c r="M33" s="26">
        <v>0</v>
      </c>
      <c r="N33" s="26">
        <v>9.8699999999999992</v>
      </c>
      <c r="O33" s="26">
        <v>22.75</v>
      </c>
      <c r="P33" s="26">
        <v>1.1100000000000001</v>
      </c>
      <c r="Q33" s="26">
        <v>0</v>
      </c>
      <c r="R33" s="26">
        <v>0</v>
      </c>
      <c r="S33" s="26">
        <v>0.1</v>
      </c>
      <c r="T33" s="26">
        <v>1.04</v>
      </c>
      <c r="U33" s="26">
        <v>53.96</v>
      </c>
      <c r="V33" s="26">
        <v>202.37</v>
      </c>
      <c r="W33" s="26">
        <v>124.11</v>
      </c>
      <c r="X33" s="26">
        <v>36.130000000000003</v>
      </c>
      <c r="Y33" s="26">
        <v>149.09</v>
      </c>
      <c r="Z33" s="26">
        <v>0.78</v>
      </c>
      <c r="AA33" s="26">
        <v>50.76</v>
      </c>
      <c r="AB33" s="26">
        <v>32.299999999999997</v>
      </c>
      <c r="AC33" s="26">
        <v>56.63</v>
      </c>
      <c r="AD33" s="26">
        <v>0.17</v>
      </c>
      <c r="AE33" s="26">
        <v>0.11</v>
      </c>
      <c r="AF33" s="26">
        <v>0.15</v>
      </c>
      <c r="AG33" s="26">
        <v>0.56000000000000005</v>
      </c>
      <c r="AH33" s="26">
        <v>2.23</v>
      </c>
      <c r="AI33" s="26">
        <v>0.52</v>
      </c>
      <c r="AJ33" s="26">
        <v>0</v>
      </c>
      <c r="AK33" s="26">
        <v>315.83</v>
      </c>
      <c r="AL33" s="26">
        <v>292.42</v>
      </c>
      <c r="AM33" s="26">
        <v>661.93</v>
      </c>
      <c r="AN33" s="26">
        <v>314.88</v>
      </c>
      <c r="AO33" s="26">
        <v>154.43</v>
      </c>
      <c r="AP33" s="26">
        <v>242.67</v>
      </c>
      <c r="AQ33" s="26">
        <v>93.41</v>
      </c>
      <c r="AR33" s="26">
        <v>312.44</v>
      </c>
      <c r="AS33" s="26">
        <v>265.93</v>
      </c>
      <c r="AT33" s="26">
        <v>159.86000000000001</v>
      </c>
      <c r="AU33" s="26">
        <v>208.43</v>
      </c>
      <c r="AV33" s="26">
        <v>76.739999999999995</v>
      </c>
      <c r="AW33" s="26">
        <v>106.92</v>
      </c>
      <c r="AX33" s="26">
        <v>611.71</v>
      </c>
      <c r="AY33" s="26">
        <v>0</v>
      </c>
      <c r="AZ33" s="26">
        <v>206.59</v>
      </c>
      <c r="BA33" s="26">
        <v>185.8</v>
      </c>
      <c r="BB33" s="26">
        <v>305.20999999999998</v>
      </c>
      <c r="BC33" s="26">
        <v>81.22</v>
      </c>
      <c r="BD33" s="26">
        <v>0.19</v>
      </c>
      <c r="BE33" s="26">
        <v>0.04</v>
      </c>
      <c r="BF33" s="26">
        <v>0.04</v>
      </c>
      <c r="BG33" s="26">
        <v>0.1</v>
      </c>
      <c r="BH33" s="26">
        <v>0.13</v>
      </c>
      <c r="BI33" s="26">
        <v>0.41</v>
      </c>
      <c r="BJ33" s="26">
        <v>0</v>
      </c>
      <c r="BK33" s="26">
        <v>1.35</v>
      </c>
      <c r="BL33" s="26">
        <v>0</v>
      </c>
      <c r="BM33" s="26">
        <v>0.41</v>
      </c>
      <c r="BN33" s="26">
        <v>0</v>
      </c>
      <c r="BO33" s="26">
        <v>0</v>
      </c>
      <c r="BP33" s="26">
        <v>0</v>
      </c>
      <c r="BQ33" s="26">
        <v>0.04</v>
      </c>
      <c r="BR33" s="26">
        <v>0.15</v>
      </c>
      <c r="BS33" s="26">
        <v>1.33</v>
      </c>
      <c r="BT33" s="26">
        <v>0</v>
      </c>
      <c r="BU33" s="26">
        <v>0</v>
      </c>
      <c r="BV33" s="26">
        <v>0.42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94.62</v>
      </c>
      <c r="CC33" s="25">
        <v>21.15</v>
      </c>
      <c r="CE33" s="23">
        <v>56.14</v>
      </c>
      <c r="CG33" s="23">
        <v>7.94</v>
      </c>
      <c r="CH33" s="23">
        <v>2.54</v>
      </c>
      <c r="CI33" s="23">
        <v>5.24</v>
      </c>
      <c r="CJ33" s="23">
        <v>1421.81</v>
      </c>
      <c r="CK33" s="23">
        <v>642.23</v>
      </c>
      <c r="CL33" s="23">
        <v>1032.02</v>
      </c>
      <c r="CM33" s="23">
        <v>13.95</v>
      </c>
      <c r="CN33" s="23">
        <v>4.79</v>
      </c>
      <c r="CO33" s="23">
        <v>9.3699999999999992</v>
      </c>
      <c r="CP33" s="23">
        <v>4.87</v>
      </c>
      <c r="CQ33" s="23">
        <v>0</v>
      </c>
      <c r="CR33" s="23">
        <v>12.82</v>
      </c>
    </row>
    <row r="34" spans="1:96" s="23" customFormat="1">
      <c r="A34" s="23" t="str">
        <f>"2"</f>
        <v>2</v>
      </c>
      <c r="B34" s="24" t="s">
        <v>96</v>
      </c>
      <c r="C34" s="25" t="str">
        <f>"50"</f>
        <v>50</v>
      </c>
      <c r="D34" s="25">
        <v>3.31</v>
      </c>
      <c r="E34" s="25">
        <v>0</v>
      </c>
      <c r="F34" s="25">
        <v>0.33</v>
      </c>
      <c r="G34" s="25">
        <v>0.33</v>
      </c>
      <c r="H34" s="25">
        <v>23.45</v>
      </c>
      <c r="I34" s="25">
        <v>111.95049999999998</v>
      </c>
      <c r="J34" s="26">
        <v>0</v>
      </c>
      <c r="K34" s="26">
        <v>0</v>
      </c>
      <c r="L34" s="26">
        <v>0</v>
      </c>
      <c r="M34" s="26">
        <v>0</v>
      </c>
      <c r="N34" s="26">
        <v>0.55000000000000004</v>
      </c>
      <c r="O34" s="26">
        <v>22.8</v>
      </c>
      <c r="P34" s="26">
        <v>0.1</v>
      </c>
      <c r="Q34" s="26">
        <v>0</v>
      </c>
      <c r="R34" s="26">
        <v>0</v>
      </c>
      <c r="S34" s="26">
        <v>0</v>
      </c>
      <c r="T34" s="26">
        <v>0.9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159.65</v>
      </c>
      <c r="AL34" s="26">
        <v>166.17</v>
      </c>
      <c r="AM34" s="26">
        <v>254.48</v>
      </c>
      <c r="AN34" s="26">
        <v>84.39</v>
      </c>
      <c r="AO34" s="26">
        <v>50.03</v>
      </c>
      <c r="AP34" s="26">
        <v>100.05</v>
      </c>
      <c r="AQ34" s="26">
        <v>37.85</v>
      </c>
      <c r="AR34" s="26">
        <v>180.96</v>
      </c>
      <c r="AS34" s="26">
        <v>112.23</v>
      </c>
      <c r="AT34" s="26">
        <v>156.6</v>
      </c>
      <c r="AU34" s="26">
        <v>129.19999999999999</v>
      </c>
      <c r="AV34" s="26">
        <v>67.86</v>
      </c>
      <c r="AW34" s="26">
        <v>120.06</v>
      </c>
      <c r="AX34" s="26">
        <v>1003.98</v>
      </c>
      <c r="AY34" s="26">
        <v>0</v>
      </c>
      <c r="AZ34" s="26">
        <v>327.12</v>
      </c>
      <c r="BA34" s="26">
        <v>142.25</v>
      </c>
      <c r="BB34" s="26">
        <v>94.4</v>
      </c>
      <c r="BC34" s="26">
        <v>74.819999999999993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0.04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0.03</v>
      </c>
      <c r="BT34" s="26">
        <v>0</v>
      </c>
      <c r="BU34" s="26">
        <v>0</v>
      </c>
      <c r="BV34" s="26">
        <v>0.14000000000000001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19.55</v>
      </c>
      <c r="CC34" s="25">
        <v>2.8</v>
      </c>
      <c r="CE34" s="23">
        <v>0</v>
      </c>
      <c r="CG34" s="23">
        <v>0</v>
      </c>
      <c r="CH34" s="23">
        <v>0</v>
      </c>
      <c r="CI34" s="23">
        <v>0</v>
      </c>
      <c r="CJ34" s="23">
        <v>715.48</v>
      </c>
      <c r="CK34" s="23">
        <v>275.64999999999998</v>
      </c>
      <c r="CL34" s="23">
        <v>495.56</v>
      </c>
      <c r="CM34" s="23">
        <v>5.72</v>
      </c>
      <c r="CN34" s="23">
        <v>5.72</v>
      </c>
      <c r="CO34" s="23">
        <v>5.72</v>
      </c>
      <c r="CP34" s="23">
        <v>0</v>
      </c>
      <c r="CQ34" s="23">
        <v>0</v>
      </c>
      <c r="CR34" s="23">
        <v>2.33</v>
      </c>
    </row>
    <row r="35" spans="1:96" s="19" customFormat="1">
      <c r="A35" s="19" t="str">
        <f>"27/10"</f>
        <v>27/10</v>
      </c>
      <c r="B35" s="20" t="s">
        <v>97</v>
      </c>
      <c r="C35" s="21" t="str">
        <f>"200"</f>
        <v>200</v>
      </c>
      <c r="D35" s="21">
        <v>0.1</v>
      </c>
      <c r="E35" s="21">
        <v>0</v>
      </c>
      <c r="F35" s="21">
        <v>0.02</v>
      </c>
      <c r="G35" s="21">
        <v>0.02</v>
      </c>
      <c r="H35" s="21">
        <v>5.94</v>
      </c>
      <c r="I35" s="21">
        <v>23.095202</v>
      </c>
      <c r="J35" s="22">
        <v>0</v>
      </c>
      <c r="K35" s="22">
        <v>0</v>
      </c>
      <c r="L35" s="22">
        <v>0</v>
      </c>
      <c r="M35" s="22">
        <v>0</v>
      </c>
      <c r="N35" s="22">
        <v>5.89</v>
      </c>
      <c r="O35" s="22">
        <v>0</v>
      </c>
      <c r="P35" s="22">
        <v>0.05</v>
      </c>
      <c r="Q35" s="22">
        <v>0</v>
      </c>
      <c r="R35" s="22">
        <v>0</v>
      </c>
      <c r="S35" s="22">
        <v>0</v>
      </c>
      <c r="T35" s="22">
        <v>0.03</v>
      </c>
      <c r="U35" s="22">
        <v>0.06</v>
      </c>
      <c r="V35" s="22">
        <v>0.18</v>
      </c>
      <c r="W35" s="22">
        <v>0.17</v>
      </c>
      <c r="X35" s="22">
        <v>0</v>
      </c>
      <c r="Y35" s="22">
        <v>0</v>
      </c>
      <c r="Z35" s="22">
        <v>0.02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200.05</v>
      </c>
      <c r="CC35" s="21">
        <v>1.18</v>
      </c>
      <c r="CE35" s="19">
        <v>0</v>
      </c>
      <c r="CG35" s="19">
        <v>0.6</v>
      </c>
      <c r="CH35" s="19">
        <v>0.6</v>
      </c>
      <c r="CI35" s="19">
        <v>0.6</v>
      </c>
      <c r="CJ35" s="19">
        <v>60</v>
      </c>
      <c r="CK35" s="19">
        <v>24.6</v>
      </c>
      <c r="CL35" s="19">
        <v>42.3</v>
      </c>
      <c r="CM35" s="19">
        <v>6.54</v>
      </c>
      <c r="CN35" s="19">
        <v>3.84</v>
      </c>
      <c r="CO35" s="19">
        <v>5.19</v>
      </c>
      <c r="CP35" s="19">
        <v>6</v>
      </c>
      <c r="CQ35" s="19">
        <v>0</v>
      </c>
      <c r="CR35" s="19">
        <v>0.72</v>
      </c>
    </row>
    <row r="36" spans="1:96" s="27" customFormat="1" ht="11.4">
      <c r="B36" s="28" t="s">
        <v>111</v>
      </c>
      <c r="C36" s="29"/>
      <c r="D36" s="29">
        <v>26.36</v>
      </c>
      <c r="E36" s="29">
        <v>18.98</v>
      </c>
      <c r="F36" s="29">
        <v>22.43</v>
      </c>
      <c r="G36" s="29">
        <v>3.27</v>
      </c>
      <c r="H36" s="29">
        <v>92.94</v>
      </c>
      <c r="I36" s="29">
        <v>677.09</v>
      </c>
      <c r="J36" s="30">
        <v>12.81</v>
      </c>
      <c r="K36" s="30">
        <v>1.5</v>
      </c>
      <c r="L36" s="30">
        <v>0</v>
      </c>
      <c r="M36" s="30">
        <v>0</v>
      </c>
      <c r="N36" s="30">
        <v>36.94</v>
      </c>
      <c r="O36" s="30">
        <v>54.28</v>
      </c>
      <c r="P36" s="30">
        <v>1.72</v>
      </c>
      <c r="Q36" s="30">
        <v>0</v>
      </c>
      <c r="R36" s="30">
        <v>0</v>
      </c>
      <c r="S36" s="30">
        <v>1.1299999999999999</v>
      </c>
      <c r="T36" s="30">
        <v>4.42</v>
      </c>
      <c r="U36" s="30">
        <v>521.78</v>
      </c>
      <c r="V36" s="30">
        <v>403.59</v>
      </c>
      <c r="W36" s="30">
        <v>323.08999999999997</v>
      </c>
      <c r="X36" s="30">
        <v>63.22</v>
      </c>
      <c r="Y36" s="30">
        <v>375.23</v>
      </c>
      <c r="Z36" s="30">
        <v>1.51</v>
      </c>
      <c r="AA36" s="30">
        <v>110.34</v>
      </c>
      <c r="AB36" s="30">
        <v>71.739999999999995</v>
      </c>
      <c r="AC36" s="30">
        <v>158.37</v>
      </c>
      <c r="AD36" s="30">
        <v>1.57</v>
      </c>
      <c r="AE36" s="30">
        <v>0.17</v>
      </c>
      <c r="AF36" s="30">
        <v>0.45</v>
      </c>
      <c r="AG36" s="30">
        <v>1</v>
      </c>
      <c r="AH36" s="30">
        <v>6.35</v>
      </c>
      <c r="AI36" s="30">
        <v>0.95</v>
      </c>
      <c r="AJ36" s="30">
        <v>0</v>
      </c>
      <c r="AK36" s="30">
        <v>1385.34</v>
      </c>
      <c r="AL36" s="30">
        <v>1216.7</v>
      </c>
      <c r="AM36" s="30">
        <v>2286.31</v>
      </c>
      <c r="AN36" s="30">
        <v>1487.72</v>
      </c>
      <c r="AO36" s="30">
        <v>613.80999999999995</v>
      </c>
      <c r="AP36" s="30">
        <v>1036.7</v>
      </c>
      <c r="AQ36" s="30">
        <v>354.62</v>
      </c>
      <c r="AR36" s="30">
        <v>1297.58</v>
      </c>
      <c r="AS36" s="30">
        <v>640.83000000000004</v>
      </c>
      <c r="AT36" s="30">
        <v>597.73</v>
      </c>
      <c r="AU36" s="30">
        <v>780.8</v>
      </c>
      <c r="AV36" s="30">
        <v>605.83000000000004</v>
      </c>
      <c r="AW36" s="30">
        <v>430.85</v>
      </c>
      <c r="AX36" s="30">
        <v>2821.26</v>
      </c>
      <c r="AY36" s="30">
        <v>1.32</v>
      </c>
      <c r="AZ36" s="30">
        <v>941.87</v>
      </c>
      <c r="BA36" s="30">
        <v>648.91</v>
      </c>
      <c r="BB36" s="30">
        <v>1227.5</v>
      </c>
      <c r="BC36" s="30">
        <v>302.49</v>
      </c>
      <c r="BD36" s="30">
        <v>0.27</v>
      </c>
      <c r="BE36" s="30">
        <v>0.08</v>
      </c>
      <c r="BF36" s="30">
        <v>0.05</v>
      </c>
      <c r="BG36" s="30">
        <v>0.14000000000000001</v>
      </c>
      <c r="BH36" s="30">
        <v>0.17</v>
      </c>
      <c r="BI36" s="30">
        <v>0.62</v>
      </c>
      <c r="BJ36" s="30">
        <v>0</v>
      </c>
      <c r="BK36" s="30">
        <v>2.09</v>
      </c>
      <c r="BL36" s="30">
        <v>0</v>
      </c>
      <c r="BM36" s="30">
        <v>0.66</v>
      </c>
      <c r="BN36" s="30">
        <v>0.01</v>
      </c>
      <c r="BO36" s="30">
        <v>0.01</v>
      </c>
      <c r="BP36" s="30">
        <v>0</v>
      </c>
      <c r="BQ36" s="30">
        <v>0.08</v>
      </c>
      <c r="BR36" s="30">
        <v>0.22</v>
      </c>
      <c r="BS36" s="30">
        <v>2.75</v>
      </c>
      <c r="BT36" s="30">
        <v>0</v>
      </c>
      <c r="BU36" s="30">
        <v>0</v>
      </c>
      <c r="BV36" s="30">
        <v>1.81</v>
      </c>
      <c r="BW36" s="30">
        <v>0.04</v>
      </c>
      <c r="BX36" s="30">
        <v>0.02</v>
      </c>
      <c r="BY36" s="30">
        <v>0</v>
      </c>
      <c r="BZ36" s="30">
        <v>0</v>
      </c>
      <c r="CA36" s="30">
        <v>0</v>
      </c>
      <c r="CB36" s="30">
        <v>398.23</v>
      </c>
      <c r="CC36" s="29">
        <f>SUM($CC$30:$CC$35)</f>
        <v>76.680000000000007</v>
      </c>
      <c r="CD36" s="27">
        <f>$I$36/$I$49*100</f>
        <v>19.417383848145846</v>
      </c>
      <c r="CE36" s="27">
        <v>122.29</v>
      </c>
      <c r="CG36" s="27">
        <v>60.89</v>
      </c>
      <c r="CH36" s="27">
        <v>32.6</v>
      </c>
      <c r="CI36" s="27">
        <v>46.75</v>
      </c>
      <c r="CJ36" s="27">
        <v>4153.1000000000004</v>
      </c>
      <c r="CK36" s="27">
        <v>1888.18</v>
      </c>
      <c r="CL36" s="27">
        <v>3020.64</v>
      </c>
      <c r="CM36" s="27">
        <v>45.16</v>
      </c>
      <c r="CN36" s="27">
        <v>27.32</v>
      </c>
      <c r="CO36" s="27">
        <v>36.24</v>
      </c>
      <c r="CP36" s="27">
        <v>17.87</v>
      </c>
      <c r="CQ36" s="27">
        <v>1</v>
      </c>
    </row>
    <row r="37" spans="1:96">
      <c r="B37" s="18" t="s">
        <v>112</v>
      </c>
      <c r="C37" s="16"/>
      <c r="D37" s="16"/>
      <c r="E37" s="16"/>
      <c r="F37" s="16"/>
      <c r="G37" s="16"/>
      <c r="H37" s="16"/>
      <c r="I37" s="16"/>
    </row>
    <row r="38" spans="1:96" s="23" customFormat="1" ht="24">
      <c r="A38" s="23" t="str">
        <f>"17/1"</f>
        <v>17/1</v>
      </c>
      <c r="B38" s="24" t="s">
        <v>100</v>
      </c>
      <c r="C38" s="25" t="str">
        <f>"100"</f>
        <v>100</v>
      </c>
      <c r="D38" s="25">
        <v>1.02</v>
      </c>
      <c r="E38" s="25">
        <v>0</v>
      </c>
      <c r="F38" s="25">
        <v>6.01</v>
      </c>
      <c r="G38" s="25">
        <v>6.01</v>
      </c>
      <c r="H38" s="25">
        <v>11.7</v>
      </c>
      <c r="I38" s="25">
        <v>100.11562399999998</v>
      </c>
      <c r="J38" s="26">
        <v>0.77</v>
      </c>
      <c r="K38" s="26">
        <v>3.9</v>
      </c>
      <c r="L38" s="26">
        <v>0</v>
      </c>
      <c r="M38" s="26">
        <v>0</v>
      </c>
      <c r="N38" s="26">
        <v>9.36</v>
      </c>
      <c r="O38" s="26">
        <v>0.28000000000000003</v>
      </c>
      <c r="P38" s="26">
        <v>2.06</v>
      </c>
      <c r="Q38" s="26">
        <v>0</v>
      </c>
      <c r="R38" s="26">
        <v>0</v>
      </c>
      <c r="S38" s="26">
        <v>0.35</v>
      </c>
      <c r="T38" s="26">
        <v>0.82</v>
      </c>
      <c r="U38" s="26">
        <v>19.8</v>
      </c>
      <c r="V38" s="26">
        <v>193.4</v>
      </c>
      <c r="W38" s="26">
        <v>22.6</v>
      </c>
      <c r="X38" s="26">
        <v>29.43</v>
      </c>
      <c r="Y38" s="26">
        <v>42.38</v>
      </c>
      <c r="Z38" s="26">
        <v>0.89</v>
      </c>
      <c r="AA38" s="26">
        <v>0</v>
      </c>
      <c r="AB38" s="26">
        <v>8825</v>
      </c>
      <c r="AC38" s="26">
        <v>1500.85</v>
      </c>
      <c r="AD38" s="26">
        <v>2.97</v>
      </c>
      <c r="AE38" s="26">
        <v>0.05</v>
      </c>
      <c r="AF38" s="26">
        <v>0.05</v>
      </c>
      <c r="AG38" s="26">
        <v>0.78</v>
      </c>
      <c r="AH38" s="26">
        <v>0.89</v>
      </c>
      <c r="AI38" s="26">
        <v>5.34</v>
      </c>
      <c r="AJ38" s="26">
        <v>0</v>
      </c>
      <c r="AK38" s="26">
        <v>33.6</v>
      </c>
      <c r="AL38" s="26">
        <v>27.89</v>
      </c>
      <c r="AM38" s="26">
        <v>35.51</v>
      </c>
      <c r="AN38" s="26">
        <v>30.93</v>
      </c>
      <c r="AO38" s="26">
        <v>7.11</v>
      </c>
      <c r="AP38" s="26">
        <v>25.35</v>
      </c>
      <c r="AQ38" s="26">
        <v>6.38</v>
      </c>
      <c r="AR38" s="26">
        <v>24.28</v>
      </c>
      <c r="AS38" s="26">
        <v>38.11</v>
      </c>
      <c r="AT38" s="26">
        <v>31.8</v>
      </c>
      <c r="AU38" s="26">
        <v>112.22</v>
      </c>
      <c r="AV38" s="26">
        <v>11.46</v>
      </c>
      <c r="AW38" s="26">
        <v>23.65</v>
      </c>
      <c r="AX38" s="26">
        <v>179.72</v>
      </c>
      <c r="AY38" s="26">
        <v>0</v>
      </c>
      <c r="AZ38" s="26">
        <v>24.22</v>
      </c>
      <c r="BA38" s="26">
        <v>26.92</v>
      </c>
      <c r="BB38" s="26">
        <v>14.23</v>
      </c>
      <c r="BC38" s="26">
        <v>9.65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0.36</v>
      </c>
      <c r="BL38" s="26">
        <v>0</v>
      </c>
      <c r="BM38" s="26">
        <v>0.24</v>
      </c>
      <c r="BN38" s="26">
        <v>0.02</v>
      </c>
      <c r="BO38" s="26">
        <v>0.04</v>
      </c>
      <c r="BP38" s="26">
        <v>0</v>
      </c>
      <c r="BQ38" s="26">
        <v>0</v>
      </c>
      <c r="BR38" s="26">
        <v>0</v>
      </c>
      <c r="BS38" s="26">
        <v>1.39</v>
      </c>
      <c r="BT38" s="26">
        <v>0</v>
      </c>
      <c r="BU38" s="26">
        <v>0</v>
      </c>
      <c r="BV38" s="26">
        <v>3.47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80.680000000000007</v>
      </c>
      <c r="CC38" s="25">
        <v>11.57</v>
      </c>
      <c r="CE38" s="23">
        <v>1470.83</v>
      </c>
      <c r="CG38" s="23">
        <v>2.63</v>
      </c>
      <c r="CH38" s="23">
        <v>2.52</v>
      </c>
      <c r="CI38" s="23">
        <v>2.58</v>
      </c>
      <c r="CJ38" s="23">
        <v>420.3</v>
      </c>
      <c r="CK38" s="23">
        <v>111.85</v>
      </c>
      <c r="CL38" s="23">
        <v>266.08</v>
      </c>
      <c r="CM38" s="23">
        <v>7.02</v>
      </c>
      <c r="CN38" s="23">
        <v>6.09</v>
      </c>
      <c r="CO38" s="23">
        <v>6.56</v>
      </c>
      <c r="CP38" s="23">
        <v>3</v>
      </c>
      <c r="CQ38" s="23">
        <v>0</v>
      </c>
      <c r="CR38" s="23">
        <v>7.81</v>
      </c>
    </row>
    <row r="39" spans="1:96" s="23" customFormat="1">
      <c r="A39" s="23" t="str">
        <f>"14/2"</f>
        <v>14/2</v>
      </c>
      <c r="B39" s="24" t="s">
        <v>101</v>
      </c>
      <c r="C39" s="25" t="str">
        <f>"250"</f>
        <v>250</v>
      </c>
      <c r="D39" s="25">
        <v>3.41</v>
      </c>
      <c r="E39" s="25">
        <v>0</v>
      </c>
      <c r="F39" s="25">
        <v>5.12</v>
      </c>
      <c r="G39" s="25">
        <v>5.82</v>
      </c>
      <c r="H39" s="25">
        <v>22.99</v>
      </c>
      <c r="I39" s="25">
        <v>147.70828749999998</v>
      </c>
      <c r="J39" s="26">
        <v>0.79</v>
      </c>
      <c r="K39" s="26">
        <v>3.25</v>
      </c>
      <c r="L39" s="26">
        <v>0</v>
      </c>
      <c r="M39" s="26">
        <v>0</v>
      </c>
      <c r="N39" s="26">
        <v>2.2400000000000002</v>
      </c>
      <c r="O39" s="26">
        <v>17.82</v>
      </c>
      <c r="P39" s="26">
        <v>2.92</v>
      </c>
      <c r="Q39" s="26">
        <v>0</v>
      </c>
      <c r="R39" s="26">
        <v>0</v>
      </c>
      <c r="S39" s="26">
        <v>0.2</v>
      </c>
      <c r="T39" s="26">
        <v>2.25</v>
      </c>
      <c r="U39" s="26">
        <v>393.7</v>
      </c>
      <c r="V39" s="26">
        <v>454.27</v>
      </c>
      <c r="W39" s="26">
        <v>16.899999999999999</v>
      </c>
      <c r="X39" s="26">
        <v>45.52</v>
      </c>
      <c r="Y39" s="26">
        <v>86.04</v>
      </c>
      <c r="Z39" s="26">
        <v>1.6</v>
      </c>
      <c r="AA39" s="26">
        <v>0</v>
      </c>
      <c r="AB39" s="26">
        <v>973.2</v>
      </c>
      <c r="AC39" s="26">
        <v>202.55</v>
      </c>
      <c r="AD39" s="26">
        <v>2.4500000000000002</v>
      </c>
      <c r="AE39" s="26">
        <v>0.12</v>
      </c>
      <c r="AF39" s="26">
        <v>7.0000000000000007E-2</v>
      </c>
      <c r="AG39" s="26">
        <v>1.38</v>
      </c>
      <c r="AH39" s="26">
        <v>2.58</v>
      </c>
      <c r="AI39" s="26">
        <v>6.5</v>
      </c>
      <c r="AJ39" s="26">
        <v>0</v>
      </c>
      <c r="AK39" s="26">
        <v>104.86</v>
      </c>
      <c r="AL39" s="26">
        <v>96.35</v>
      </c>
      <c r="AM39" s="26">
        <v>144.43</v>
      </c>
      <c r="AN39" s="26">
        <v>120.61</v>
      </c>
      <c r="AO39" s="26">
        <v>53.02</v>
      </c>
      <c r="AP39" s="26">
        <v>87.61</v>
      </c>
      <c r="AQ39" s="26">
        <v>40.229999999999997</v>
      </c>
      <c r="AR39" s="26">
        <v>115.29</v>
      </c>
      <c r="AS39" s="26">
        <v>127.18</v>
      </c>
      <c r="AT39" s="26">
        <v>274.58</v>
      </c>
      <c r="AU39" s="26">
        <v>217.43</v>
      </c>
      <c r="AV39" s="26">
        <v>53.5</v>
      </c>
      <c r="AW39" s="26">
        <v>133.15</v>
      </c>
      <c r="AX39" s="26">
        <v>495.86</v>
      </c>
      <c r="AY39" s="26">
        <v>0</v>
      </c>
      <c r="AZ39" s="26">
        <v>94.47</v>
      </c>
      <c r="BA39" s="26">
        <v>107.59</v>
      </c>
      <c r="BB39" s="26">
        <v>83.47</v>
      </c>
      <c r="BC39" s="26">
        <v>56.82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0.39</v>
      </c>
      <c r="BL39" s="26">
        <v>0</v>
      </c>
      <c r="BM39" s="26">
        <v>0.2</v>
      </c>
      <c r="BN39" s="26">
        <v>0.01</v>
      </c>
      <c r="BO39" s="26">
        <v>0.03</v>
      </c>
      <c r="BP39" s="26">
        <v>0</v>
      </c>
      <c r="BQ39" s="26">
        <v>0</v>
      </c>
      <c r="BR39" s="26">
        <v>0.01</v>
      </c>
      <c r="BS39" s="26">
        <v>1.29</v>
      </c>
      <c r="BT39" s="26">
        <v>0</v>
      </c>
      <c r="BU39" s="26">
        <v>0</v>
      </c>
      <c r="BV39" s="26">
        <v>3.17</v>
      </c>
      <c r="BW39" s="26">
        <v>0.01</v>
      </c>
      <c r="BX39" s="26">
        <v>0</v>
      </c>
      <c r="BY39" s="26">
        <v>0</v>
      </c>
      <c r="BZ39" s="26">
        <v>0</v>
      </c>
      <c r="CA39" s="26">
        <v>0</v>
      </c>
      <c r="CB39" s="26">
        <v>251.31</v>
      </c>
      <c r="CC39" s="25">
        <v>9.8800000000000008</v>
      </c>
      <c r="CE39" s="23">
        <v>162.19999999999999</v>
      </c>
      <c r="CG39" s="23">
        <v>38.94</v>
      </c>
      <c r="CH39" s="23">
        <v>22.82</v>
      </c>
      <c r="CI39" s="23">
        <v>30.88</v>
      </c>
      <c r="CJ39" s="23">
        <v>1058.8599999999999</v>
      </c>
      <c r="CK39" s="23">
        <v>580.74</v>
      </c>
      <c r="CL39" s="23">
        <v>819.8</v>
      </c>
      <c r="CM39" s="23">
        <v>44.9</v>
      </c>
      <c r="CN39" s="23">
        <v>22.4</v>
      </c>
      <c r="CO39" s="23">
        <v>33.65</v>
      </c>
      <c r="CP39" s="23">
        <v>0</v>
      </c>
      <c r="CQ39" s="23">
        <v>1</v>
      </c>
      <c r="CR39" s="23">
        <v>5.99</v>
      </c>
    </row>
    <row r="40" spans="1:96" s="23" customFormat="1">
      <c r="A40" s="23" t="str">
        <f>"3/9"</f>
        <v>3/9</v>
      </c>
      <c r="B40" s="24" t="s">
        <v>102</v>
      </c>
      <c r="C40" s="25" t="str">
        <f>"250"</f>
        <v>250</v>
      </c>
      <c r="D40" s="25">
        <v>15.08</v>
      </c>
      <c r="E40" s="25">
        <v>12.29</v>
      </c>
      <c r="F40" s="25">
        <v>21.15</v>
      </c>
      <c r="G40" s="25">
        <v>14.37</v>
      </c>
      <c r="H40" s="25">
        <v>28.04</v>
      </c>
      <c r="I40" s="25">
        <v>359.76519768000003</v>
      </c>
      <c r="J40" s="26">
        <v>5.2</v>
      </c>
      <c r="K40" s="26">
        <v>9.1</v>
      </c>
      <c r="L40" s="26">
        <v>0</v>
      </c>
      <c r="M40" s="26">
        <v>0</v>
      </c>
      <c r="N40" s="26">
        <v>4.0999999999999996</v>
      </c>
      <c r="O40" s="26">
        <v>21.2</v>
      </c>
      <c r="P40" s="26">
        <v>2.74</v>
      </c>
      <c r="Q40" s="26">
        <v>0</v>
      </c>
      <c r="R40" s="26">
        <v>0</v>
      </c>
      <c r="S40" s="26">
        <v>0.39</v>
      </c>
      <c r="T40" s="26">
        <v>3.83</v>
      </c>
      <c r="U40" s="26">
        <v>535.44000000000005</v>
      </c>
      <c r="V40" s="26">
        <v>874.45</v>
      </c>
      <c r="W40" s="26">
        <v>35.880000000000003</v>
      </c>
      <c r="X40" s="26">
        <v>47.19</v>
      </c>
      <c r="Y40" s="26">
        <v>181.35</v>
      </c>
      <c r="Z40" s="26">
        <v>2.2400000000000002</v>
      </c>
      <c r="AA40" s="26">
        <v>18.899999999999999</v>
      </c>
      <c r="AB40" s="26">
        <v>1820.44</v>
      </c>
      <c r="AC40" s="26">
        <v>498.32</v>
      </c>
      <c r="AD40" s="26">
        <v>6.86</v>
      </c>
      <c r="AE40" s="26">
        <v>0.15</v>
      </c>
      <c r="AF40" s="26">
        <v>0.16</v>
      </c>
      <c r="AG40" s="26">
        <v>5.4</v>
      </c>
      <c r="AH40" s="26">
        <v>12.41</v>
      </c>
      <c r="AI40" s="26">
        <v>5.2</v>
      </c>
      <c r="AJ40" s="26">
        <v>0</v>
      </c>
      <c r="AK40" s="26">
        <v>709.32</v>
      </c>
      <c r="AL40" s="26">
        <v>785.06</v>
      </c>
      <c r="AM40" s="26">
        <v>1133.45</v>
      </c>
      <c r="AN40" s="26">
        <v>1349.84</v>
      </c>
      <c r="AO40" s="26">
        <v>334.29</v>
      </c>
      <c r="AP40" s="26">
        <v>665.14</v>
      </c>
      <c r="AQ40" s="26">
        <v>31.91</v>
      </c>
      <c r="AR40" s="26">
        <v>670.83</v>
      </c>
      <c r="AS40" s="26">
        <v>99.08</v>
      </c>
      <c r="AT40" s="26">
        <v>235.62</v>
      </c>
      <c r="AU40" s="26">
        <v>133.01</v>
      </c>
      <c r="AV40" s="26">
        <v>344.3</v>
      </c>
      <c r="AW40" s="26">
        <v>73.430000000000007</v>
      </c>
      <c r="AX40" s="26">
        <v>455.3</v>
      </c>
      <c r="AY40" s="26">
        <v>0</v>
      </c>
      <c r="AZ40" s="26">
        <v>82.35</v>
      </c>
      <c r="BA40" s="26">
        <v>61.31</v>
      </c>
      <c r="BB40" s="26">
        <v>459.56</v>
      </c>
      <c r="BC40" s="26">
        <v>169.33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0.84</v>
      </c>
      <c r="BL40" s="26">
        <v>0</v>
      </c>
      <c r="BM40" s="26">
        <v>0.51</v>
      </c>
      <c r="BN40" s="26">
        <v>0.04</v>
      </c>
      <c r="BO40" s="26">
        <v>0.08</v>
      </c>
      <c r="BP40" s="26">
        <v>0</v>
      </c>
      <c r="BQ40" s="26">
        <v>0</v>
      </c>
      <c r="BR40" s="26">
        <v>0.01</v>
      </c>
      <c r="BS40" s="26">
        <v>3.07</v>
      </c>
      <c r="BT40" s="26">
        <v>0</v>
      </c>
      <c r="BU40" s="26">
        <v>0</v>
      </c>
      <c r="BV40" s="26">
        <v>8.24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263.83</v>
      </c>
      <c r="CC40" s="25">
        <v>70.040000000000006</v>
      </c>
      <c r="CE40" s="23">
        <v>322.31</v>
      </c>
      <c r="CG40" s="23">
        <v>32.630000000000003</v>
      </c>
      <c r="CH40" s="23">
        <v>18.989999999999998</v>
      </c>
      <c r="CI40" s="23">
        <v>25.81</v>
      </c>
      <c r="CJ40" s="23">
        <v>586.88</v>
      </c>
      <c r="CK40" s="23">
        <v>373.22</v>
      </c>
      <c r="CL40" s="23">
        <v>480.05</v>
      </c>
      <c r="CM40" s="23">
        <v>23.78</v>
      </c>
      <c r="CN40" s="23">
        <v>8.11</v>
      </c>
      <c r="CO40" s="23">
        <v>15.96</v>
      </c>
      <c r="CP40" s="23">
        <v>0</v>
      </c>
      <c r="CQ40" s="23">
        <v>1.25</v>
      </c>
      <c r="CR40" s="23">
        <v>42.45</v>
      </c>
    </row>
    <row r="41" spans="1:96" s="23" customFormat="1">
      <c r="A41" s="23" t="str">
        <f>"2"</f>
        <v>2</v>
      </c>
      <c r="B41" s="24" t="s">
        <v>96</v>
      </c>
      <c r="C41" s="25" t="str">
        <f>"39,8"</f>
        <v>39,8</v>
      </c>
      <c r="D41" s="25">
        <v>2.63</v>
      </c>
      <c r="E41" s="25">
        <v>0</v>
      </c>
      <c r="F41" s="25">
        <v>0.26</v>
      </c>
      <c r="G41" s="25">
        <v>0.26</v>
      </c>
      <c r="H41" s="25">
        <v>18.670000000000002</v>
      </c>
      <c r="I41" s="25">
        <v>89.112597999999991</v>
      </c>
      <c r="J41" s="26">
        <v>0</v>
      </c>
      <c r="K41" s="26">
        <v>0</v>
      </c>
      <c r="L41" s="26">
        <v>0</v>
      </c>
      <c r="M41" s="26">
        <v>0</v>
      </c>
      <c r="N41" s="26">
        <v>0.44</v>
      </c>
      <c r="O41" s="26">
        <v>18.149999999999999</v>
      </c>
      <c r="P41" s="26">
        <v>0.08</v>
      </c>
      <c r="Q41" s="26">
        <v>0</v>
      </c>
      <c r="R41" s="26">
        <v>0</v>
      </c>
      <c r="S41" s="26">
        <v>0</v>
      </c>
      <c r="T41" s="26">
        <v>0.72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127.08</v>
      </c>
      <c r="AL41" s="26">
        <v>132.27000000000001</v>
      </c>
      <c r="AM41" s="26">
        <v>202.56</v>
      </c>
      <c r="AN41" s="26">
        <v>67.17</v>
      </c>
      <c r="AO41" s="26">
        <v>39.82</v>
      </c>
      <c r="AP41" s="26">
        <v>79.64</v>
      </c>
      <c r="AQ41" s="26">
        <v>30.12</v>
      </c>
      <c r="AR41" s="26">
        <v>144.04</v>
      </c>
      <c r="AS41" s="26">
        <v>89.34</v>
      </c>
      <c r="AT41" s="26">
        <v>124.65</v>
      </c>
      <c r="AU41" s="26">
        <v>102.84</v>
      </c>
      <c r="AV41" s="26">
        <v>54.02</v>
      </c>
      <c r="AW41" s="26">
        <v>95.57</v>
      </c>
      <c r="AX41" s="26">
        <v>799.17</v>
      </c>
      <c r="AY41" s="26">
        <v>0</v>
      </c>
      <c r="AZ41" s="26">
        <v>260.39</v>
      </c>
      <c r="BA41" s="26">
        <v>113.23</v>
      </c>
      <c r="BB41" s="26">
        <v>75.14</v>
      </c>
      <c r="BC41" s="26">
        <v>59.56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0.03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0.03</v>
      </c>
      <c r="BT41" s="26">
        <v>0</v>
      </c>
      <c r="BU41" s="26">
        <v>0</v>
      </c>
      <c r="BV41" s="26">
        <v>0.11</v>
      </c>
      <c r="BW41" s="26">
        <v>0.01</v>
      </c>
      <c r="BX41" s="26">
        <v>0</v>
      </c>
      <c r="BY41" s="26">
        <v>0</v>
      </c>
      <c r="BZ41" s="26">
        <v>0</v>
      </c>
      <c r="CA41" s="26">
        <v>0</v>
      </c>
      <c r="CB41" s="26">
        <v>15.56</v>
      </c>
      <c r="CC41" s="25">
        <v>2.23</v>
      </c>
      <c r="CE41" s="23">
        <v>0</v>
      </c>
      <c r="CG41" s="23">
        <v>0</v>
      </c>
      <c r="CH41" s="23">
        <v>0</v>
      </c>
      <c r="CI41" s="23">
        <v>0</v>
      </c>
      <c r="CJ41" s="23">
        <v>715.48</v>
      </c>
      <c r="CK41" s="23">
        <v>275.64999999999998</v>
      </c>
      <c r="CL41" s="23">
        <v>495.56</v>
      </c>
      <c r="CM41" s="23">
        <v>5.72</v>
      </c>
      <c r="CN41" s="23">
        <v>5.72</v>
      </c>
      <c r="CO41" s="23">
        <v>5.72</v>
      </c>
      <c r="CP41" s="23">
        <v>0</v>
      </c>
      <c r="CQ41" s="23">
        <v>0</v>
      </c>
      <c r="CR41" s="23">
        <v>1.86</v>
      </c>
    </row>
    <row r="42" spans="1:96" s="23" customFormat="1">
      <c r="A42" s="23" t="str">
        <f>"3"</f>
        <v>3</v>
      </c>
      <c r="B42" s="24" t="s">
        <v>103</v>
      </c>
      <c r="C42" s="25" t="str">
        <f>"40"</f>
        <v>40</v>
      </c>
      <c r="D42" s="25">
        <v>2.64</v>
      </c>
      <c r="E42" s="25">
        <v>0</v>
      </c>
      <c r="F42" s="25">
        <v>0.48</v>
      </c>
      <c r="G42" s="25">
        <v>0.48</v>
      </c>
      <c r="H42" s="25">
        <v>16.68</v>
      </c>
      <c r="I42" s="25">
        <v>77.352000000000004</v>
      </c>
      <c r="J42" s="26">
        <v>0.08</v>
      </c>
      <c r="K42" s="26">
        <v>0</v>
      </c>
      <c r="L42" s="26">
        <v>0</v>
      </c>
      <c r="M42" s="26">
        <v>0</v>
      </c>
      <c r="N42" s="26">
        <v>0.48</v>
      </c>
      <c r="O42" s="26">
        <v>12.88</v>
      </c>
      <c r="P42" s="26">
        <v>3.32</v>
      </c>
      <c r="Q42" s="26">
        <v>0</v>
      </c>
      <c r="R42" s="26">
        <v>0</v>
      </c>
      <c r="S42" s="26">
        <v>0.4</v>
      </c>
      <c r="T42" s="26">
        <v>1</v>
      </c>
      <c r="U42" s="26">
        <v>244</v>
      </c>
      <c r="V42" s="26">
        <v>98</v>
      </c>
      <c r="W42" s="26">
        <v>14</v>
      </c>
      <c r="X42" s="26">
        <v>18.8</v>
      </c>
      <c r="Y42" s="26">
        <v>63.2</v>
      </c>
      <c r="Z42" s="26">
        <v>1.56</v>
      </c>
      <c r="AA42" s="26">
        <v>0</v>
      </c>
      <c r="AB42" s="26">
        <v>2</v>
      </c>
      <c r="AC42" s="26">
        <v>0.4</v>
      </c>
      <c r="AD42" s="26">
        <v>0.56000000000000005</v>
      </c>
      <c r="AE42" s="26">
        <v>7.0000000000000007E-2</v>
      </c>
      <c r="AF42" s="26">
        <v>0.03</v>
      </c>
      <c r="AG42" s="26">
        <v>0.28000000000000003</v>
      </c>
      <c r="AH42" s="26">
        <v>0.8</v>
      </c>
      <c r="AI42" s="26">
        <v>0</v>
      </c>
      <c r="AJ42" s="26">
        <v>0</v>
      </c>
      <c r="AK42" s="26">
        <v>0</v>
      </c>
      <c r="AL42" s="26">
        <v>0</v>
      </c>
      <c r="AM42" s="26">
        <v>170.8</v>
      </c>
      <c r="AN42" s="26">
        <v>89.2</v>
      </c>
      <c r="AO42" s="26">
        <v>37.200000000000003</v>
      </c>
      <c r="AP42" s="26">
        <v>79.2</v>
      </c>
      <c r="AQ42" s="26">
        <v>32</v>
      </c>
      <c r="AR42" s="26">
        <v>148.4</v>
      </c>
      <c r="AS42" s="26">
        <v>118.8</v>
      </c>
      <c r="AT42" s="26">
        <v>116.4</v>
      </c>
      <c r="AU42" s="26">
        <v>185.6</v>
      </c>
      <c r="AV42" s="26">
        <v>49.6</v>
      </c>
      <c r="AW42" s="26">
        <v>124</v>
      </c>
      <c r="AX42" s="26">
        <v>611.6</v>
      </c>
      <c r="AY42" s="26">
        <v>0</v>
      </c>
      <c r="AZ42" s="26">
        <v>210.4</v>
      </c>
      <c r="BA42" s="26">
        <v>116.4</v>
      </c>
      <c r="BB42" s="26">
        <v>72</v>
      </c>
      <c r="BC42" s="26">
        <v>52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0.06</v>
      </c>
      <c r="BL42" s="26">
        <v>0</v>
      </c>
      <c r="BM42" s="26">
        <v>0</v>
      </c>
      <c r="BN42" s="26">
        <v>0.01</v>
      </c>
      <c r="BO42" s="26">
        <v>0</v>
      </c>
      <c r="BP42" s="26">
        <v>0</v>
      </c>
      <c r="BQ42" s="26">
        <v>0</v>
      </c>
      <c r="BR42" s="26">
        <v>0</v>
      </c>
      <c r="BS42" s="26">
        <v>0.04</v>
      </c>
      <c r="BT42" s="26">
        <v>0</v>
      </c>
      <c r="BU42" s="26">
        <v>0</v>
      </c>
      <c r="BV42" s="26">
        <v>0.19</v>
      </c>
      <c r="BW42" s="26">
        <v>0.03</v>
      </c>
      <c r="BX42" s="26">
        <v>0</v>
      </c>
      <c r="BY42" s="26">
        <v>0</v>
      </c>
      <c r="BZ42" s="26">
        <v>0</v>
      </c>
      <c r="CA42" s="26">
        <v>0</v>
      </c>
      <c r="CB42" s="26">
        <v>18.8</v>
      </c>
      <c r="CC42" s="25">
        <v>2.3199999999999998</v>
      </c>
      <c r="CE42" s="23">
        <v>0.33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1.93</v>
      </c>
    </row>
    <row r="43" spans="1:96" s="19" customFormat="1">
      <c r="A43" s="19" t="str">
        <f>"631/1"</f>
        <v>631/1</v>
      </c>
      <c r="B43" s="20" t="s">
        <v>104</v>
      </c>
      <c r="C43" s="21" t="str">
        <f>"200"</f>
        <v>200</v>
      </c>
      <c r="D43" s="21">
        <v>0.08</v>
      </c>
      <c r="E43" s="21">
        <v>0</v>
      </c>
      <c r="F43" s="21">
        <v>7.0000000000000007E-2</v>
      </c>
      <c r="G43" s="21">
        <v>0.08</v>
      </c>
      <c r="H43" s="21">
        <v>7.56</v>
      </c>
      <c r="I43" s="21">
        <v>29.597463999999999</v>
      </c>
      <c r="J43" s="22">
        <v>0.02</v>
      </c>
      <c r="K43" s="22">
        <v>0</v>
      </c>
      <c r="L43" s="22">
        <v>0</v>
      </c>
      <c r="M43" s="22">
        <v>0</v>
      </c>
      <c r="N43" s="22">
        <v>7.09</v>
      </c>
      <c r="O43" s="22">
        <v>0.15</v>
      </c>
      <c r="P43" s="22">
        <v>0.33</v>
      </c>
      <c r="Q43" s="22">
        <v>0</v>
      </c>
      <c r="R43" s="22">
        <v>0</v>
      </c>
      <c r="S43" s="22">
        <v>0.16</v>
      </c>
      <c r="T43" s="22">
        <v>0.11</v>
      </c>
      <c r="U43" s="22">
        <v>5.26</v>
      </c>
      <c r="V43" s="22">
        <v>49.09</v>
      </c>
      <c r="W43" s="22">
        <v>2.97</v>
      </c>
      <c r="X43" s="22">
        <v>1.57</v>
      </c>
      <c r="Y43" s="22">
        <v>1.91</v>
      </c>
      <c r="Z43" s="22">
        <v>0.4</v>
      </c>
      <c r="AA43" s="22">
        <v>0</v>
      </c>
      <c r="AB43" s="22">
        <v>4.8</v>
      </c>
      <c r="AC43" s="22">
        <v>1</v>
      </c>
      <c r="AD43" s="22">
        <v>0.04</v>
      </c>
      <c r="AE43" s="22">
        <v>0</v>
      </c>
      <c r="AF43" s="22">
        <v>0</v>
      </c>
      <c r="AG43" s="22">
        <v>0.05</v>
      </c>
      <c r="AH43" s="22">
        <v>0.08</v>
      </c>
      <c r="AI43" s="22">
        <v>0.8</v>
      </c>
      <c r="AJ43" s="22">
        <v>0</v>
      </c>
      <c r="AK43" s="22">
        <v>2.2599999999999998</v>
      </c>
      <c r="AL43" s="22">
        <v>2.44</v>
      </c>
      <c r="AM43" s="22">
        <v>3.57</v>
      </c>
      <c r="AN43" s="22">
        <v>3.38</v>
      </c>
      <c r="AO43" s="22">
        <v>0.56000000000000005</v>
      </c>
      <c r="AP43" s="22">
        <v>2.0699999999999998</v>
      </c>
      <c r="AQ43" s="22">
        <v>0.56000000000000005</v>
      </c>
      <c r="AR43" s="22">
        <v>1.69</v>
      </c>
      <c r="AS43" s="22">
        <v>3.2</v>
      </c>
      <c r="AT43" s="22">
        <v>1.88</v>
      </c>
      <c r="AU43" s="22">
        <v>14.66</v>
      </c>
      <c r="AV43" s="22">
        <v>1.32</v>
      </c>
      <c r="AW43" s="22">
        <v>2.63</v>
      </c>
      <c r="AX43" s="22">
        <v>7.9</v>
      </c>
      <c r="AY43" s="22">
        <v>0</v>
      </c>
      <c r="AZ43" s="22">
        <v>2.44</v>
      </c>
      <c r="BA43" s="22">
        <v>3.01</v>
      </c>
      <c r="BB43" s="22">
        <v>1.1299999999999999</v>
      </c>
      <c r="BC43" s="22">
        <v>0.94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197.27</v>
      </c>
      <c r="CC43" s="21">
        <v>5.36</v>
      </c>
      <c r="CE43" s="19">
        <v>0.8</v>
      </c>
      <c r="CG43" s="19">
        <v>0.4</v>
      </c>
      <c r="CH43" s="19">
        <v>0.4</v>
      </c>
      <c r="CI43" s="19">
        <v>0.4</v>
      </c>
      <c r="CJ43" s="19">
        <v>30</v>
      </c>
      <c r="CK43" s="19">
        <v>30</v>
      </c>
      <c r="CL43" s="19">
        <v>30</v>
      </c>
      <c r="CM43" s="19">
        <v>0</v>
      </c>
      <c r="CN43" s="19">
        <v>0</v>
      </c>
      <c r="CO43" s="19">
        <v>0</v>
      </c>
      <c r="CP43" s="19">
        <v>6</v>
      </c>
      <c r="CQ43" s="19">
        <v>0</v>
      </c>
      <c r="CR43" s="19">
        <v>3.25</v>
      </c>
    </row>
    <row r="44" spans="1:96" s="27" customFormat="1" ht="11.4">
      <c r="B44" s="28" t="s">
        <v>113</v>
      </c>
      <c r="C44" s="29"/>
      <c r="D44" s="29">
        <v>24.85</v>
      </c>
      <c r="E44" s="29">
        <v>12.29</v>
      </c>
      <c r="F44" s="29">
        <v>33.090000000000003</v>
      </c>
      <c r="G44" s="29">
        <v>27.02</v>
      </c>
      <c r="H44" s="29">
        <v>105.63</v>
      </c>
      <c r="I44" s="29">
        <v>803.65</v>
      </c>
      <c r="J44" s="30">
        <v>6.86</v>
      </c>
      <c r="K44" s="30">
        <v>16.25</v>
      </c>
      <c r="L44" s="30">
        <v>0</v>
      </c>
      <c r="M44" s="30">
        <v>0</v>
      </c>
      <c r="N44" s="30">
        <v>23.7</v>
      </c>
      <c r="O44" s="30">
        <v>70.48</v>
      </c>
      <c r="P44" s="30">
        <v>11.45</v>
      </c>
      <c r="Q44" s="30">
        <v>0</v>
      </c>
      <c r="R44" s="30">
        <v>0</v>
      </c>
      <c r="S44" s="30">
        <v>1.49</v>
      </c>
      <c r="T44" s="30">
        <v>8.73</v>
      </c>
      <c r="U44" s="30">
        <v>1198.2</v>
      </c>
      <c r="V44" s="30">
        <v>1669.21</v>
      </c>
      <c r="W44" s="30">
        <v>92.35</v>
      </c>
      <c r="X44" s="30">
        <v>142.5</v>
      </c>
      <c r="Y44" s="30">
        <v>374.88</v>
      </c>
      <c r="Z44" s="30">
        <v>6.69</v>
      </c>
      <c r="AA44" s="30">
        <v>18.899999999999999</v>
      </c>
      <c r="AB44" s="30">
        <v>11625.43</v>
      </c>
      <c r="AC44" s="30">
        <v>2203.12</v>
      </c>
      <c r="AD44" s="30">
        <v>12.88</v>
      </c>
      <c r="AE44" s="30">
        <v>0.39</v>
      </c>
      <c r="AF44" s="30">
        <v>0.33</v>
      </c>
      <c r="AG44" s="30">
        <v>7.89</v>
      </c>
      <c r="AH44" s="30">
        <v>16.760000000000002</v>
      </c>
      <c r="AI44" s="30">
        <v>17.84</v>
      </c>
      <c r="AJ44" s="30">
        <v>0</v>
      </c>
      <c r="AK44" s="30">
        <v>977.12</v>
      </c>
      <c r="AL44" s="30">
        <v>1044.02</v>
      </c>
      <c r="AM44" s="30">
        <v>1690.32</v>
      </c>
      <c r="AN44" s="30">
        <v>1661.13</v>
      </c>
      <c r="AO44" s="30">
        <v>472</v>
      </c>
      <c r="AP44" s="30">
        <v>939.01</v>
      </c>
      <c r="AQ44" s="30">
        <v>141.22</v>
      </c>
      <c r="AR44" s="30">
        <v>1104.54</v>
      </c>
      <c r="AS44" s="30">
        <v>475.71</v>
      </c>
      <c r="AT44" s="30">
        <v>784.94</v>
      </c>
      <c r="AU44" s="30">
        <v>765.76</v>
      </c>
      <c r="AV44" s="30">
        <v>514.19000000000005</v>
      </c>
      <c r="AW44" s="30">
        <v>452.43</v>
      </c>
      <c r="AX44" s="30">
        <v>2549.5500000000002</v>
      </c>
      <c r="AY44" s="30">
        <v>0</v>
      </c>
      <c r="AZ44" s="30">
        <v>674.27</v>
      </c>
      <c r="BA44" s="30">
        <v>428.45</v>
      </c>
      <c r="BB44" s="30">
        <v>705.53</v>
      </c>
      <c r="BC44" s="30">
        <v>348.3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0.01</v>
      </c>
      <c r="BJ44" s="30">
        <v>0</v>
      </c>
      <c r="BK44" s="30">
        <v>1.69</v>
      </c>
      <c r="BL44" s="30">
        <v>0</v>
      </c>
      <c r="BM44" s="30">
        <v>0.96</v>
      </c>
      <c r="BN44" s="30">
        <v>0.08</v>
      </c>
      <c r="BO44" s="30">
        <v>0.16</v>
      </c>
      <c r="BP44" s="30">
        <v>0</v>
      </c>
      <c r="BQ44" s="30">
        <v>0</v>
      </c>
      <c r="BR44" s="30">
        <v>0.02</v>
      </c>
      <c r="BS44" s="30">
        <v>5.82</v>
      </c>
      <c r="BT44" s="30">
        <v>0</v>
      </c>
      <c r="BU44" s="30">
        <v>0</v>
      </c>
      <c r="BV44" s="30">
        <v>15.18</v>
      </c>
      <c r="BW44" s="30">
        <v>0.05</v>
      </c>
      <c r="BX44" s="30">
        <v>0</v>
      </c>
      <c r="BY44" s="30">
        <v>0</v>
      </c>
      <c r="BZ44" s="30">
        <v>0</v>
      </c>
      <c r="CA44" s="30">
        <v>0</v>
      </c>
      <c r="CB44" s="30">
        <v>827.45</v>
      </c>
      <c r="CC44" s="29">
        <f>SUM($CC$37:$CC$43)</f>
        <v>101.4</v>
      </c>
      <c r="CD44" s="27">
        <f>$I$44/$I$49*100</f>
        <v>23.046833551761811</v>
      </c>
      <c r="CE44" s="27">
        <v>1956.47</v>
      </c>
      <c r="CG44" s="27">
        <v>74.599999999999994</v>
      </c>
      <c r="CH44" s="27">
        <v>44.73</v>
      </c>
      <c r="CI44" s="27">
        <v>59.66</v>
      </c>
      <c r="CJ44" s="27">
        <v>2811.52</v>
      </c>
      <c r="CK44" s="27">
        <v>1371.47</v>
      </c>
      <c r="CL44" s="27">
        <v>2091.4899999999998</v>
      </c>
      <c r="CM44" s="27">
        <v>81.42</v>
      </c>
      <c r="CN44" s="27">
        <v>42.32</v>
      </c>
      <c r="CO44" s="27">
        <v>61.89</v>
      </c>
      <c r="CP44" s="27">
        <v>9</v>
      </c>
      <c r="CQ44" s="27">
        <v>2.25</v>
      </c>
    </row>
    <row r="45" spans="1:96">
      <c r="B45" s="18" t="s">
        <v>114</v>
      </c>
      <c r="C45" s="16"/>
      <c r="D45" s="16"/>
      <c r="E45" s="16"/>
      <c r="F45" s="16"/>
      <c r="G45" s="16"/>
      <c r="H45" s="16"/>
      <c r="I45" s="16"/>
    </row>
    <row r="46" spans="1:96" s="23" customFormat="1">
      <c r="A46" s="23" t="str">
        <f>"16/1"</f>
        <v>16/1</v>
      </c>
      <c r="B46" s="24" t="s">
        <v>107</v>
      </c>
      <c r="C46" s="25" t="str">
        <f>"50"</f>
        <v>50</v>
      </c>
      <c r="D46" s="25">
        <v>16</v>
      </c>
      <c r="E46" s="25">
        <v>0</v>
      </c>
      <c r="F46" s="25">
        <v>15</v>
      </c>
      <c r="G46" s="25">
        <v>0</v>
      </c>
      <c r="H46" s="25">
        <v>30.5</v>
      </c>
      <c r="I46" s="25">
        <v>314.89999999999998</v>
      </c>
      <c r="J46" s="26">
        <v>0</v>
      </c>
      <c r="K46" s="26">
        <v>0</v>
      </c>
      <c r="L46" s="26">
        <v>0</v>
      </c>
      <c r="M46" s="26">
        <v>0</v>
      </c>
      <c r="N46" s="26">
        <v>30.5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6">
        <v>0</v>
      </c>
      <c r="AJ46" s="26">
        <v>0</v>
      </c>
      <c r="AK46" s="26">
        <v>0</v>
      </c>
      <c r="AL46" s="26">
        <v>0</v>
      </c>
      <c r="AM46" s="26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0</v>
      </c>
      <c r="CC46" s="25">
        <v>10.83</v>
      </c>
      <c r="CE46" s="23">
        <v>0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9.02</v>
      </c>
    </row>
    <row r="47" spans="1:96" s="19" customFormat="1">
      <c r="A47" s="19" t="str">
        <f>"5"</f>
        <v>5</v>
      </c>
      <c r="B47" s="20" t="s">
        <v>108</v>
      </c>
      <c r="C47" s="21" t="str">
        <f>"200"</f>
        <v>200</v>
      </c>
      <c r="D47" s="21">
        <v>1</v>
      </c>
      <c r="E47" s="21">
        <v>0</v>
      </c>
      <c r="F47" s="21">
        <v>0.2</v>
      </c>
      <c r="G47" s="21">
        <v>0</v>
      </c>
      <c r="H47" s="21">
        <v>20.6</v>
      </c>
      <c r="I47" s="21">
        <v>86.47999999999999</v>
      </c>
      <c r="J47" s="22">
        <v>0</v>
      </c>
      <c r="K47" s="22">
        <v>0</v>
      </c>
      <c r="L47" s="22">
        <v>0</v>
      </c>
      <c r="M47" s="22">
        <v>0</v>
      </c>
      <c r="N47" s="22">
        <v>19.8</v>
      </c>
      <c r="O47" s="22">
        <v>0.4</v>
      </c>
      <c r="P47" s="22">
        <v>0.4</v>
      </c>
      <c r="Q47" s="22">
        <v>0</v>
      </c>
      <c r="R47" s="22">
        <v>0</v>
      </c>
      <c r="S47" s="22">
        <v>1</v>
      </c>
      <c r="T47" s="22">
        <v>0.6</v>
      </c>
      <c r="U47" s="22">
        <v>12</v>
      </c>
      <c r="V47" s="22">
        <v>240</v>
      </c>
      <c r="W47" s="22">
        <v>14</v>
      </c>
      <c r="X47" s="22">
        <v>8</v>
      </c>
      <c r="Y47" s="22">
        <v>14</v>
      </c>
      <c r="Z47" s="22">
        <v>2.8</v>
      </c>
      <c r="AA47" s="22">
        <v>0</v>
      </c>
      <c r="AB47" s="22">
        <v>0</v>
      </c>
      <c r="AC47" s="22">
        <v>0</v>
      </c>
      <c r="AD47" s="22">
        <v>0.2</v>
      </c>
      <c r="AE47" s="22">
        <v>0.02</v>
      </c>
      <c r="AF47" s="22">
        <v>0.02</v>
      </c>
      <c r="AG47" s="22">
        <v>0.2</v>
      </c>
      <c r="AH47" s="22">
        <v>0.4</v>
      </c>
      <c r="AI47" s="22">
        <v>4</v>
      </c>
      <c r="AJ47" s="22">
        <v>0.4</v>
      </c>
      <c r="AK47" s="22">
        <v>16</v>
      </c>
      <c r="AL47" s="22">
        <v>20</v>
      </c>
      <c r="AM47" s="22">
        <v>28</v>
      </c>
      <c r="AN47" s="22">
        <v>28</v>
      </c>
      <c r="AO47" s="22">
        <v>4</v>
      </c>
      <c r="AP47" s="22">
        <v>16</v>
      </c>
      <c r="AQ47" s="22">
        <v>4</v>
      </c>
      <c r="AR47" s="22">
        <v>14</v>
      </c>
      <c r="AS47" s="22">
        <v>26</v>
      </c>
      <c r="AT47" s="22">
        <v>16</v>
      </c>
      <c r="AU47" s="22">
        <v>116</v>
      </c>
      <c r="AV47" s="22">
        <v>10</v>
      </c>
      <c r="AW47" s="22">
        <v>22</v>
      </c>
      <c r="AX47" s="22">
        <v>64</v>
      </c>
      <c r="AY47" s="22">
        <v>0</v>
      </c>
      <c r="AZ47" s="22">
        <v>20</v>
      </c>
      <c r="BA47" s="22">
        <v>24</v>
      </c>
      <c r="BB47" s="22">
        <v>10</v>
      </c>
      <c r="BC47" s="22">
        <v>8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176.2</v>
      </c>
      <c r="CC47" s="21">
        <v>11.09</v>
      </c>
      <c r="CE47" s="19">
        <v>0</v>
      </c>
      <c r="CG47" s="19">
        <v>3</v>
      </c>
      <c r="CH47" s="19">
        <v>3</v>
      </c>
      <c r="CI47" s="19">
        <v>3</v>
      </c>
      <c r="CJ47" s="19">
        <v>300</v>
      </c>
      <c r="CK47" s="19">
        <v>136.5</v>
      </c>
      <c r="CL47" s="19">
        <v>218.25</v>
      </c>
      <c r="CM47" s="19">
        <v>0.45</v>
      </c>
      <c r="CN47" s="19">
        <v>0.45</v>
      </c>
      <c r="CO47" s="19">
        <v>0.45</v>
      </c>
      <c r="CP47" s="19">
        <v>0</v>
      </c>
      <c r="CQ47" s="19">
        <v>0</v>
      </c>
      <c r="CR47" s="19">
        <v>9.24</v>
      </c>
    </row>
    <row r="48" spans="1:96" s="27" customFormat="1" ht="11.4">
      <c r="B48" s="28" t="s">
        <v>115</v>
      </c>
      <c r="C48" s="29"/>
      <c r="D48" s="29">
        <v>17</v>
      </c>
      <c r="E48" s="29">
        <v>0</v>
      </c>
      <c r="F48" s="29">
        <v>15.2</v>
      </c>
      <c r="G48" s="29">
        <v>0</v>
      </c>
      <c r="H48" s="29">
        <v>51.1</v>
      </c>
      <c r="I48" s="29">
        <v>401.38</v>
      </c>
      <c r="J48" s="30">
        <v>0</v>
      </c>
      <c r="K48" s="30">
        <v>0</v>
      </c>
      <c r="L48" s="30">
        <v>0</v>
      </c>
      <c r="M48" s="30">
        <v>0</v>
      </c>
      <c r="N48" s="30">
        <v>50.3</v>
      </c>
      <c r="O48" s="30">
        <v>0.4</v>
      </c>
      <c r="P48" s="30">
        <v>0.4</v>
      </c>
      <c r="Q48" s="30">
        <v>0</v>
      </c>
      <c r="R48" s="30">
        <v>0</v>
      </c>
      <c r="S48" s="30">
        <v>1</v>
      </c>
      <c r="T48" s="30">
        <v>0.6</v>
      </c>
      <c r="U48" s="30">
        <v>12</v>
      </c>
      <c r="V48" s="30">
        <v>240</v>
      </c>
      <c r="W48" s="30">
        <v>14</v>
      </c>
      <c r="X48" s="30">
        <v>8</v>
      </c>
      <c r="Y48" s="30">
        <v>14</v>
      </c>
      <c r="Z48" s="30">
        <v>2.8</v>
      </c>
      <c r="AA48" s="30">
        <v>0</v>
      </c>
      <c r="AB48" s="30">
        <v>0</v>
      </c>
      <c r="AC48" s="30">
        <v>0</v>
      </c>
      <c r="AD48" s="30">
        <v>0.2</v>
      </c>
      <c r="AE48" s="30">
        <v>0.02</v>
      </c>
      <c r="AF48" s="30">
        <v>0.02</v>
      </c>
      <c r="AG48" s="30">
        <v>0.2</v>
      </c>
      <c r="AH48" s="30">
        <v>0.4</v>
      </c>
      <c r="AI48" s="30">
        <v>4</v>
      </c>
      <c r="AJ48" s="30">
        <v>0.4</v>
      </c>
      <c r="AK48" s="30">
        <v>16</v>
      </c>
      <c r="AL48" s="30">
        <v>20</v>
      </c>
      <c r="AM48" s="30">
        <v>28</v>
      </c>
      <c r="AN48" s="30">
        <v>28</v>
      </c>
      <c r="AO48" s="30">
        <v>4</v>
      </c>
      <c r="AP48" s="30">
        <v>16</v>
      </c>
      <c r="AQ48" s="30">
        <v>4</v>
      </c>
      <c r="AR48" s="30">
        <v>14</v>
      </c>
      <c r="AS48" s="30">
        <v>26</v>
      </c>
      <c r="AT48" s="30">
        <v>16</v>
      </c>
      <c r="AU48" s="30">
        <v>116</v>
      </c>
      <c r="AV48" s="30">
        <v>10</v>
      </c>
      <c r="AW48" s="30">
        <v>22</v>
      </c>
      <c r="AX48" s="30">
        <v>64</v>
      </c>
      <c r="AY48" s="30">
        <v>0</v>
      </c>
      <c r="AZ48" s="30">
        <v>20</v>
      </c>
      <c r="BA48" s="30">
        <v>24</v>
      </c>
      <c r="BB48" s="30">
        <v>10</v>
      </c>
      <c r="BC48" s="30">
        <v>8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176.2</v>
      </c>
      <c r="CC48" s="29">
        <f>SUM($CC$45:$CC$47)</f>
        <v>21.92</v>
      </c>
      <c r="CD48" s="27">
        <f>$I$48/$I$49*100</f>
        <v>11.510655199410385</v>
      </c>
      <c r="CE48" s="27">
        <v>0</v>
      </c>
      <c r="CG48" s="27">
        <v>3</v>
      </c>
      <c r="CH48" s="27">
        <v>3</v>
      </c>
      <c r="CI48" s="27">
        <v>3</v>
      </c>
      <c r="CJ48" s="27">
        <v>300</v>
      </c>
      <c r="CK48" s="27">
        <v>136.5</v>
      </c>
      <c r="CL48" s="27">
        <v>218.25</v>
      </c>
      <c r="CM48" s="27">
        <v>0.45</v>
      </c>
      <c r="CN48" s="27">
        <v>0.45</v>
      </c>
      <c r="CO48" s="27">
        <v>0.45</v>
      </c>
      <c r="CP48" s="27">
        <v>0</v>
      </c>
      <c r="CQ48" s="27">
        <v>0</v>
      </c>
    </row>
    <row r="49" spans="1:95" s="27" customFormat="1" ht="11.4" hidden="1">
      <c r="B49" s="28" t="s">
        <v>116</v>
      </c>
      <c r="C49" s="29"/>
      <c r="D49" s="29">
        <v>127.33</v>
      </c>
      <c r="E49" s="29">
        <v>59.85</v>
      </c>
      <c r="F49" s="29">
        <v>129.49</v>
      </c>
      <c r="G49" s="29">
        <v>54.44</v>
      </c>
      <c r="H49" s="29">
        <v>464.95</v>
      </c>
      <c r="I49" s="29">
        <v>3487.03</v>
      </c>
      <c r="J49" s="30">
        <v>36.82</v>
      </c>
      <c r="K49" s="30">
        <v>31.79</v>
      </c>
      <c r="L49" s="30">
        <v>0</v>
      </c>
      <c r="M49" s="30">
        <v>0</v>
      </c>
      <c r="N49" s="30">
        <v>208.33</v>
      </c>
      <c r="O49" s="30">
        <v>231.62</v>
      </c>
      <c r="P49" s="30">
        <v>25</v>
      </c>
      <c r="Q49" s="30">
        <v>0</v>
      </c>
      <c r="R49" s="30">
        <v>0</v>
      </c>
      <c r="S49" s="30">
        <v>6.99</v>
      </c>
      <c r="T49" s="30">
        <v>25.61</v>
      </c>
      <c r="U49" s="30">
        <v>3278.14</v>
      </c>
      <c r="V49" s="30">
        <v>4266.88</v>
      </c>
      <c r="W49" s="30">
        <v>809.7</v>
      </c>
      <c r="X49" s="30">
        <v>389.99</v>
      </c>
      <c r="Y49" s="30">
        <v>1427.78</v>
      </c>
      <c r="Z49" s="30">
        <v>20.77</v>
      </c>
      <c r="AA49" s="30">
        <v>242.76</v>
      </c>
      <c r="AB49" s="30">
        <v>19370.36</v>
      </c>
      <c r="AC49" s="30">
        <v>3988.24</v>
      </c>
      <c r="AD49" s="30">
        <v>26.48</v>
      </c>
      <c r="AE49" s="30">
        <v>1.08</v>
      </c>
      <c r="AF49" s="30">
        <v>1.49</v>
      </c>
      <c r="AG49" s="30">
        <v>16.59</v>
      </c>
      <c r="AH49" s="30">
        <v>43.6</v>
      </c>
      <c r="AI49" s="30">
        <v>41.2</v>
      </c>
      <c r="AJ49" s="30">
        <v>0.8</v>
      </c>
      <c r="AK49" s="30">
        <v>4526.75</v>
      </c>
      <c r="AL49" s="30">
        <v>4304.7</v>
      </c>
      <c r="AM49" s="30">
        <v>7553.17</v>
      </c>
      <c r="AN49" s="30">
        <v>6000.58</v>
      </c>
      <c r="AO49" s="30">
        <v>2061.0700000000002</v>
      </c>
      <c r="AP49" s="30">
        <v>3762.64</v>
      </c>
      <c r="AQ49" s="30">
        <v>950.77</v>
      </c>
      <c r="AR49" s="30">
        <v>4566.9799999999996</v>
      </c>
      <c r="AS49" s="30">
        <v>2132.87</v>
      </c>
      <c r="AT49" s="30">
        <v>2611.3200000000002</v>
      </c>
      <c r="AU49" s="30">
        <v>3129.76</v>
      </c>
      <c r="AV49" s="30">
        <v>2152.85</v>
      </c>
      <c r="AW49" s="30">
        <v>1704.78</v>
      </c>
      <c r="AX49" s="30">
        <v>10211.75</v>
      </c>
      <c r="AY49" s="30">
        <v>2.63</v>
      </c>
      <c r="AZ49" s="30">
        <v>3093.82</v>
      </c>
      <c r="BA49" s="30">
        <v>2077.1999999999998</v>
      </c>
      <c r="BB49" s="30">
        <v>3689.3</v>
      </c>
      <c r="BC49" s="30">
        <v>1235.51</v>
      </c>
      <c r="BD49" s="30">
        <v>0.48</v>
      </c>
      <c r="BE49" s="30">
        <v>0.14000000000000001</v>
      </c>
      <c r="BF49" s="30">
        <v>0.1</v>
      </c>
      <c r="BG49" s="30">
        <v>0.25</v>
      </c>
      <c r="BH49" s="30">
        <v>0.31</v>
      </c>
      <c r="BI49" s="30">
        <v>1.1499999999999999</v>
      </c>
      <c r="BJ49" s="30">
        <v>0</v>
      </c>
      <c r="BK49" s="30">
        <v>6.84</v>
      </c>
      <c r="BL49" s="30">
        <v>0</v>
      </c>
      <c r="BM49" s="30">
        <v>2.92</v>
      </c>
      <c r="BN49" s="30">
        <v>0.15</v>
      </c>
      <c r="BO49" s="30">
        <v>0.3</v>
      </c>
      <c r="BP49" s="30">
        <v>0</v>
      </c>
      <c r="BQ49" s="30">
        <v>0.16</v>
      </c>
      <c r="BR49" s="30">
        <v>0.43</v>
      </c>
      <c r="BS49" s="30">
        <v>15.5</v>
      </c>
      <c r="BT49" s="30">
        <v>0</v>
      </c>
      <c r="BU49" s="30">
        <v>0</v>
      </c>
      <c r="BV49" s="30">
        <v>30.5</v>
      </c>
      <c r="BW49" s="30">
        <v>0.17</v>
      </c>
      <c r="BX49" s="30">
        <v>0.03</v>
      </c>
      <c r="BY49" s="30">
        <v>0</v>
      </c>
      <c r="BZ49" s="30">
        <v>0</v>
      </c>
      <c r="CA49" s="30">
        <v>0</v>
      </c>
      <c r="CB49" s="30">
        <v>2650.27</v>
      </c>
      <c r="CC49" s="29">
        <v>374</v>
      </c>
      <c r="CE49" s="27">
        <v>3471.15</v>
      </c>
      <c r="CG49" s="27">
        <v>340.82</v>
      </c>
      <c r="CH49" s="27">
        <v>197.69</v>
      </c>
      <c r="CI49" s="27">
        <v>269.26</v>
      </c>
      <c r="CJ49" s="27">
        <v>16115.75</v>
      </c>
      <c r="CK49" s="27">
        <v>7852.65</v>
      </c>
      <c r="CL49" s="27">
        <v>11984.2</v>
      </c>
      <c r="CM49" s="27">
        <v>282.19</v>
      </c>
      <c r="CN49" s="27">
        <v>160.28</v>
      </c>
      <c r="CO49" s="27">
        <v>221.28</v>
      </c>
      <c r="CP49" s="27">
        <v>51.32</v>
      </c>
      <c r="CQ49" s="27">
        <v>6.1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117</v>
      </c>
      <c r="C51" s="16"/>
      <c r="D51" s="16">
        <v>15</v>
      </c>
      <c r="E51" s="16"/>
      <c r="F51" s="16">
        <v>34</v>
      </c>
      <c r="G51" s="16"/>
      <c r="H51" s="16">
        <v>51</v>
      </c>
      <c r="I51" s="16"/>
    </row>
    <row r="52" spans="1:95">
      <c r="A52" s="86" t="s">
        <v>152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</row>
    <row r="53" spans="1:95">
      <c r="C53" s="16"/>
      <c r="D53" s="16"/>
      <c r="E53" s="16"/>
      <c r="F53" s="16"/>
      <c r="G53" s="16"/>
      <c r="H53" s="16"/>
      <c r="I53" s="1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9:XFD29"/>
    <mergeCell ref="A52:CC52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119</v>
      </c>
      <c r="B1" s="83" t="s">
        <v>120</v>
      </c>
      <c r="C1" s="84"/>
      <c r="D1" s="85"/>
      <c r="E1" s="32" t="s">
        <v>121</v>
      </c>
      <c r="F1" s="33"/>
      <c r="I1" s="32" t="s">
        <v>122</v>
      </c>
      <c r="J1" s="34"/>
    </row>
    <row r="2" spans="1:10" ht="7.5" customHeight="1" thickBot="1"/>
    <row r="3" spans="1:10" ht="15" thickBot="1">
      <c r="A3" s="35" t="s">
        <v>123</v>
      </c>
      <c r="B3" s="36" t="s">
        <v>124</v>
      </c>
      <c r="C3" s="36" t="s">
        <v>125</v>
      </c>
      <c r="D3" s="36" t="s">
        <v>126</v>
      </c>
      <c r="E3" s="36" t="s">
        <v>6</v>
      </c>
      <c r="F3" s="36" t="s">
        <v>127</v>
      </c>
      <c r="G3" s="36" t="s">
        <v>128</v>
      </c>
      <c r="H3" s="36" t="s">
        <v>129</v>
      </c>
      <c r="I3" s="36" t="s">
        <v>130</v>
      </c>
      <c r="J3" s="37" t="s">
        <v>131</v>
      </c>
    </row>
    <row r="4" spans="1:10">
      <c r="A4" s="38" t="s">
        <v>132</v>
      </c>
      <c r="B4" s="39" t="s">
        <v>133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134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135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136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137</v>
      </c>
      <c r="B15" s="64" t="s">
        <v>136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138</v>
      </c>
      <c r="B18" s="46" t="s">
        <v>139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140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141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142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143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144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145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106</v>
      </c>
      <c r="B29" s="64" t="s">
        <v>146</v>
      </c>
      <c r="C29" s="72" t="s">
        <v>150</v>
      </c>
      <c r="D29" s="41" t="s">
        <v>107</v>
      </c>
      <c r="E29" s="42">
        <v>40</v>
      </c>
      <c r="F29" s="43">
        <v>8.66</v>
      </c>
      <c r="G29" s="42">
        <v>251.91999999999996</v>
      </c>
      <c r="H29" s="42">
        <v>12.8</v>
      </c>
      <c r="I29" s="42">
        <v>12</v>
      </c>
      <c r="J29" s="44">
        <v>24.4</v>
      </c>
    </row>
    <row r="30" spans="1:10" hidden="1">
      <c r="A30" s="45"/>
      <c r="B30" s="70" t="s">
        <v>143</v>
      </c>
      <c r="C30" s="73" t="s">
        <v>151</v>
      </c>
      <c r="D30" s="53" t="s">
        <v>108</v>
      </c>
      <c r="E30" s="54">
        <v>200</v>
      </c>
      <c r="F30" s="55">
        <v>11.09</v>
      </c>
      <c r="G30" s="54">
        <v>86.47999999999999</v>
      </c>
      <c r="H30" s="54">
        <v>1</v>
      </c>
      <c r="I30" s="54">
        <v>0.2</v>
      </c>
      <c r="J30" s="56">
        <v>20.6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147</v>
      </c>
      <c r="B33" s="39" t="s">
        <v>133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142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143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135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148</v>
      </c>
      <c r="B39" s="64" t="s">
        <v>149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146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143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136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45238.286898148152</v>
      </c>
      <c r="C1">
        <f>YEAR(Дата_Сост)</f>
        <v>2023</v>
      </c>
      <c r="D1">
        <f>MONTH(Дата_Сост)</f>
        <v>11</v>
      </c>
      <c r="E1">
        <f>DAY(Дата_Сост)</f>
        <v>8</v>
      </c>
    </row>
    <row r="2" spans="1:5">
      <c r="A2" t="s">
        <v>82</v>
      </c>
      <c r="B2" s="2">
        <v>45226.690798611111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35</v>
      </c>
    </row>
    <row r="6" spans="1:5">
      <c r="B6" s="3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08.11.2023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2023-10-31T05:30:45Z</dcterms:modified>
</cp:coreProperties>
</file>