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4.11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'14.11.2023'!$A$3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<sst xmlns="http://schemas.openxmlformats.org/spreadsheetml/2006/main" count="185" uniqueCount="156">
  <si>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</si>
  <si>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</si>
  <si>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</si>
  <si>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</si>
  <si>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</si>
  <si>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</si>
  <si>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</si>
  <si>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</si>
  <si>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</si>
  <si>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</si>
  <si>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</si>
  <si>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</si>
  <si>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</si>
  <si>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</si>
  <si>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</si>
  <si>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</si>
  <si>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</si>
  <si>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</si>
  <si>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</si>
  <si>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</si>
  <si>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</si>
  <si>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</si>
  <si>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</si>
  <si>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</si>
  <si>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</si>
  <si>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</si>
  <si>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</si>
  <si>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</si>
  <si>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</si>
  <si>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</si>
  <si>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</si>
  <si>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</si>
  <si>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</si>
  <si>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</si>
  <si>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</si>
  <si>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</si>
  <si>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</si>
  <si>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</si>
  <si>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</si>
  <si>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</si>
  <si>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</si>
  <si>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</si>
  <si>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</si>
  <si>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</si>
  <si>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</si>
  <si>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</si>
  <si>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</si>
  <si>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</si>
  <si>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</si>
  <si>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</si>
  <si>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</si>
  <si>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</si>
  <si>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</si>
  <si>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</si>
  <si>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</si>
  <si>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</si>
  <si>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</si>
  <si>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</si>
  <si>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</si>
  <si>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</si>
  <si>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</si>
  <si>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</si>
  <si>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</si>
  <si>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</si>
  <si>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</si>
  <si>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</si>
  <si>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</si>
  <si>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</si>
  <si>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</si>
  <si>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</si>
  <si>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</si>
  <si>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</si>
  <si>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</si>
  <si>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</si>
  <si>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</si>
  <si>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</si>
  <si>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</si>
  <si>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</si>
  <si>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</si>
  <si>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</si>
  <si>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</si>
  <si>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</si>
  <si>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</si>
  <si>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</si>
  <si>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</si>
  <si>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</si>
  <si>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</si>
  <si>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</si>
  <si>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</si>
  <si>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</si>
  <si>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</si>
  <si>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</si>
  <si>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</si>
  <si>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Суфле творожное</t>
  </si>
  <si>
    <t>Молоко сгущенное</t>
  </si>
  <si>
    <t>Каша молочная "Дружба"</t>
  </si>
  <si>
    <t>Хлеб пшеничный</t>
  </si>
  <si>
    <t>Кофейный напиток с молоком (вариант 2)</t>
  </si>
  <si>
    <t>Итого за 'Завтрак с 7 до 11 лет'</t>
  </si>
  <si>
    <t>Обед  с 7 до 11 лет</t>
  </si>
  <si>
    <t>Салат из моркови с растительным маслом</t>
  </si>
  <si>
    <t>Суп "Кудрявый" со сметаной</t>
  </si>
  <si>
    <t>Каша перловая рассыпчатая</t>
  </si>
  <si>
    <t>Сердце говяжье тушеное в соусе</t>
  </si>
  <si>
    <t>Хлеб ржаной</t>
  </si>
  <si>
    <t>Компот из сухофруктов (вариант 2)</t>
  </si>
  <si>
    <t>Итого за 'Обед  с 7 до 11 лет'</t>
  </si>
  <si>
    <t>Полдник</t>
  </si>
  <si>
    <t>Сок</t>
  </si>
  <si>
    <t>Вафли в ассортименте</t>
  </si>
  <si>
    <t>Итого за 'Полдник'</t>
  </si>
  <si>
    <t>Завтрак с 12 и старше</t>
  </si>
  <si>
    <t>Батон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</si>
  <si>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</si>
  <si>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</si>
  <si>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</si>
  <si>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</si>
  <si>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</si>
  <si>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</si>
  <si>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</si>
  <si>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14.11.2023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</si>
  <si>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</si>
  <si>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</si>
  <si>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</si>
  <si>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</si>
  <si>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</si>
  <si>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</si>
  <si>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</si>
  <si>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</si>
  <si>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</si>
  <si>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</si>
  <si>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</si>
  <si>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</si>
  <si>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</si>
  <si>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</si>
  <si>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</si>
  <si>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</si>
  <si>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</si>
  <si>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</si>
  <si>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</si>
  <si>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</si>
  <si>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</si>
  <si>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</si>
  <si>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</si>
  <si>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</si>
  <si>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</si>
  <si>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</si>
  <si>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</si>
  <si>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</si>
  <si>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</si>
  <si>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</si>
  <si>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</si>
  <si>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5</t>
  </si>
  <si>
    <t>16/1</t>
  </si>
  <si>
    <t>Итого сумма с 7 до 11 лет      174,00</t>
  </si>
  <si>
    <t>Итого сумма с 12 и старше  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</si>
</sst>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I56" sqref="I56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14.11.2023г.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"14 ноября 2023 г."</f>
        <v>14 ноября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>
      <c r="A11" s="32" t="str">
        <f>"20/5"</f>
        <v>20/5</v>
      </c>
      <c r="B11" s="33" t="s">
        <v>93</v>
      </c>
      <c r="C11" s="34" t="str">
        <f>"100"</f>
        <v>100</v>
      </c>
      <c r="D11" s="34">
        <v>15.37</v>
      </c>
      <c r="E11" s="34">
        <v>14.66</v>
      </c>
      <c r="F11" s="34">
        <v>12.16</v>
      </c>
      <c r="G11" s="34">
        <v>2.14</v>
      </c>
      <c r="H11" s="34">
        <v>18.72</v>
      </c>
      <c r="I11" s="34">
        <v>246.69091199999997</v>
      </c>
      <c r="J11" s="35">
        <v>6.87</v>
      </c>
      <c r="K11" s="35">
        <v>1.37</v>
      </c>
      <c r="L11" s="35">
        <v>0</v>
      </c>
      <c r="M11" s="35">
        <v>0</v>
      </c>
      <c r="N11" s="35">
        <v>9.5399999999999991</v>
      </c>
      <c r="O11" s="35">
        <v>8.73</v>
      </c>
      <c r="P11" s="35">
        <v>0.46</v>
      </c>
      <c r="Q11" s="35">
        <v>0</v>
      </c>
      <c r="R11" s="35">
        <v>0</v>
      </c>
      <c r="S11" s="35">
        <v>0.95</v>
      </c>
      <c r="T11" s="35">
        <v>2.08</v>
      </c>
      <c r="U11" s="35">
        <v>441.76</v>
      </c>
      <c r="V11" s="35">
        <v>128.04</v>
      </c>
      <c r="W11" s="35">
        <v>137.41</v>
      </c>
      <c r="X11" s="35">
        <v>20.28</v>
      </c>
      <c r="Y11" s="35">
        <v>182.34</v>
      </c>
      <c r="Z11" s="35">
        <v>0.67</v>
      </c>
      <c r="AA11" s="35">
        <v>51.18</v>
      </c>
      <c r="AB11" s="35">
        <v>33.44</v>
      </c>
      <c r="AC11" s="35">
        <v>92.35</v>
      </c>
      <c r="AD11" s="35">
        <v>1.35</v>
      </c>
      <c r="AE11" s="35">
        <v>0.05</v>
      </c>
      <c r="AF11" s="35">
        <v>0.22</v>
      </c>
      <c r="AG11" s="35">
        <v>0.4</v>
      </c>
      <c r="AH11" s="35">
        <v>3.76</v>
      </c>
      <c r="AI11" s="35">
        <v>0.23</v>
      </c>
      <c r="AJ11" s="35">
        <v>0</v>
      </c>
      <c r="AK11" s="35">
        <v>819.27</v>
      </c>
      <c r="AL11" s="35">
        <v>674.51</v>
      </c>
      <c r="AM11" s="35">
        <v>1262.3</v>
      </c>
      <c r="AN11" s="35">
        <v>980.45</v>
      </c>
      <c r="AO11" s="35">
        <v>376.35</v>
      </c>
      <c r="AP11" s="35">
        <v>633.17999999999995</v>
      </c>
      <c r="AQ11" s="35">
        <v>204.37</v>
      </c>
      <c r="AR11" s="35">
        <v>740.18</v>
      </c>
      <c r="AS11" s="35">
        <v>215.46</v>
      </c>
      <c r="AT11" s="35">
        <v>233.28</v>
      </c>
      <c r="AU11" s="35">
        <v>337.17</v>
      </c>
      <c r="AV11" s="35">
        <v>427.23</v>
      </c>
      <c r="AW11" s="35">
        <v>175.86</v>
      </c>
      <c r="AX11" s="35">
        <v>887.37</v>
      </c>
      <c r="AY11" s="35">
        <v>1.32</v>
      </c>
      <c r="AZ11" s="35">
        <v>252.15</v>
      </c>
      <c r="BA11" s="35">
        <v>237.27</v>
      </c>
      <c r="BB11" s="35">
        <v>760.3</v>
      </c>
      <c r="BC11" s="35">
        <v>132.65</v>
      </c>
      <c r="BD11" s="35">
        <v>7.0000000000000007E-2</v>
      </c>
      <c r="BE11" s="35">
        <v>0.03</v>
      </c>
      <c r="BF11" s="35">
        <v>0.02</v>
      </c>
      <c r="BG11" s="35">
        <v>0.04</v>
      </c>
      <c r="BH11" s="35">
        <v>0.05</v>
      </c>
      <c r="BI11" s="35">
        <v>0.21</v>
      </c>
      <c r="BJ11" s="35">
        <v>0</v>
      </c>
      <c r="BK11" s="35">
        <v>0.7</v>
      </c>
      <c r="BL11" s="35">
        <v>0</v>
      </c>
      <c r="BM11" s="35">
        <v>0.25</v>
      </c>
      <c r="BN11" s="35">
        <v>0.01</v>
      </c>
      <c r="BO11" s="35">
        <v>0.01</v>
      </c>
      <c r="BP11" s="35">
        <v>0</v>
      </c>
      <c r="BQ11" s="35">
        <v>0.04</v>
      </c>
      <c r="BR11" s="35">
        <v>0.06</v>
      </c>
      <c r="BS11" s="35">
        <v>0.89</v>
      </c>
      <c r="BT11" s="35">
        <v>0</v>
      </c>
      <c r="BU11" s="35">
        <v>0</v>
      </c>
      <c r="BV11" s="35">
        <v>1.21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78.69</v>
      </c>
      <c r="CC11" s="34">
        <v>46.2</v>
      </c>
      <c r="CE11" s="32">
        <v>56.75</v>
      </c>
      <c r="CG11" s="32">
        <v>112.09</v>
      </c>
      <c r="CH11" s="32">
        <v>61.73</v>
      </c>
      <c r="CI11" s="32">
        <v>86.91</v>
      </c>
      <c r="CJ11" s="32">
        <v>2780.38</v>
      </c>
      <c r="CK11" s="32">
        <v>1715.34</v>
      </c>
      <c r="CL11" s="32">
        <v>2247.86</v>
      </c>
      <c r="CM11" s="32">
        <v>40.35</v>
      </c>
      <c r="CN11" s="32">
        <v>27.22</v>
      </c>
      <c r="CO11" s="32">
        <v>33.79</v>
      </c>
      <c r="CP11" s="32">
        <v>7</v>
      </c>
      <c r="CQ11" s="32">
        <v>1</v>
      </c>
      <c r="CR11" s="32">
        <v>28</v>
      </c>
    </row>
    <row r="12" spans="1:96" s="32" customFormat="1">
      <c r="A12" s="32" t="str">
        <f>"10"</f>
        <v>10</v>
      </c>
      <c r="B12" s="33" t="s">
        <v>94</v>
      </c>
      <c r="C12" s="34" t="str">
        <f>"30"</f>
        <v>30</v>
      </c>
      <c r="D12" s="34">
        <v>2.16</v>
      </c>
      <c r="E12" s="34">
        <v>2.16</v>
      </c>
      <c r="F12" s="34">
        <v>2.5499999999999998</v>
      </c>
      <c r="G12" s="34">
        <v>0</v>
      </c>
      <c r="H12" s="34">
        <v>16.649999999999999</v>
      </c>
      <c r="I12" s="34">
        <v>95.219999999999985</v>
      </c>
      <c r="J12" s="35">
        <v>1.56</v>
      </c>
      <c r="K12" s="35">
        <v>0</v>
      </c>
      <c r="L12" s="35">
        <v>0</v>
      </c>
      <c r="M12" s="35">
        <v>0</v>
      </c>
      <c r="N12" s="35">
        <v>16.649999999999999</v>
      </c>
      <c r="O12" s="35">
        <v>0</v>
      </c>
      <c r="P12" s="35">
        <v>0</v>
      </c>
      <c r="Q12" s="35">
        <v>0</v>
      </c>
      <c r="R12" s="35">
        <v>0</v>
      </c>
      <c r="S12" s="35">
        <v>0.12</v>
      </c>
      <c r="T12" s="35">
        <v>0.54</v>
      </c>
      <c r="U12" s="35">
        <v>39</v>
      </c>
      <c r="V12" s="35">
        <v>109.5</v>
      </c>
      <c r="W12" s="35">
        <v>92.1</v>
      </c>
      <c r="X12" s="35">
        <v>10.199999999999999</v>
      </c>
      <c r="Y12" s="35">
        <v>65.7</v>
      </c>
      <c r="Z12" s="35">
        <v>0.06</v>
      </c>
      <c r="AA12" s="35">
        <v>12.6</v>
      </c>
      <c r="AB12" s="35">
        <v>9</v>
      </c>
      <c r="AC12" s="35">
        <v>14.1</v>
      </c>
      <c r="AD12" s="35">
        <v>0.06</v>
      </c>
      <c r="AE12" s="35">
        <v>0.02</v>
      </c>
      <c r="AF12" s="35">
        <v>0.11</v>
      </c>
      <c r="AG12" s="35">
        <v>0.06</v>
      </c>
      <c r="AH12" s="35">
        <v>0.54</v>
      </c>
      <c r="AI12" s="35">
        <v>0.3</v>
      </c>
      <c r="AJ12" s="35">
        <v>0</v>
      </c>
      <c r="AK12" s="35">
        <v>0</v>
      </c>
      <c r="AL12" s="35">
        <v>0</v>
      </c>
      <c r="AM12" s="35">
        <v>161.4</v>
      </c>
      <c r="AN12" s="35">
        <v>162</v>
      </c>
      <c r="AO12" s="35">
        <v>49.5</v>
      </c>
      <c r="AP12" s="35">
        <v>91.2</v>
      </c>
      <c r="AQ12" s="35">
        <v>28.5</v>
      </c>
      <c r="AR12" s="35">
        <v>96</v>
      </c>
      <c r="AS12" s="35">
        <v>70.8</v>
      </c>
      <c r="AT12" s="35">
        <v>72</v>
      </c>
      <c r="AU12" s="35">
        <v>159</v>
      </c>
      <c r="AV12" s="35">
        <v>51</v>
      </c>
      <c r="AW12" s="35">
        <v>42</v>
      </c>
      <c r="AX12" s="35">
        <v>477.3</v>
      </c>
      <c r="AY12" s="35">
        <v>0</v>
      </c>
      <c r="AZ12" s="35">
        <v>234</v>
      </c>
      <c r="BA12" s="35">
        <v>125.4</v>
      </c>
      <c r="BB12" s="35">
        <v>101.4</v>
      </c>
      <c r="BC12" s="35">
        <v>20.7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0.74</v>
      </c>
      <c r="BT12" s="35">
        <v>0</v>
      </c>
      <c r="BU12" s="35">
        <v>0</v>
      </c>
      <c r="BV12" s="35">
        <v>0.05</v>
      </c>
      <c r="BW12" s="35">
        <v>0.02</v>
      </c>
      <c r="BX12" s="35">
        <v>0.02</v>
      </c>
      <c r="BY12" s="35">
        <v>0</v>
      </c>
      <c r="BZ12" s="35">
        <v>0</v>
      </c>
      <c r="CA12" s="35">
        <v>0</v>
      </c>
      <c r="CB12" s="35">
        <v>7.98</v>
      </c>
      <c r="CC12" s="34">
        <v>8.0299999999999994</v>
      </c>
      <c r="CE12" s="32">
        <v>14.1</v>
      </c>
      <c r="CG12" s="32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6.69</v>
      </c>
    </row>
    <row r="13" spans="1:96" s="32" customFormat="1">
      <c r="A13" s="32" t="str">
        <f>"200"</f>
        <v>200</v>
      </c>
      <c r="B13" s="33" t="s">
        <v>95</v>
      </c>
      <c r="C13" s="34" t="str">
        <f>"150"</f>
        <v>150</v>
      </c>
      <c r="D13" s="34">
        <v>4.6100000000000003</v>
      </c>
      <c r="E13" s="34">
        <v>2.16</v>
      </c>
      <c r="F13" s="34">
        <v>6.17</v>
      </c>
      <c r="G13" s="34">
        <v>0.59</v>
      </c>
      <c r="H13" s="34">
        <v>25.29</v>
      </c>
      <c r="I13" s="34">
        <v>173.9019711038961</v>
      </c>
      <c r="J13" s="35">
        <v>3.68</v>
      </c>
      <c r="K13" s="35">
        <v>0.1</v>
      </c>
      <c r="L13" s="35">
        <v>0</v>
      </c>
      <c r="M13" s="35">
        <v>0</v>
      </c>
      <c r="N13" s="35">
        <v>7.4</v>
      </c>
      <c r="O13" s="35">
        <v>17.059999999999999</v>
      </c>
      <c r="P13" s="35">
        <v>0.83</v>
      </c>
      <c r="Q13" s="35">
        <v>0</v>
      </c>
      <c r="R13" s="35">
        <v>0</v>
      </c>
      <c r="S13" s="35">
        <v>0.08</v>
      </c>
      <c r="T13" s="35">
        <v>0.78</v>
      </c>
      <c r="U13" s="35">
        <v>40.47</v>
      </c>
      <c r="V13" s="35">
        <v>151.78</v>
      </c>
      <c r="W13" s="35">
        <v>93.08</v>
      </c>
      <c r="X13" s="35">
        <v>27.1</v>
      </c>
      <c r="Y13" s="35">
        <v>111.82</v>
      </c>
      <c r="Z13" s="35">
        <v>0.59</v>
      </c>
      <c r="AA13" s="35">
        <v>38.07</v>
      </c>
      <c r="AB13" s="35">
        <v>24.22</v>
      </c>
      <c r="AC13" s="35">
        <v>42.47</v>
      </c>
      <c r="AD13" s="35">
        <v>0.13</v>
      </c>
      <c r="AE13" s="35">
        <v>0.09</v>
      </c>
      <c r="AF13" s="35">
        <v>0.12</v>
      </c>
      <c r="AG13" s="35">
        <v>0.42</v>
      </c>
      <c r="AH13" s="35">
        <v>1.67</v>
      </c>
      <c r="AI13" s="35">
        <v>0.39</v>
      </c>
      <c r="AJ13" s="35">
        <v>0</v>
      </c>
      <c r="AK13" s="35">
        <v>236.87</v>
      </c>
      <c r="AL13" s="35">
        <v>219.32</v>
      </c>
      <c r="AM13" s="35">
        <v>496.45</v>
      </c>
      <c r="AN13" s="35">
        <v>236.16</v>
      </c>
      <c r="AO13" s="35">
        <v>115.82</v>
      </c>
      <c r="AP13" s="35">
        <v>182</v>
      </c>
      <c r="AQ13" s="35">
        <v>70.06</v>
      </c>
      <c r="AR13" s="35">
        <v>234.33</v>
      </c>
      <c r="AS13" s="35">
        <v>199.45</v>
      </c>
      <c r="AT13" s="35">
        <v>119.89</v>
      </c>
      <c r="AU13" s="35">
        <v>156.33000000000001</v>
      </c>
      <c r="AV13" s="35">
        <v>57.56</v>
      </c>
      <c r="AW13" s="35">
        <v>80.19</v>
      </c>
      <c r="AX13" s="35">
        <v>458.79</v>
      </c>
      <c r="AY13" s="35">
        <v>0</v>
      </c>
      <c r="AZ13" s="35">
        <v>154.94999999999999</v>
      </c>
      <c r="BA13" s="35">
        <v>139.35</v>
      </c>
      <c r="BB13" s="35">
        <v>228.91</v>
      </c>
      <c r="BC13" s="35">
        <v>60.91</v>
      </c>
      <c r="BD13" s="35">
        <v>0.15</v>
      </c>
      <c r="BE13" s="35">
        <v>0.03</v>
      </c>
      <c r="BF13" s="35">
        <v>0.03</v>
      </c>
      <c r="BG13" s="35">
        <v>7.0000000000000007E-2</v>
      </c>
      <c r="BH13" s="35">
        <v>0.09</v>
      </c>
      <c r="BI13" s="35">
        <v>0.31</v>
      </c>
      <c r="BJ13" s="35">
        <v>0</v>
      </c>
      <c r="BK13" s="35">
        <v>1.01</v>
      </c>
      <c r="BL13" s="35">
        <v>0</v>
      </c>
      <c r="BM13" s="35">
        <v>0.3</v>
      </c>
      <c r="BN13" s="35">
        <v>0</v>
      </c>
      <c r="BO13" s="35">
        <v>0</v>
      </c>
      <c r="BP13" s="35">
        <v>0</v>
      </c>
      <c r="BQ13" s="35">
        <v>0.03</v>
      </c>
      <c r="BR13" s="35">
        <v>0.11</v>
      </c>
      <c r="BS13" s="35">
        <v>1</v>
      </c>
      <c r="BT13" s="35">
        <v>0</v>
      </c>
      <c r="BU13" s="35">
        <v>0</v>
      </c>
      <c r="BV13" s="35">
        <v>0.32</v>
      </c>
      <c r="BW13" s="35">
        <v>0.01</v>
      </c>
      <c r="BX13" s="35">
        <v>0</v>
      </c>
      <c r="BY13" s="35">
        <v>0</v>
      </c>
      <c r="BZ13" s="35">
        <v>0</v>
      </c>
      <c r="CA13" s="35">
        <v>0</v>
      </c>
      <c r="CB13" s="35">
        <v>70.97</v>
      </c>
      <c r="CC13" s="34">
        <v>15.86</v>
      </c>
      <c r="CE13" s="32">
        <v>42.11</v>
      </c>
      <c r="CG13" s="32">
        <v>7.94</v>
      </c>
      <c r="CH13" s="32">
        <v>2.54</v>
      </c>
      <c r="CI13" s="32">
        <v>5.24</v>
      </c>
      <c r="CJ13" s="32">
        <v>1421.81</v>
      </c>
      <c r="CK13" s="32">
        <v>642.23</v>
      </c>
      <c r="CL13" s="32">
        <v>1032.02</v>
      </c>
      <c r="CM13" s="32">
        <v>13.95</v>
      </c>
      <c r="CN13" s="32">
        <v>4.79</v>
      </c>
      <c r="CO13" s="32">
        <v>9.3699999999999992</v>
      </c>
      <c r="CP13" s="32">
        <v>3.65</v>
      </c>
      <c r="CQ13" s="32">
        <v>0</v>
      </c>
      <c r="CR13" s="32">
        <v>9.61</v>
      </c>
    </row>
    <row r="14" spans="1:96" s="32" customFormat="1">
      <c r="A14" s="32" t="str">
        <f>"2"</f>
        <v>2</v>
      </c>
      <c r="B14" s="33" t="s">
        <v>96</v>
      </c>
      <c r="C14" s="34" t="str">
        <f>"31,1"</f>
        <v>31,1</v>
      </c>
      <c r="D14" s="34">
        <v>2.06</v>
      </c>
      <c r="E14" s="34">
        <v>0</v>
      </c>
      <c r="F14" s="34">
        <v>0.2</v>
      </c>
      <c r="G14" s="34">
        <v>0.2</v>
      </c>
      <c r="H14" s="34">
        <v>14.59</v>
      </c>
      <c r="I14" s="34">
        <v>69.633210999999989</v>
      </c>
      <c r="J14" s="35">
        <v>0</v>
      </c>
      <c r="K14" s="35">
        <v>0</v>
      </c>
      <c r="L14" s="35">
        <v>0</v>
      </c>
      <c r="M14" s="35">
        <v>0</v>
      </c>
      <c r="N14" s="35">
        <v>0.34</v>
      </c>
      <c r="O14" s="35">
        <v>14.18</v>
      </c>
      <c r="P14" s="35">
        <v>0.06</v>
      </c>
      <c r="Q14" s="35">
        <v>0</v>
      </c>
      <c r="R14" s="35">
        <v>0</v>
      </c>
      <c r="S14" s="35">
        <v>0</v>
      </c>
      <c r="T14" s="35">
        <v>0.56000000000000005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99.3</v>
      </c>
      <c r="AL14" s="35">
        <v>103.36</v>
      </c>
      <c r="AM14" s="35">
        <v>158.28</v>
      </c>
      <c r="AN14" s="35">
        <v>52.49</v>
      </c>
      <c r="AO14" s="35">
        <v>31.12</v>
      </c>
      <c r="AP14" s="35">
        <v>62.23</v>
      </c>
      <c r="AQ14" s="35">
        <v>23.54</v>
      </c>
      <c r="AR14" s="35">
        <v>112.56</v>
      </c>
      <c r="AS14" s="35">
        <v>69.81</v>
      </c>
      <c r="AT14" s="35">
        <v>97.41</v>
      </c>
      <c r="AU14" s="35">
        <v>80.36</v>
      </c>
      <c r="AV14" s="35">
        <v>42.21</v>
      </c>
      <c r="AW14" s="35">
        <v>74.680000000000007</v>
      </c>
      <c r="AX14" s="35">
        <v>624.48</v>
      </c>
      <c r="AY14" s="35">
        <v>0</v>
      </c>
      <c r="AZ14" s="35">
        <v>203.47</v>
      </c>
      <c r="BA14" s="35">
        <v>88.48</v>
      </c>
      <c r="BB14" s="35">
        <v>58.71</v>
      </c>
      <c r="BC14" s="35">
        <v>46.54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0.02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0.02</v>
      </c>
      <c r="BT14" s="35">
        <v>0</v>
      </c>
      <c r="BU14" s="35">
        <v>0</v>
      </c>
      <c r="BV14" s="35">
        <v>0.09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12.16</v>
      </c>
      <c r="CC14" s="34">
        <v>1.74</v>
      </c>
      <c r="CE14" s="32">
        <v>0</v>
      </c>
      <c r="CG14" s="32">
        <v>0</v>
      </c>
      <c r="CH14" s="32">
        <v>0</v>
      </c>
      <c r="CI14" s="32">
        <v>0</v>
      </c>
      <c r="CJ14" s="32">
        <v>337.42</v>
      </c>
      <c r="CK14" s="32">
        <v>130</v>
      </c>
      <c r="CL14" s="32">
        <v>233.71</v>
      </c>
      <c r="CM14" s="32">
        <v>2.7</v>
      </c>
      <c r="CN14" s="32">
        <v>2.7</v>
      </c>
      <c r="CO14" s="32">
        <v>2.7</v>
      </c>
      <c r="CP14" s="32">
        <v>0</v>
      </c>
      <c r="CQ14" s="32">
        <v>0</v>
      </c>
      <c r="CR14" s="32">
        <v>1.45</v>
      </c>
    </row>
    <row r="15" spans="1:96" s="28" customFormat="1" ht="24">
      <c r="A15" s="28" t="str">
        <f>"32/10"</f>
        <v>32/10</v>
      </c>
      <c r="B15" s="29" t="s">
        <v>97</v>
      </c>
      <c r="C15" s="30" t="str">
        <f>"200"</f>
        <v>200</v>
      </c>
      <c r="D15" s="30">
        <v>3.14</v>
      </c>
      <c r="E15" s="30">
        <v>2.84</v>
      </c>
      <c r="F15" s="30">
        <v>3.21</v>
      </c>
      <c r="G15" s="30">
        <v>7.0000000000000007E-2</v>
      </c>
      <c r="H15" s="30">
        <v>9.5</v>
      </c>
      <c r="I15" s="30">
        <v>77.788600000000002</v>
      </c>
      <c r="J15" s="31">
        <v>2</v>
      </c>
      <c r="K15" s="31">
        <v>0</v>
      </c>
      <c r="L15" s="31">
        <v>0</v>
      </c>
      <c r="M15" s="31">
        <v>0</v>
      </c>
      <c r="N15" s="31">
        <v>9.5</v>
      </c>
      <c r="O15" s="31">
        <v>0</v>
      </c>
      <c r="P15" s="31">
        <v>0</v>
      </c>
      <c r="Q15" s="31">
        <v>0</v>
      </c>
      <c r="R15" s="31">
        <v>0</v>
      </c>
      <c r="S15" s="31">
        <v>0.1</v>
      </c>
      <c r="T15" s="31">
        <v>0.71</v>
      </c>
      <c r="U15" s="31">
        <v>49.55</v>
      </c>
      <c r="V15" s="31">
        <v>144.69</v>
      </c>
      <c r="W15" s="31">
        <v>116.55</v>
      </c>
      <c r="X15" s="31">
        <v>13.3</v>
      </c>
      <c r="Y15" s="31">
        <v>83.7</v>
      </c>
      <c r="Z15" s="31">
        <v>0.11</v>
      </c>
      <c r="AA15" s="31">
        <v>20</v>
      </c>
      <c r="AB15" s="31">
        <v>9</v>
      </c>
      <c r="AC15" s="31">
        <v>22</v>
      </c>
      <c r="AD15" s="31">
        <v>0</v>
      </c>
      <c r="AE15" s="31">
        <v>0.03</v>
      </c>
      <c r="AF15" s="31">
        <v>0.14000000000000001</v>
      </c>
      <c r="AG15" s="31">
        <v>0.09</v>
      </c>
      <c r="AH15" s="31">
        <v>0.8</v>
      </c>
      <c r="AI15" s="31">
        <v>0.52</v>
      </c>
      <c r="AJ15" s="31">
        <v>0</v>
      </c>
      <c r="AK15" s="31">
        <v>159.74</v>
      </c>
      <c r="AL15" s="31">
        <v>157.78</v>
      </c>
      <c r="AM15" s="31">
        <v>270.48</v>
      </c>
      <c r="AN15" s="31">
        <v>217.56</v>
      </c>
      <c r="AO15" s="31">
        <v>72.52</v>
      </c>
      <c r="AP15" s="31">
        <v>127.4</v>
      </c>
      <c r="AQ15" s="31">
        <v>42.14</v>
      </c>
      <c r="AR15" s="31">
        <v>143.08000000000001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180.32</v>
      </c>
      <c r="BC15" s="31">
        <v>25.48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198.55</v>
      </c>
      <c r="CC15" s="30">
        <v>12.86</v>
      </c>
      <c r="CE15" s="28">
        <v>21.5</v>
      </c>
      <c r="CG15" s="28">
        <v>13.77</v>
      </c>
      <c r="CH15" s="28">
        <v>4.93</v>
      </c>
      <c r="CI15" s="28">
        <v>9.35</v>
      </c>
      <c r="CJ15" s="28">
        <v>1007.44</v>
      </c>
      <c r="CK15" s="28">
        <v>363.11</v>
      </c>
      <c r="CL15" s="28">
        <v>685.28</v>
      </c>
      <c r="CM15" s="28">
        <v>41.81</v>
      </c>
      <c r="CN15" s="28">
        <v>19.5</v>
      </c>
      <c r="CO15" s="28">
        <v>30.66</v>
      </c>
      <c r="CP15" s="28">
        <v>5</v>
      </c>
      <c r="CQ15" s="28">
        <v>0</v>
      </c>
      <c r="CR15" s="28">
        <v>7.8</v>
      </c>
    </row>
    <row r="16" spans="1:96" s="36" customFormat="1" ht="11.4">
      <c r="B16" s="37" t="s">
        <v>98</v>
      </c>
      <c r="C16" s="38"/>
      <c r="D16" s="38">
        <v>27.33</v>
      </c>
      <c r="E16" s="38">
        <v>21.82</v>
      </c>
      <c r="F16" s="38">
        <v>24.29</v>
      </c>
      <c r="G16" s="38">
        <v>3</v>
      </c>
      <c r="H16" s="38">
        <v>84.75</v>
      </c>
      <c r="I16" s="38">
        <v>663.23</v>
      </c>
      <c r="J16" s="39">
        <v>14.11</v>
      </c>
      <c r="K16" s="39">
        <v>1.46</v>
      </c>
      <c r="L16" s="39">
        <v>0</v>
      </c>
      <c r="M16" s="39">
        <v>0</v>
      </c>
      <c r="N16" s="39">
        <v>43.42</v>
      </c>
      <c r="O16" s="39">
        <v>39.97</v>
      </c>
      <c r="P16" s="39">
        <v>1.35</v>
      </c>
      <c r="Q16" s="39">
        <v>0</v>
      </c>
      <c r="R16" s="39">
        <v>0</v>
      </c>
      <c r="S16" s="39">
        <v>1.25</v>
      </c>
      <c r="T16" s="39">
        <v>4.67</v>
      </c>
      <c r="U16" s="39">
        <v>570.78</v>
      </c>
      <c r="V16" s="39">
        <v>534</v>
      </c>
      <c r="W16" s="39">
        <v>439.14</v>
      </c>
      <c r="X16" s="39">
        <v>70.89</v>
      </c>
      <c r="Y16" s="39">
        <v>443.56</v>
      </c>
      <c r="Z16" s="39">
        <v>1.43</v>
      </c>
      <c r="AA16" s="39">
        <v>121.85</v>
      </c>
      <c r="AB16" s="39">
        <v>75.66</v>
      </c>
      <c r="AC16" s="39">
        <v>170.91</v>
      </c>
      <c r="AD16" s="39">
        <v>1.54</v>
      </c>
      <c r="AE16" s="39">
        <v>0.18</v>
      </c>
      <c r="AF16" s="39">
        <v>0.59</v>
      </c>
      <c r="AG16" s="39">
        <v>0.97</v>
      </c>
      <c r="AH16" s="39">
        <v>6.77</v>
      </c>
      <c r="AI16" s="39">
        <v>1.44</v>
      </c>
      <c r="AJ16" s="39">
        <v>0</v>
      </c>
      <c r="AK16" s="39">
        <v>1315.18</v>
      </c>
      <c r="AL16" s="39">
        <v>1154.96</v>
      </c>
      <c r="AM16" s="39">
        <v>2348.91</v>
      </c>
      <c r="AN16" s="39">
        <v>1648.66</v>
      </c>
      <c r="AO16" s="39">
        <v>645.30999999999995</v>
      </c>
      <c r="AP16" s="39">
        <v>1096.01</v>
      </c>
      <c r="AQ16" s="39">
        <v>368.6</v>
      </c>
      <c r="AR16" s="39">
        <v>1326.15</v>
      </c>
      <c r="AS16" s="39">
        <v>555.52</v>
      </c>
      <c r="AT16" s="39">
        <v>522.57000000000005</v>
      </c>
      <c r="AU16" s="39">
        <v>732.85</v>
      </c>
      <c r="AV16" s="39">
        <v>578</v>
      </c>
      <c r="AW16" s="39">
        <v>372.74</v>
      </c>
      <c r="AX16" s="39">
        <v>2447.9299999999998</v>
      </c>
      <c r="AY16" s="39">
        <v>1.32</v>
      </c>
      <c r="AZ16" s="39">
        <v>844.57</v>
      </c>
      <c r="BA16" s="39">
        <v>590.49</v>
      </c>
      <c r="BB16" s="39">
        <v>1329.64</v>
      </c>
      <c r="BC16" s="39">
        <v>286.27999999999997</v>
      </c>
      <c r="BD16" s="39">
        <v>0.22</v>
      </c>
      <c r="BE16" s="39">
        <v>0.06</v>
      </c>
      <c r="BF16" s="39">
        <v>0.05</v>
      </c>
      <c r="BG16" s="39">
        <v>0.11</v>
      </c>
      <c r="BH16" s="39">
        <v>0.14000000000000001</v>
      </c>
      <c r="BI16" s="39">
        <v>0.52</v>
      </c>
      <c r="BJ16" s="39">
        <v>0</v>
      </c>
      <c r="BK16" s="39">
        <v>1.73</v>
      </c>
      <c r="BL16" s="39">
        <v>0</v>
      </c>
      <c r="BM16" s="39">
        <v>0.56000000000000005</v>
      </c>
      <c r="BN16" s="39">
        <v>0.01</v>
      </c>
      <c r="BO16" s="39">
        <v>0.01</v>
      </c>
      <c r="BP16" s="39">
        <v>0</v>
      </c>
      <c r="BQ16" s="39">
        <v>7.0000000000000007E-2</v>
      </c>
      <c r="BR16" s="39">
        <v>0.18</v>
      </c>
      <c r="BS16" s="39">
        <v>2.65</v>
      </c>
      <c r="BT16" s="39">
        <v>0</v>
      </c>
      <c r="BU16" s="39">
        <v>0</v>
      </c>
      <c r="BV16" s="39">
        <v>1.67</v>
      </c>
      <c r="BW16" s="39">
        <v>0.04</v>
      </c>
      <c r="BX16" s="39">
        <v>0.02</v>
      </c>
      <c r="BY16" s="39">
        <v>0</v>
      </c>
      <c r="BZ16" s="39">
        <v>0</v>
      </c>
      <c r="CA16" s="39">
        <v>0</v>
      </c>
      <c r="CB16" s="39">
        <v>368.34</v>
      </c>
      <c r="CC16" s="38">
        <f>SUM($CC$10:$CC$15)</f>
        <v>84.69</v>
      </c>
      <c r="CD16" s="36">
        <f>$I$16/$I$51*100</f>
        <v>19.207578425466846</v>
      </c>
      <c r="CE16" s="36">
        <v>134.46</v>
      </c>
      <c r="CG16" s="36">
        <v>133.80000000000001</v>
      </c>
      <c r="CH16" s="36">
        <v>69.2</v>
      </c>
      <c r="CI16" s="36">
        <v>101.5</v>
      </c>
      <c r="CJ16" s="36">
        <v>5547.05</v>
      </c>
      <c r="CK16" s="36">
        <v>2850.68</v>
      </c>
      <c r="CL16" s="36">
        <v>4198.8599999999997</v>
      </c>
      <c r="CM16" s="36">
        <v>98.81</v>
      </c>
      <c r="CN16" s="36">
        <v>54.21</v>
      </c>
      <c r="CO16" s="36">
        <v>76.510000000000005</v>
      </c>
      <c r="CP16" s="36">
        <v>15.65</v>
      </c>
      <c r="CQ16" s="36">
        <v>1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24">
      <c r="A18" s="32" t="str">
        <f>"16/1"</f>
        <v>16/1</v>
      </c>
      <c r="B18" s="33" t="s">
        <v>100</v>
      </c>
      <c r="C18" s="34" t="str">
        <f>"60"</f>
        <v>60</v>
      </c>
      <c r="D18" s="34">
        <v>0.7</v>
      </c>
      <c r="E18" s="34">
        <v>0</v>
      </c>
      <c r="F18" s="34">
        <v>3.58</v>
      </c>
      <c r="G18" s="34">
        <v>3.58</v>
      </c>
      <c r="H18" s="34">
        <v>6.79</v>
      </c>
      <c r="I18" s="34">
        <v>59.009798399999994</v>
      </c>
      <c r="J18" s="35">
        <v>0.45</v>
      </c>
      <c r="K18" s="35">
        <v>2.34</v>
      </c>
      <c r="L18" s="35">
        <v>0</v>
      </c>
      <c r="M18" s="35">
        <v>0</v>
      </c>
      <c r="N18" s="35">
        <v>5.38</v>
      </c>
      <c r="O18" s="35">
        <v>0.11</v>
      </c>
      <c r="P18" s="35">
        <v>1.3</v>
      </c>
      <c r="Q18" s="35">
        <v>0</v>
      </c>
      <c r="R18" s="35">
        <v>0</v>
      </c>
      <c r="S18" s="35">
        <v>0.16</v>
      </c>
      <c r="T18" s="35">
        <v>0.54</v>
      </c>
      <c r="U18" s="35">
        <v>11.38</v>
      </c>
      <c r="V18" s="35">
        <v>108.24</v>
      </c>
      <c r="W18" s="35">
        <v>14.66</v>
      </c>
      <c r="X18" s="35">
        <v>20.56</v>
      </c>
      <c r="Y18" s="35">
        <v>29.82</v>
      </c>
      <c r="Z18" s="35">
        <v>0.38</v>
      </c>
      <c r="AA18" s="35">
        <v>0</v>
      </c>
      <c r="AB18" s="35">
        <v>6491.52</v>
      </c>
      <c r="AC18" s="35">
        <v>1104</v>
      </c>
      <c r="AD18" s="35">
        <v>1.8</v>
      </c>
      <c r="AE18" s="35">
        <v>0.03</v>
      </c>
      <c r="AF18" s="35">
        <v>0.04</v>
      </c>
      <c r="AG18" s="35">
        <v>0.54</v>
      </c>
      <c r="AH18" s="35">
        <v>0.61</v>
      </c>
      <c r="AI18" s="35">
        <v>2.7</v>
      </c>
      <c r="AJ18" s="35">
        <v>0</v>
      </c>
      <c r="AK18" s="35">
        <v>23.26</v>
      </c>
      <c r="AL18" s="35">
        <v>18.93</v>
      </c>
      <c r="AM18" s="35">
        <v>23.8</v>
      </c>
      <c r="AN18" s="35">
        <v>20.56</v>
      </c>
      <c r="AO18" s="35">
        <v>4.87</v>
      </c>
      <c r="AP18" s="35">
        <v>17.309999999999999</v>
      </c>
      <c r="AQ18" s="35">
        <v>4.33</v>
      </c>
      <c r="AR18" s="35">
        <v>16.77</v>
      </c>
      <c r="AS18" s="35">
        <v>25.97</v>
      </c>
      <c r="AT18" s="35">
        <v>22.18</v>
      </c>
      <c r="AU18" s="35">
        <v>73.03</v>
      </c>
      <c r="AV18" s="35">
        <v>7.57</v>
      </c>
      <c r="AW18" s="35">
        <v>15.69</v>
      </c>
      <c r="AX18" s="35">
        <v>127.13</v>
      </c>
      <c r="AY18" s="35">
        <v>0</v>
      </c>
      <c r="AZ18" s="35">
        <v>16.23</v>
      </c>
      <c r="BA18" s="35">
        <v>17.850000000000001</v>
      </c>
      <c r="BB18" s="35">
        <v>9.74</v>
      </c>
      <c r="BC18" s="35">
        <v>6.49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48.58</v>
      </c>
      <c r="CC18" s="34">
        <v>5.75</v>
      </c>
      <c r="CE18" s="32">
        <v>1081.92</v>
      </c>
      <c r="CG18" s="32">
        <v>2.2000000000000002</v>
      </c>
      <c r="CH18" s="32">
        <v>2.12</v>
      </c>
      <c r="CI18" s="32">
        <v>2.16</v>
      </c>
      <c r="CJ18" s="32">
        <v>368.78</v>
      </c>
      <c r="CK18" s="32">
        <v>87.71</v>
      </c>
      <c r="CL18" s="32">
        <v>228.24</v>
      </c>
      <c r="CM18" s="32">
        <v>1.94</v>
      </c>
      <c r="CN18" s="32">
        <v>1.1299999999999999</v>
      </c>
      <c r="CO18" s="32">
        <v>1.54</v>
      </c>
      <c r="CP18" s="32">
        <v>1.8</v>
      </c>
      <c r="CQ18" s="32">
        <v>0</v>
      </c>
      <c r="CR18" s="32">
        <v>3.48</v>
      </c>
    </row>
    <row r="19" spans="1:96" s="32" customFormat="1">
      <c r="A19" s="32" t="str">
        <f>"80"</f>
        <v>80</v>
      </c>
      <c r="B19" s="33" t="s">
        <v>101</v>
      </c>
      <c r="C19" s="34" t="str">
        <f>"200"</f>
        <v>200</v>
      </c>
      <c r="D19" s="34">
        <v>3.12</v>
      </c>
      <c r="E19" s="34">
        <v>1.73</v>
      </c>
      <c r="F19" s="34">
        <v>3.22</v>
      </c>
      <c r="G19" s="34">
        <v>1.34</v>
      </c>
      <c r="H19" s="34">
        <v>11.68</v>
      </c>
      <c r="I19" s="34">
        <v>86.695388484800006</v>
      </c>
      <c r="J19" s="35">
        <v>1.07</v>
      </c>
      <c r="K19" s="35">
        <v>0.78</v>
      </c>
      <c r="L19" s="35">
        <v>0</v>
      </c>
      <c r="M19" s="35">
        <v>0</v>
      </c>
      <c r="N19" s="35">
        <v>2.23</v>
      </c>
      <c r="O19" s="35">
        <v>8.2200000000000006</v>
      </c>
      <c r="P19" s="35">
        <v>1.23</v>
      </c>
      <c r="Q19" s="35">
        <v>0</v>
      </c>
      <c r="R19" s="35">
        <v>0</v>
      </c>
      <c r="S19" s="35">
        <v>0.21</v>
      </c>
      <c r="T19" s="35">
        <v>2.02</v>
      </c>
      <c r="U19" s="35">
        <v>412.95</v>
      </c>
      <c r="V19" s="35">
        <v>353.87</v>
      </c>
      <c r="W19" s="35">
        <v>23.85</v>
      </c>
      <c r="X19" s="35">
        <v>18.73</v>
      </c>
      <c r="Y19" s="35">
        <v>65.69</v>
      </c>
      <c r="Z19" s="35">
        <v>0.92</v>
      </c>
      <c r="AA19" s="35">
        <v>23.4</v>
      </c>
      <c r="AB19" s="35">
        <v>1056.3699999999999</v>
      </c>
      <c r="AC19" s="35">
        <v>277.70999999999998</v>
      </c>
      <c r="AD19" s="35">
        <v>0.75</v>
      </c>
      <c r="AE19" s="35">
        <v>7.0000000000000007E-2</v>
      </c>
      <c r="AF19" s="35">
        <v>0.09</v>
      </c>
      <c r="AG19" s="35">
        <v>0.74</v>
      </c>
      <c r="AH19" s="35">
        <v>1.77</v>
      </c>
      <c r="AI19" s="35">
        <v>5.03</v>
      </c>
      <c r="AJ19" s="35">
        <v>0</v>
      </c>
      <c r="AK19" s="35">
        <v>117.45</v>
      </c>
      <c r="AL19" s="35">
        <v>102.68</v>
      </c>
      <c r="AM19" s="35">
        <v>171.16</v>
      </c>
      <c r="AN19" s="35">
        <v>153.4</v>
      </c>
      <c r="AO19" s="35">
        <v>60.82</v>
      </c>
      <c r="AP19" s="35">
        <v>104.01</v>
      </c>
      <c r="AQ19" s="35">
        <v>38.229999999999997</v>
      </c>
      <c r="AR19" s="35">
        <v>109.84</v>
      </c>
      <c r="AS19" s="35">
        <v>128.68</v>
      </c>
      <c r="AT19" s="35">
        <v>195.3</v>
      </c>
      <c r="AU19" s="35">
        <v>211.22</v>
      </c>
      <c r="AV19" s="35">
        <v>52.89</v>
      </c>
      <c r="AW19" s="35">
        <v>79.45</v>
      </c>
      <c r="AX19" s="35">
        <v>376.21</v>
      </c>
      <c r="AY19" s="35">
        <v>1.79</v>
      </c>
      <c r="AZ19" s="35">
        <v>70.8</v>
      </c>
      <c r="BA19" s="35">
        <v>137.44</v>
      </c>
      <c r="BB19" s="35">
        <v>79.72</v>
      </c>
      <c r="BC19" s="35">
        <v>46.09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0.1</v>
      </c>
      <c r="BL19" s="35">
        <v>0</v>
      </c>
      <c r="BM19" s="35">
        <v>0.05</v>
      </c>
      <c r="BN19" s="35">
        <v>0</v>
      </c>
      <c r="BO19" s="35">
        <v>0.01</v>
      </c>
      <c r="BP19" s="35">
        <v>0</v>
      </c>
      <c r="BQ19" s="35">
        <v>0</v>
      </c>
      <c r="BR19" s="35">
        <v>0</v>
      </c>
      <c r="BS19" s="35">
        <v>0.31</v>
      </c>
      <c r="BT19" s="35">
        <v>0</v>
      </c>
      <c r="BU19" s="35">
        <v>0</v>
      </c>
      <c r="BV19" s="35">
        <v>0.69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194.34</v>
      </c>
      <c r="CC19" s="34">
        <v>13.22</v>
      </c>
      <c r="CE19" s="32">
        <v>199.46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1</v>
      </c>
      <c r="CR19" s="32">
        <v>8.01</v>
      </c>
    </row>
    <row r="20" spans="1:96" s="32" customFormat="1">
      <c r="A20" s="32" t="str">
        <f>"297"</f>
        <v>297</v>
      </c>
      <c r="B20" s="33" t="s">
        <v>102</v>
      </c>
      <c r="C20" s="34" t="str">
        <f>"150"</f>
        <v>150</v>
      </c>
      <c r="D20" s="34">
        <v>4.58</v>
      </c>
      <c r="E20" s="34">
        <v>0.02</v>
      </c>
      <c r="F20" s="34">
        <v>3.57</v>
      </c>
      <c r="G20" s="34">
        <v>0.54</v>
      </c>
      <c r="H20" s="34">
        <v>35.380000000000003</v>
      </c>
      <c r="I20" s="34">
        <v>187.58764499999998</v>
      </c>
      <c r="J20" s="35">
        <v>2.16</v>
      </c>
      <c r="K20" s="35">
        <v>0.09</v>
      </c>
      <c r="L20" s="35">
        <v>0</v>
      </c>
      <c r="M20" s="35">
        <v>0</v>
      </c>
      <c r="N20" s="35">
        <v>0.47</v>
      </c>
      <c r="O20" s="35">
        <v>31.21</v>
      </c>
      <c r="P20" s="35">
        <v>3.71</v>
      </c>
      <c r="Q20" s="35">
        <v>0</v>
      </c>
      <c r="R20" s="35">
        <v>0</v>
      </c>
      <c r="S20" s="35">
        <v>0</v>
      </c>
      <c r="T20" s="35">
        <v>0.46</v>
      </c>
      <c r="U20" s="35">
        <v>5.21</v>
      </c>
      <c r="V20" s="35">
        <v>85.7</v>
      </c>
      <c r="W20" s="35">
        <v>18.87</v>
      </c>
      <c r="X20" s="35">
        <v>19</v>
      </c>
      <c r="Y20" s="35">
        <v>150.86000000000001</v>
      </c>
      <c r="Z20" s="35">
        <v>0.88</v>
      </c>
      <c r="AA20" s="35">
        <v>22.13</v>
      </c>
      <c r="AB20" s="35">
        <v>12.83</v>
      </c>
      <c r="AC20" s="35">
        <v>24.49</v>
      </c>
      <c r="AD20" s="35">
        <v>0.59</v>
      </c>
      <c r="AE20" s="35">
        <v>0.05</v>
      </c>
      <c r="AF20" s="35">
        <v>0.03</v>
      </c>
      <c r="AG20" s="35">
        <v>0.85</v>
      </c>
      <c r="AH20" s="35">
        <v>1.86</v>
      </c>
      <c r="AI20" s="35">
        <v>0</v>
      </c>
      <c r="AJ20" s="35">
        <v>0</v>
      </c>
      <c r="AK20" s="35">
        <v>182.26</v>
      </c>
      <c r="AL20" s="35">
        <v>162.62</v>
      </c>
      <c r="AM20" s="35">
        <v>241.83</v>
      </c>
      <c r="AN20" s="35">
        <v>148.03</v>
      </c>
      <c r="AO20" s="35">
        <v>59.2</v>
      </c>
      <c r="AP20" s="35">
        <v>104</v>
      </c>
      <c r="AQ20" s="35">
        <v>49.99</v>
      </c>
      <c r="AR20" s="35">
        <v>226.36</v>
      </c>
      <c r="AS20" s="35">
        <v>157.61000000000001</v>
      </c>
      <c r="AT20" s="35">
        <v>137.79</v>
      </c>
      <c r="AU20" s="35">
        <v>290.42</v>
      </c>
      <c r="AV20" s="35">
        <v>74.31</v>
      </c>
      <c r="AW20" s="35">
        <v>142.65</v>
      </c>
      <c r="AX20" s="35">
        <v>1572.74</v>
      </c>
      <c r="AY20" s="35">
        <v>0</v>
      </c>
      <c r="AZ20" s="35">
        <v>471.5</v>
      </c>
      <c r="BA20" s="35">
        <v>202.15</v>
      </c>
      <c r="BB20" s="35">
        <v>108.76</v>
      </c>
      <c r="BC20" s="35">
        <v>83.52</v>
      </c>
      <c r="BD20" s="35">
        <v>0.14000000000000001</v>
      </c>
      <c r="BE20" s="35">
        <v>0.03</v>
      </c>
      <c r="BF20" s="35">
        <v>0.03</v>
      </c>
      <c r="BG20" s="35">
        <v>7.0000000000000007E-2</v>
      </c>
      <c r="BH20" s="35">
        <v>0.09</v>
      </c>
      <c r="BI20" s="35">
        <v>0.28999999999999998</v>
      </c>
      <c r="BJ20" s="35">
        <v>0</v>
      </c>
      <c r="BK20" s="35">
        <v>1.04</v>
      </c>
      <c r="BL20" s="35">
        <v>0</v>
      </c>
      <c r="BM20" s="35">
        <v>0.28999999999999998</v>
      </c>
      <c r="BN20" s="35">
        <v>0</v>
      </c>
      <c r="BO20" s="35">
        <v>0</v>
      </c>
      <c r="BP20" s="35">
        <v>0</v>
      </c>
      <c r="BQ20" s="35">
        <v>0.03</v>
      </c>
      <c r="BR20" s="35">
        <v>0.11</v>
      </c>
      <c r="BS20" s="35">
        <v>0.88</v>
      </c>
      <c r="BT20" s="35">
        <v>0</v>
      </c>
      <c r="BU20" s="35">
        <v>0</v>
      </c>
      <c r="BV20" s="35">
        <v>0.21</v>
      </c>
      <c r="BW20" s="35">
        <v>0.01</v>
      </c>
      <c r="BX20" s="35">
        <v>0</v>
      </c>
      <c r="BY20" s="35">
        <v>0</v>
      </c>
      <c r="BZ20" s="35">
        <v>0</v>
      </c>
      <c r="CA20" s="35">
        <v>0</v>
      </c>
      <c r="CB20" s="35">
        <v>127.6</v>
      </c>
      <c r="CC20" s="34">
        <v>5.91</v>
      </c>
      <c r="CE20" s="32">
        <v>24.26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3.58</v>
      </c>
    </row>
    <row r="21" spans="1:96" s="32" customFormat="1">
      <c r="A21" s="32" t="str">
        <f>"437"</f>
        <v>437</v>
      </c>
      <c r="B21" s="33" t="s">
        <v>103</v>
      </c>
      <c r="C21" s="34" t="str">
        <f>"90"</f>
        <v>90</v>
      </c>
      <c r="D21" s="34">
        <v>12.87</v>
      </c>
      <c r="E21" s="34">
        <v>12.39</v>
      </c>
      <c r="F21" s="34">
        <v>3.52</v>
      </c>
      <c r="G21" s="34">
        <v>0.81</v>
      </c>
      <c r="H21" s="34">
        <v>2.99</v>
      </c>
      <c r="I21" s="34">
        <v>94.765846340909178</v>
      </c>
      <c r="J21" s="35">
        <v>0.76</v>
      </c>
      <c r="K21" s="35">
        <v>0.53</v>
      </c>
      <c r="L21" s="35">
        <v>0</v>
      </c>
      <c r="M21" s="35">
        <v>0</v>
      </c>
      <c r="N21" s="35">
        <v>1.24</v>
      </c>
      <c r="O21" s="35">
        <v>1.45</v>
      </c>
      <c r="P21" s="35">
        <v>0.28999999999999998</v>
      </c>
      <c r="Q21" s="35">
        <v>0</v>
      </c>
      <c r="R21" s="35">
        <v>0</v>
      </c>
      <c r="S21" s="35">
        <v>0.11</v>
      </c>
      <c r="T21" s="35">
        <v>1.41</v>
      </c>
      <c r="U21" s="35">
        <v>229.28</v>
      </c>
      <c r="V21" s="35">
        <v>249.45</v>
      </c>
      <c r="W21" s="35">
        <v>9.85</v>
      </c>
      <c r="X21" s="35">
        <v>21.77</v>
      </c>
      <c r="Y21" s="35">
        <v>170.75</v>
      </c>
      <c r="Z21" s="35">
        <v>3.89</v>
      </c>
      <c r="AA21" s="35">
        <v>13.85</v>
      </c>
      <c r="AB21" s="35">
        <v>396.41</v>
      </c>
      <c r="AC21" s="35">
        <v>94.03</v>
      </c>
      <c r="AD21" s="35">
        <v>0.86</v>
      </c>
      <c r="AE21" s="35">
        <v>0.21</v>
      </c>
      <c r="AF21" s="35">
        <v>0.5</v>
      </c>
      <c r="AG21" s="35">
        <v>3.58</v>
      </c>
      <c r="AH21" s="35">
        <v>7.31</v>
      </c>
      <c r="AI21" s="35">
        <v>1.68</v>
      </c>
      <c r="AJ21" s="35">
        <v>0</v>
      </c>
      <c r="AK21" s="35">
        <v>10.49</v>
      </c>
      <c r="AL21" s="35">
        <v>9.4499999999999993</v>
      </c>
      <c r="AM21" s="35">
        <v>17.03</v>
      </c>
      <c r="AN21" s="35">
        <v>6.04</v>
      </c>
      <c r="AO21" s="35">
        <v>3.25</v>
      </c>
      <c r="AP21" s="35">
        <v>7.04</v>
      </c>
      <c r="AQ21" s="35">
        <v>2.19</v>
      </c>
      <c r="AR21" s="35">
        <v>10.68</v>
      </c>
      <c r="AS21" s="35">
        <v>7.91</v>
      </c>
      <c r="AT21" s="35">
        <v>9.0500000000000007</v>
      </c>
      <c r="AU21" s="35">
        <v>10.81</v>
      </c>
      <c r="AV21" s="35">
        <v>4.33</v>
      </c>
      <c r="AW21" s="35">
        <v>7.7</v>
      </c>
      <c r="AX21" s="35">
        <v>67.16</v>
      </c>
      <c r="AY21" s="35">
        <v>0</v>
      </c>
      <c r="AZ21" s="35">
        <v>19.78</v>
      </c>
      <c r="BA21" s="35">
        <v>10.74</v>
      </c>
      <c r="BB21" s="35">
        <v>5.42</v>
      </c>
      <c r="BC21" s="35">
        <v>4.26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0.05</v>
      </c>
      <c r="BL21" s="35">
        <v>0</v>
      </c>
      <c r="BM21" s="35">
        <v>0.03</v>
      </c>
      <c r="BN21" s="35">
        <v>0</v>
      </c>
      <c r="BO21" s="35">
        <v>0.01</v>
      </c>
      <c r="BP21" s="35">
        <v>0</v>
      </c>
      <c r="BQ21" s="35">
        <v>0</v>
      </c>
      <c r="BR21" s="35">
        <v>0</v>
      </c>
      <c r="BS21" s="35">
        <v>0.19</v>
      </c>
      <c r="BT21" s="35">
        <v>0</v>
      </c>
      <c r="BU21" s="35">
        <v>0</v>
      </c>
      <c r="BV21" s="35">
        <v>0.47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72.03</v>
      </c>
      <c r="CC21" s="34">
        <v>38.64</v>
      </c>
      <c r="CE21" s="32">
        <v>79.92</v>
      </c>
      <c r="CG21" s="32">
        <v>18.559999999999999</v>
      </c>
      <c r="CH21" s="32">
        <v>12.08</v>
      </c>
      <c r="CI21" s="32">
        <v>15.32</v>
      </c>
      <c r="CJ21" s="32">
        <v>2437.42</v>
      </c>
      <c r="CK21" s="32">
        <v>1534.49</v>
      </c>
      <c r="CL21" s="32">
        <v>1985.96</v>
      </c>
      <c r="CM21" s="32">
        <v>60.24</v>
      </c>
      <c r="CN21" s="32">
        <v>59.85</v>
      </c>
      <c r="CO21" s="32">
        <v>60.06</v>
      </c>
      <c r="CP21" s="32">
        <v>0</v>
      </c>
      <c r="CQ21" s="32">
        <v>0.41</v>
      </c>
      <c r="CR21" s="32">
        <v>23.42</v>
      </c>
    </row>
    <row r="22" spans="1:96" s="32" customFormat="1">
      <c r="A22" s="32" t="str">
        <f>"2"</f>
        <v>2</v>
      </c>
      <c r="B22" s="33" t="s">
        <v>96</v>
      </c>
      <c r="C22" s="34" t="str">
        <f>"40"</f>
        <v>40</v>
      </c>
      <c r="D22" s="34">
        <v>2.64</v>
      </c>
      <c r="E22" s="34">
        <v>0</v>
      </c>
      <c r="F22" s="34">
        <v>0.26</v>
      </c>
      <c r="G22" s="34">
        <v>0.26</v>
      </c>
      <c r="H22" s="34">
        <v>18.760000000000002</v>
      </c>
      <c r="I22" s="34">
        <v>89.560399999999987</v>
      </c>
      <c r="J22" s="35">
        <v>0</v>
      </c>
      <c r="K22" s="35">
        <v>0</v>
      </c>
      <c r="L22" s="35">
        <v>0</v>
      </c>
      <c r="M22" s="35">
        <v>0</v>
      </c>
      <c r="N22" s="35">
        <v>0.44</v>
      </c>
      <c r="O22" s="35">
        <v>18.239999999999998</v>
      </c>
      <c r="P22" s="35">
        <v>0.08</v>
      </c>
      <c r="Q22" s="35">
        <v>0</v>
      </c>
      <c r="R22" s="35">
        <v>0</v>
      </c>
      <c r="S22" s="35">
        <v>0</v>
      </c>
      <c r="T22" s="35">
        <v>0.72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127.72</v>
      </c>
      <c r="AL22" s="35">
        <v>132.94</v>
      </c>
      <c r="AM22" s="35">
        <v>203.58</v>
      </c>
      <c r="AN22" s="35">
        <v>67.510000000000005</v>
      </c>
      <c r="AO22" s="35">
        <v>40.020000000000003</v>
      </c>
      <c r="AP22" s="35">
        <v>80.040000000000006</v>
      </c>
      <c r="AQ22" s="35">
        <v>30.28</v>
      </c>
      <c r="AR22" s="35">
        <v>144.77000000000001</v>
      </c>
      <c r="AS22" s="35">
        <v>89.78</v>
      </c>
      <c r="AT22" s="35">
        <v>125.28</v>
      </c>
      <c r="AU22" s="35">
        <v>103.36</v>
      </c>
      <c r="AV22" s="35">
        <v>54.29</v>
      </c>
      <c r="AW22" s="35">
        <v>96.05</v>
      </c>
      <c r="AX22" s="35">
        <v>803.18</v>
      </c>
      <c r="AY22" s="35">
        <v>0</v>
      </c>
      <c r="AZ22" s="35">
        <v>261.7</v>
      </c>
      <c r="BA22" s="35">
        <v>113.8</v>
      </c>
      <c r="BB22" s="35">
        <v>75.52</v>
      </c>
      <c r="BC22" s="35">
        <v>59.86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0.03</v>
      </c>
      <c r="BT22" s="35">
        <v>0</v>
      </c>
      <c r="BU22" s="35">
        <v>0</v>
      </c>
      <c r="BV22" s="35">
        <v>0.11</v>
      </c>
      <c r="BW22" s="35">
        <v>0.01</v>
      </c>
      <c r="BX22" s="35">
        <v>0</v>
      </c>
      <c r="BY22" s="35">
        <v>0</v>
      </c>
      <c r="BZ22" s="35">
        <v>0</v>
      </c>
      <c r="CA22" s="35">
        <v>0</v>
      </c>
      <c r="CB22" s="35">
        <v>15.64</v>
      </c>
      <c r="CC22" s="34">
        <v>2.2400000000000002</v>
      </c>
      <c r="CE22" s="32">
        <v>0</v>
      </c>
      <c r="CG22" s="32">
        <v>0</v>
      </c>
      <c r="CH22" s="32">
        <v>0</v>
      </c>
      <c r="CI22" s="32">
        <v>0</v>
      </c>
      <c r="CJ22" s="32">
        <v>760</v>
      </c>
      <c r="CK22" s="32">
        <v>292.8</v>
      </c>
      <c r="CL22" s="32">
        <v>526.4</v>
      </c>
      <c r="CM22" s="32">
        <v>6.08</v>
      </c>
      <c r="CN22" s="32">
        <v>6.08</v>
      </c>
      <c r="CO22" s="32">
        <v>6.08</v>
      </c>
      <c r="CP22" s="32">
        <v>0</v>
      </c>
      <c r="CQ22" s="32">
        <v>0</v>
      </c>
      <c r="CR22" s="32">
        <v>1.87</v>
      </c>
    </row>
    <row r="23" spans="1:96" s="32" customFormat="1">
      <c r="A23" s="32" t="str">
        <f>"3"</f>
        <v>3</v>
      </c>
      <c r="B23" s="33" t="s">
        <v>104</v>
      </c>
      <c r="C23" s="34" t="str">
        <f>"20"</f>
        <v>20</v>
      </c>
      <c r="D23" s="34">
        <v>1.32</v>
      </c>
      <c r="E23" s="34">
        <v>0</v>
      </c>
      <c r="F23" s="34">
        <v>0.24</v>
      </c>
      <c r="G23" s="34">
        <v>0.24</v>
      </c>
      <c r="H23" s="34">
        <v>8.34</v>
      </c>
      <c r="I23" s="34">
        <v>38.676000000000002</v>
      </c>
      <c r="J23" s="35">
        <v>0.04</v>
      </c>
      <c r="K23" s="35">
        <v>0</v>
      </c>
      <c r="L23" s="35">
        <v>0</v>
      </c>
      <c r="M23" s="35">
        <v>0</v>
      </c>
      <c r="N23" s="35">
        <v>0.24</v>
      </c>
      <c r="O23" s="35">
        <v>6.44</v>
      </c>
      <c r="P23" s="35">
        <v>1.66</v>
      </c>
      <c r="Q23" s="35">
        <v>0</v>
      </c>
      <c r="R23" s="35">
        <v>0</v>
      </c>
      <c r="S23" s="35">
        <v>0.2</v>
      </c>
      <c r="T23" s="35">
        <v>0.5</v>
      </c>
      <c r="U23" s="35">
        <v>122</v>
      </c>
      <c r="V23" s="35">
        <v>49</v>
      </c>
      <c r="W23" s="35">
        <v>7</v>
      </c>
      <c r="X23" s="35">
        <v>9.4</v>
      </c>
      <c r="Y23" s="35">
        <v>31.6</v>
      </c>
      <c r="Z23" s="35">
        <v>0.78</v>
      </c>
      <c r="AA23" s="35">
        <v>0</v>
      </c>
      <c r="AB23" s="35">
        <v>1</v>
      </c>
      <c r="AC23" s="35">
        <v>0.2</v>
      </c>
      <c r="AD23" s="35">
        <v>0.28000000000000003</v>
      </c>
      <c r="AE23" s="35">
        <v>0.04</v>
      </c>
      <c r="AF23" s="35">
        <v>0.02</v>
      </c>
      <c r="AG23" s="35">
        <v>0.14000000000000001</v>
      </c>
      <c r="AH23" s="35">
        <v>0.4</v>
      </c>
      <c r="AI23" s="35">
        <v>0</v>
      </c>
      <c r="AJ23" s="35">
        <v>0</v>
      </c>
      <c r="AK23" s="35">
        <v>64.400000000000006</v>
      </c>
      <c r="AL23" s="35">
        <v>49.6</v>
      </c>
      <c r="AM23" s="35">
        <v>85.4</v>
      </c>
      <c r="AN23" s="35">
        <v>44.6</v>
      </c>
      <c r="AO23" s="35">
        <v>18.600000000000001</v>
      </c>
      <c r="AP23" s="35">
        <v>39.6</v>
      </c>
      <c r="AQ23" s="35">
        <v>16</v>
      </c>
      <c r="AR23" s="35">
        <v>74.2</v>
      </c>
      <c r="AS23" s="35">
        <v>59.4</v>
      </c>
      <c r="AT23" s="35">
        <v>58.2</v>
      </c>
      <c r="AU23" s="35">
        <v>92.8</v>
      </c>
      <c r="AV23" s="35">
        <v>24.8</v>
      </c>
      <c r="AW23" s="35">
        <v>62</v>
      </c>
      <c r="AX23" s="35">
        <v>305.8</v>
      </c>
      <c r="AY23" s="35">
        <v>0</v>
      </c>
      <c r="AZ23" s="35">
        <v>105.2</v>
      </c>
      <c r="BA23" s="35">
        <v>58.2</v>
      </c>
      <c r="BB23" s="35">
        <v>36</v>
      </c>
      <c r="BC23" s="35">
        <v>26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0.02</v>
      </c>
      <c r="BX23" s="35">
        <v>0</v>
      </c>
      <c r="BY23" s="35">
        <v>0</v>
      </c>
      <c r="BZ23" s="35">
        <v>0</v>
      </c>
      <c r="CA23" s="35">
        <v>0</v>
      </c>
      <c r="CB23" s="35">
        <v>9.4</v>
      </c>
      <c r="CC23" s="34">
        <v>1.1599999999999999</v>
      </c>
      <c r="CE23" s="32">
        <v>0.17</v>
      </c>
      <c r="CG23" s="32">
        <v>5.0599999999999996</v>
      </c>
      <c r="CH23" s="32">
        <v>5.0599999999999996</v>
      </c>
      <c r="CI23" s="32">
        <v>5.0599999999999996</v>
      </c>
      <c r="CJ23" s="32">
        <v>962.03</v>
      </c>
      <c r="CK23" s="32">
        <v>370.63</v>
      </c>
      <c r="CL23" s="32">
        <v>666.33</v>
      </c>
      <c r="CM23" s="32">
        <v>9.6199999999999992</v>
      </c>
      <c r="CN23" s="32">
        <v>8</v>
      </c>
      <c r="CO23" s="32">
        <v>8.81</v>
      </c>
      <c r="CP23" s="32">
        <v>0</v>
      </c>
      <c r="CQ23" s="32">
        <v>0</v>
      </c>
      <c r="CR23" s="32">
        <v>0.97</v>
      </c>
    </row>
    <row r="24" spans="1:96" s="28" customFormat="1">
      <c r="A24" s="28" t="str">
        <f>"6/10"</f>
        <v>6/10</v>
      </c>
      <c r="B24" s="29" t="s">
        <v>105</v>
      </c>
      <c r="C24" s="30" t="str">
        <f>"200"</f>
        <v>200</v>
      </c>
      <c r="D24" s="30">
        <v>1.02</v>
      </c>
      <c r="E24" s="30">
        <v>0</v>
      </c>
      <c r="F24" s="30">
        <v>0.06</v>
      </c>
      <c r="G24" s="30">
        <v>0.06</v>
      </c>
      <c r="H24" s="30">
        <v>18.29</v>
      </c>
      <c r="I24" s="30">
        <v>69.016159999999999</v>
      </c>
      <c r="J24" s="31">
        <v>0.02</v>
      </c>
      <c r="K24" s="31">
        <v>0</v>
      </c>
      <c r="L24" s="31">
        <v>0</v>
      </c>
      <c r="M24" s="31">
        <v>0</v>
      </c>
      <c r="N24" s="31">
        <v>14.3</v>
      </c>
      <c r="O24" s="31">
        <v>0.56999999999999995</v>
      </c>
      <c r="P24" s="31">
        <v>3.42</v>
      </c>
      <c r="Q24" s="31">
        <v>0</v>
      </c>
      <c r="R24" s="31">
        <v>0</v>
      </c>
      <c r="S24" s="31">
        <v>0.3</v>
      </c>
      <c r="T24" s="31">
        <v>0.81</v>
      </c>
      <c r="U24" s="31">
        <v>3.42</v>
      </c>
      <c r="V24" s="31">
        <v>340.11</v>
      </c>
      <c r="W24" s="31">
        <v>31.19</v>
      </c>
      <c r="X24" s="31">
        <v>19.95</v>
      </c>
      <c r="Y24" s="31">
        <v>27.16</v>
      </c>
      <c r="Z24" s="31">
        <v>0.64</v>
      </c>
      <c r="AA24" s="31">
        <v>0</v>
      </c>
      <c r="AB24" s="31">
        <v>630</v>
      </c>
      <c r="AC24" s="31">
        <v>116.6</v>
      </c>
      <c r="AD24" s="31">
        <v>1.1000000000000001</v>
      </c>
      <c r="AE24" s="31">
        <v>0.02</v>
      </c>
      <c r="AF24" s="31">
        <v>0.04</v>
      </c>
      <c r="AG24" s="31">
        <v>0.51</v>
      </c>
      <c r="AH24" s="31">
        <v>0.78</v>
      </c>
      <c r="AI24" s="31">
        <v>0.32</v>
      </c>
      <c r="AJ24" s="31">
        <v>0</v>
      </c>
      <c r="AK24" s="31">
        <v>0.01</v>
      </c>
      <c r="AL24" s="31">
        <v>0.01</v>
      </c>
      <c r="AM24" s="31">
        <v>0.01</v>
      </c>
      <c r="AN24" s="31">
        <v>0.02</v>
      </c>
      <c r="AO24" s="31">
        <v>0</v>
      </c>
      <c r="AP24" s="31">
        <v>0.01</v>
      </c>
      <c r="AQ24" s="31">
        <v>0</v>
      </c>
      <c r="AR24" s="31">
        <v>0.01</v>
      </c>
      <c r="AS24" s="31">
        <v>0.01</v>
      </c>
      <c r="AT24" s="31">
        <v>0.01</v>
      </c>
      <c r="AU24" s="31">
        <v>0.06</v>
      </c>
      <c r="AV24" s="31">
        <v>0</v>
      </c>
      <c r="AW24" s="31">
        <v>0.01</v>
      </c>
      <c r="AX24" s="31">
        <v>0.03</v>
      </c>
      <c r="AY24" s="31">
        <v>0</v>
      </c>
      <c r="AZ24" s="31">
        <v>0.02</v>
      </c>
      <c r="BA24" s="31">
        <v>0.01</v>
      </c>
      <c r="BB24" s="31">
        <v>0.01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0.01</v>
      </c>
      <c r="BT24" s="31">
        <v>0</v>
      </c>
      <c r="BU24" s="31">
        <v>0</v>
      </c>
      <c r="BV24" s="31">
        <v>0.01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214.01</v>
      </c>
      <c r="CC24" s="30">
        <v>4.8</v>
      </c>
      <c r="CE24" s="28">
        <v>105</v>
      </c>
      <c r="CG24" s="28">
        <v>0.72</v>
      </c>
      <c r="CH24" s="28">
        <v>0.72</v>
      </c>
      <c r="CI24" s="28">
        <v>0.72</v>
      </c>
      <c r="CJ24" s="28">
        <v>77.08</v>
      </c>
      <c r="CK24" s="28">
        <v>30.37</v>
      </c>
      <c r="CL24" s="28">
        <v>53.73</v>
      </c>
      <c r="CM24" s="28">
        <v>7.7</v>
      </c>
      <c r="CN24" s="28">
        <v>4.55</v>
      </c>
      <c r="CO24" s="28">
        <v>6.12</v>
      </c>
      <c r="CP24" s="28">
        <v>5</v>
      </c>
      <c r="CQ24" s="28">
        <v>0</v>
      </c>
      <c r="CR24" s="28">
        <v>2.91</v>
      </c>
    </row>
    <row r="25" spans="1:96" s="36" customFormat="1" ht="11.4">
      <c r="B25" s="37" t="s">
        <v>106</v>
      </c>
      <c r="C25" s="38"/>
      <c r="D25" s="38">
        <v>26.25</v>
      </c>
      <c r="E25" s="38">
        <v>14.13</v>
      </c>
      <c r="F25" s="38">
        <v>14.45</v>
      </c>
      <c r="G25" s="38">
        <v>6.83</v>
      </c>
      <c r="H25" s="38">
        <v>102.23</v>
      </c>
      <c r="I25" s="38">
        <v>625.30999999999995</v>
      </c>
      <c r="J25" s="39">
        <v>4.5</v>
      </c>
      <c r="K25" s="39">
        <v>3.75</v>
      </c>
      <c r="L25" s="39">
        <v>0</v>
      </c>
      <c r="M25" s="39">
        <v>0</v>
      </c>
      <c r="N25" s="39">
        <v>24.3</v>
      </c>
      <c r="O25" s="39">
        <v>66.23</v>
      </c>
      <c r="P25" s="39">
        <v>11.69</v>
      </c>
      <c r="Q25" s="39">
        <v>0</v>
      </c>
      <c r="R25" s="39">
        <v>0</v>
      </c>
      <c r="S25" s="39">
        <v>0.99</v>
      </c>
      <c r="T25" s="39">
        <v>6.45</v>
      </c>
      <c r="U25" s="39">
        <v>784.23</v>
      </c>
      <c r="V25" s="39">
        <v>1186.3800000000001</v>
      </c>
      <c r="W25" s="39">
        <v>105.41</v>
      </c>
      <c r="X25" s="39">
        <v>109.41</v>
      </c>
      <c r="Y25" s="39">
        <v>475.88</v>
      </c>
      <c r="Z25" s="39">
        <v>7.49</v>
      </c>
      <c r="AA25" s="39">
        <v>59.38</v>
      </c>
      <c r="AB25" s="39">
        <v>8588.1299999999992</v>
      </c>
      <c r="AC25" s="39">
        <v>1617.02</v>
      </c>
      <c r="AD25" s="39">
        <v>5.38</v>
      </c>
      <c r="AE25" s="39">
        <v>0.42</v>
      </c>
      <c r="AF25" s="39">
        <v>0.71</v>
      </c>
      <c r="AG25" s="39">
        <v>6.37</v>
      </c>
      <c r="AH25" s="39">
        <v>12.72</v>
      </c>
      <c r="AI25" s="39">
        <v>9.73</v>
      </c>
      <c r="AJ25" s="39">
        <v>0</v>
      </c>
      <c r="AK25" s="39">
        <v>525.59</v>
      </c>
      <c r="AL25" s="39">
        <v>476.22</v>
      </c>
      <c r="AM25" s="39">
        <v>742.82</v>
      </c>
      <c r="AN25" s="39">
        <v>440.16</v>
      </c>
      <c r="AO25" s="39">
        <v>186.77</v>
      </c>
      <c r="AP25" s="39">
        <v>352.01</v>
      </c>
      <c r="AQ25" s="39">
        <v>141.02000000000001</v>
      </c>
      <c r="AR25" s="39">
        <v>582.62</v>
      </c>
      <c r="AS25" s="39">
        <v>469.36</v>
      </c>
      <c r="AT25" s="39">
        <v>547.80999999999995</v>
      </c>
      <c r="AU25" s="39">
        <v>781.7</v>
      </c>
      <c r="AV25" s="39">
        <v>218.19</v>
      </c>
      <c r="AW25" s="39">
        <v>403.55</v>
      </c>
      <c r="AX25" s="39">
        <v>3252.25</v>
      </c>
      <c r="AY25" s="39">
        <v>1.79</v>
      </c>
      <c r="AZ25" s="39">
        <v>945.22</v>
      </c>
      <c r="BA25" s="39">
        <v>540.20000000000005</v>
      </c>
      <c r="BB25" s="39">
        <v>315.16000000000003</v>
      </c>
      <c r="BC25" s="39">
        <v>226.22</v>
      </c>
      <c r="BD25" s="39">
        <v>0.14000000000000001</v>
      </c>
      <c r="BE25" s="39">
        <v>0.03</v>
      </c>
      <c r="BF25" s="39">
        <v>0.03</v>
      </c>
      <c r="BG25" s="39">
        <v>7.0000000000000007E-2</v>
      </c>
      <c r="BH25" s="39">
        <v>0.09</v>
      </c>
      <c r="BI25" s="39">
        <v>0.28999999999999998</v>
      </c>
      <c r="BJ25" s="39">
        <v>0</v>
      </c>
      <c r="BK25" s="39">
        <v>1.47</v>
      </c>
      <c r="BL25" s="39">
        <v>0</v>
      </c>
      <c r="BM25" s="39">
        <v>0.52</v>
      </c>
      <c r="BN25" s="39">
        <v>0.02</v>
      </c>
      <c r="BO25" s="39">
        <v>0.04</v>
      </c>
      <c r="BP25" s="39">
        <v>0</v>
      </c>
      <c r="BQ25" s="39">
        <v>0.03</v>
      </c>
      <c r="BR25" s="39">
        <v>0.11</v>
      </c>
      <c r="BS25" s="39">
        <v>2.2799999999999998</v>
      </c>
      <c r="BT25" s="39">
        <v>0</v>
      </c>
      <c r="BU25" s="39">
        <v>0</v>
      </c>
      <c r="BV25" s="39">
        <v>3.67</v>
      </c>
      <c r="BW25" s="39">
        <v>0.04</v>
      </c>
      <c r="BX25" s="39">
        <v>0</v>
      </c>
      <c r="BY25" s="39">
        <v>0</v>
      </c>
      <c r="BZ25" s="39">
        <v>0</v>
      </c>
      <c r="CA25" s="39">
        <v>0</v>
      </c>
      <c r="CB25" s="39">
        <v>681.6</v>
      </c>
      <c r="CC25" s="38">
        <f>SUM($CC$17:$CC$24)</f>
        <v>71.719999999999985</v>
      </c>
      <c r="CD25" s="36">
        <f>$I$25/$I$51*100</f>
        <v>18.109390204346415</v>
      </c>
      <c r="CE25" s="36">
        <v>1490.73</v>
      </c>
      <c r="CG25" s="36">
        <v>26.55</v>
      </c>
      <c r="CH25" s="36">
        <v>19.98</v>
      </c>
      <c r="CI25" s="36">
        <v>23.26</v>
      </c>
      <c r="CJ25" s="36">
        <v>4605.3100000000004</v>
      </c>
      <c r="CK25" s="36">
        <v>2316</v>
      </c>
      <c r="CL25" s="36">
        <v>3460.66</v>
      </c>
      <c r="CM25" s="36">
        <v>85.57</v>
      </c>
      <c r="CN25" s="36">
        <v>79.61</v>
      </c>
      <c r="CO25" s="36">
        <v>82.61</v>
      </c>
      <c r="CP25" s="36">
        <v>6.8</v>
      </c>
      <c r="CQ25" s="36">
        <v>1.41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"5"</f>
        <v>5</v>
      </c>
      <c r="B27" s="33" t="s">
        <v>108</v>
      </c>
      <c r="C27" s="34" t="str">
        <f>"200"</f>
        <v>200</v>
      </c>
      <c r="D27" s="34">
        <v>1</v>
      </c>
      <c r="E27" s="34">
        <v>0</v>
      </c>
      <c r="F27" s="34">
        <v>0.2</v>
      </c>
      <c r="G27" s="34">
        <v>0</v>
      </c>
      <c r="H27" s="34">
        <v>20.6</v>
      </c>
      <c r="I27" s="34">
        <v>86.47999999999999</v>
      </c>
      <c r="J27" s="35">
        <v>0</v>
      </c>
      <c r="K27" s="35">
        <v>0</v>
      </c>
      <c r="L27" s="35">
        <v>0</v>
      </c>
      <c r="M27" s="35">
        <v>0</v>
      </c>
      <c r="N27" s="35">
        <v>19.8</v>
      </c>
      <c r="O27" s="35">
        <v>0.4</v>
      </c>
      <c r="P27" s="35">
        <v>0.4</v>
      </c>
      <c r="Q27" s="35">
        <v>0</v>
      </c>
      <c r="R27" s="35">
        <v>0</v>
      </c>
      <c r="S27" s="35">
        <v>1</v>
      </c>
      <c r="T27" s="35">
        <v>0.6</v>
      </c>
      <c r="U27" s="35">
        <v>12</v>
      </c>
      <c r="V27" s="35">
        <v>240</v>
      </c>
      <c r="W27" s="35">
        <v>14</v>
      </c>
      <c r="X27" s="35">
        <v>8</v>
      </c>
      <c r="Y27" s="35">
        <v>14</v>
      </c>
      <c r="Z27" s="35">
        <v>2.8</v>
      </c>
      <c r="AA27" s="35">
        <v>0</v>
      </c>
      <c r="AB27" s="35">
        <v>0</v>
      </c>
      <c r="AC27" s="35">
        <v>0</v>
      </c>
      <c r="AD27" s="35">
        <v>0.2</v>
      </c>
      <c r="AE27" s="35">
        <v>0.02</v>
      </c>
      <c r="AF27" s="35">
        <v>0.02</v>
      </c>
      <c r="AG27" s="35">
        <v>0.2</v>
      </c>
      <c r="AH27" s="35">
        <v>0.4</v>
      </c>
      <c r="AI27" s="35">
        <v>4</v>
      </c>
      <c r="AJ27" s="35">
        <v>0.4</v>
      </c>
      <c r="AK27" s="35">
        <v>16</v>
      </c>
      <c r="AL27" s="35">
        <v>20</v>
      </c>
      <c r="AM27" s="35">
        <v>28</v>
      </c>
      <c r="AN27" s="35">
        <v>28</v>
      </c>
      <c r="AO27" s="35">
        <v>4</v>
      </c>
      <c r="AP27" s="35">
        <v>16</v>
      </c>
      <c r="AQ27" s="35">
        <v>4</v>
      </c>
      <c r="AR27" s="35">
        <v>14</v>
      </c>
      <c r="AS27" s="35">
        <v>26</v>
      </c>
      <c r="AT27" s="35">
        <v>16</v>
      </c>
      <c r="AU27" s="35">
        <v>116</v>
      </c>
      <c r="AV27" s="35">
        <v>10</v>
      </c>
      <c r="AW27" s="35">
        <v>22</v>
      </c>
      <c r="AX27" s="35">
        <v>64</v>
      </c>
      <c r="AY27" s="35">
        <v>0</v>
      </c>
      <c r="AZ27" s="35">
        <v>20</v>
      </c>
      <c r="BA27" s="35">
        <v>24</v>
      </c>
      <c r="BB27" s="35">
        <v>10</v>
      </c>
      <c r="BC27" s="35">
        <v>8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176.2</v>
      </c>
      <c r="CC27" s="34">
        <v>11.09</v>
      </c>
      <c r="CE27" s="32">
        <v>0</v>
      </c>
      <c r="CG27" s="32">
        <v>4</v>
      </c>
      <c r="CH27" s="32">
        <v>4</v>
      </c>
      <c r="CI27" s="32">
        <v>4</v>
      </c>
      <c r="CJ27" s="32">
        <v>400</v>
      </c>
      <c r="CK27" s="32">
        <v>182</v>
      </c>
      <c r="CL27" s="32">
        <v>291</v>
      </c>
      <c r="CM27" s="32">
        <v>0.6</v>
      </c>
      <c r="CN27" s="32">
        <v>0.6</v>
      </c>
      <c r="CO27" s="32">
        <v>0.6</v>
      </c>
      <c r="CP27" s="32">
        <v>0</v>
      </c>
      <c r="CQ27" s="32">
        <v>0</v>
      </c>
      <c r="CR27" s="32">
        <v>9.24</v>
      </c>
    </row>
    <row r="28" spans="1:96" s="28" customFormat="1">
      <c r="A28" s="28" t="str">
        <f>"16/1"</f>
        <v>16/1</v>
      </c>
      <c r="B28" s="29" t="s">
        <v>109</v>
      </c>
      <c r="C28" s="30" t="str">
        <f>"30"</f>
        <v>30</v>
      </c>
      <c r="D28" s="30">
        <v>9.6</v>
      </c>
      <c r="E28" s="30">
        <v>0</v>
      </c>
      <c r="F28" s="30">
        <v>9</v>
      </c>
      <c r="G28" s="30">
        <v>0</v>
      </c>
      <c r="H28" s="30">
        <v>18.3</v>
      </c>
      <c r="I28" s="30">
        <v>188.94</v>
      </c>
      <c r="J28" s="31">
        <v>0</v>
      </c>
      <c r="K28" s="31">
        <v>0</v>
      </c>
      <c r="L28" s="31">
        <v>0</v>
      </c>
      <c r="M28" s="31">
        <v>0</v>
      </c>
      <c r="N28" s="31">
        <v>18.3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0">
        <v>6.5</v>
      </c>
      <c r="CE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5.41</v>
      </c>
    </row>
    <row r="29" spans="1:96" s="36" customFormat="1" ht="11.4">
      <c r="B29" s="37" t="s">
        <v>110</v>
      </c>
      <c r="C29" s="38"/>
      <c r="D29" s="38">
        <v>10.6</v>
      </c>
      <c r="E29" s="38">
        <v>0</v>
      </c>
      <c r="F29" s="38">
        <v>9.1999999999999993</v>
      </c>
      <c r="G29" s="38">
        <v>0</v>
      </c>
      <c r="H29" s="38">
        <v>38.9</v>
      </c>
      <c r="I29" s="38">
        <v>275.42</v>
      </c>
      <c r="J29" s="39">
        <v>0</v>
      </c>
      <c r="K29" s="39">
        <v>0</v>
      </c>
      <c r="L29" s="39">
        <v>0</v>
      </c>
      <c r="M29" s="39">
        <v>0</v>
      </c>
      <c r="N29" s="39">
        <v>38.1</v>
      </c>
      <c r="O29" s="39">
        <v>0.4</v>
      </c>
      <c r="P29" s="39">
        <v>0.4</v>
      </c>
      <c r="Q29" s="39">
        <v>0</v>
      </c>
      <c r="R29" s="39">
        <v>0</v>
      </c>
      <c r="S29" s="39">
        <v>1</v>
      </c>
      <c r="T29" s="39">
        <v>0.6</v>
      </c>
      <c r="U29" s="39">
        <v>12</v>
      </c>
      <c r="V29" s="39">
        <v>240</v>
      </c>
      <c r="W29" s="39">
        <v>14</v>
      </c>
      <c r="X29" s="39">
        <v>8</v>
      </c>
      <c r="Y29" s="39">
        <v>14</v>
      </c>
      <c r="Z29" s="39">
        <v>2.8</v>
      </c>
      <c r="AA29" s="39">
        <v>0</v>
      </c>
      <c r="AB29" s="39">
        <v>0</v>
      </c>
      <c r="AC29" s="39">
        <v>0</v>
      </c>
      <c r="AD29" s="39">
        <v>0.2</v>
      </c>
      <c r="AE29" s="39">
        <v>0.02</v>
      </c>
      <c r="AF29" s="39">
        <v>0.02</v>
      </c>
      <c r="AG29" s="39">
        <v>0.2</v>
      </c>
      <c r="AH29" s="39">
        <v>0.4</v>
      </c>
      <c r="AI29" s="39">
        <v>4</v>
      </c>
      <c r="AJ29" s="39">
        <v>0.4</v>
      </c>
      <c r="AK29" s="39">
        <v>16</v>
      </c>
      <c r="AL29" s="39">
        <v>20</v>
      </c>
      <c r="AM29" s="39">
        <v>28</v>
      </c>
      <c r="AN29" s="39">
        <v>28</v>
      </c>
      <c r="AO29" s="39">
        <v>4</v>
      </c>
      <c r="AP29" s="39">
        <v>16</v>
      </c>
      <c r="AQ29" s="39">
        <v>4</v>
      </c>
      <c r="AR29" s="39">
        <v>14</v>
      </c>
      <c r="AS29" s="39">
        <v>26</v>
      </c>
      <c r="AT29" s="39">
        <v>16</v>
      </c>
      <c r="AU29" s="39">
        <v>116</v>
      </c>
      <c r="AV29" s="39">
        <v>10</v>
      </c>
      <c r="AW29" s="39">
        <v>22</v>
      </c>
      <c r="AX29" s="39">
        <v>64</v>
      </c>
      <c r="AY29" s="39">
        <v>0</v>
      </c>
      <c r="AZ29" s="39">
        <v>20</v>
      </c>
      <c r="BA29" s="39">
        <v>24</v>
      </c>
      <c r="BB29" s="39">
        <v>10</v>
      </c>
      <c r="BC29" s="39">
        <v>8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176.2</v>
      </c>
      <c r="CC29" s="38">
        <f>SUM($CC$26:$CC$28)</f>
        <v>17.59</v>
      </c>
      <c r="CD29" s="36">
        <f>$I$29/$I$51*100</f>
        <v>7.9763449330429541</v>
      </c>
      <c r="CE29" s="36">
        <v>0</v>
      </c>
      <c r="CG29" s="36">
        <v>4</v>
      </c>
      <c r="CH29" s="36">
        <v>4</v>
      </c>
      <c r="CI29" s="36">
        <v>4</v>
      </c>
      <c r="CJ29" s="36">
        <v>400</v>
      </c>
      <c r="CK29" s="36">
        <v>182</v>
      </c>
      <c r="CL29" s="36">
        <v>291</v>
      </c>
      <c r="CM29" s="36">
        <v>0.6</v>
      </c>
      <c r="CN29" s="36">
        <v>0.6</v>
      </c>
      <c r="CO29" s="36">
        <v>0.6</v>
      </c>
      <c r="CP29" s="36">
        <v>0</v>
      </c>
      <c r="CQ29" s="36">
        <v>0</v>
      </c>
    </row>
    <row r="30" spans="1:96" s="36" customFormat="1" ht="11.4">
      <c r="A30" s="86" t="s">
        <v>154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111</v>
      </c>
      <c r="C31" s="16"/>
      <c r="D31" s="16"/>
      <c r="E31" s="16"/>
      <c r="F31" s="16"/>
      <c r="G31" s="16"/>
      <c r="H31" s="16"/>
      <c r="I31" s="16"/>
    </row>
    <row r="32" spans="1:96" s="32" customFormat="1">
      <c r="A32" s="32" t="str">
        <f>"20/5"</f>
        <v>20/5</v>
      </c>
      <c r="B32" s="33" t="s">
        <v>93</v>
      </c>
      <c r="C32" s="34" t="str">
        <f>"100"</f>
        <v>100</v>
      </c>
      <c r="D32" s="34">
        <v>15.37</v>
      </c>
      <c r="E32" s="34">
        <v>14.66</v>
      </c>
      <c r="F32" s="34">
        <v>12.16</v>
      </c>
      <c r="G32" s="34">
        <v>2.14</v>
      </c>
      <c r="H32" s="34">
        <v>18.72</v>
      </c>
      <c r="I32" s="34">
        <v>246.690912</v>
      </c>
      <c r="J32" s="35">
        <v>6.87</v>
      </c>
      <c r="K32" s="35">
        <v>1.37</v>
      </c>
      <c r="L32" s="35">
        <v>0</v>
      </c>
      <c r="M32" s="35">
        <v>0</v>
      </c>
      <c r="N32" s="35">
        <v>9.5399999999999991</v>
      </c>
      <c r="O32" s="35">
        <v>8.73</v>
      </c>
      <c r="P32" s="35">
        <v>0.46</v>
      </c>
      <c r="Q32" s="35">
        <v>0</v>
      </c>
      <c r="R32" s="35">
        <v>0</v>
      </c>
      <c r="S32" s="35">
        <v>0.95</v>
      </c>
      <c r="T32" s="35">
        <v>2.08</v>
      </c>
      <c r="U32" s="35">
        <v>441.76</v>
      </c>
      <c r="V32" s="35">
        <v>128.04</v>
      </c>
      <c r="W32" s="35">
        <v>137.41</v>
      </c>
      <c r="X32" s="35">
        <v>20.28</v>
      </c>
      <c r="Y32" s="35">
        <v>182.34</v>
      </c>
      <c r="Z32" s="35">
        <v>0.67</v>
      </c>
      <c r="AA32" s="35">
        <v>51.18</v>
      </c>
      <c r="AB32" s="35">
        <v>33.44</v>
      </c>
      <c r="AC32" s="35">
        <v>92.35</v>
      </c>
      <c r="AD32" s="35">
        <v>1.35</v>
      </c>
      <c r="AE32" s="35">
        <v>0.05</v>
      </c>
      <c r="AF32" s="35">
        <v>0.22</v>
      </c>
      <c r="AG32" s="35">
        <v>0.4</v>
      </c>
      <c r="AH32" s="35">
        <v>3.76</v>
      </c>
      <c r="AI32" s="35">
        <v>0.23</v>
      </c>
      <c r="AJ32" s="35">
        <v>0</v>
      </c>
      <c r="AK32" s="35">
        <v>819.27</v>
      </c>
      <c r="AL32" s="35">
        <v>674.51</v>
      </c>
      <c r="AM32" s="35">
        <v>1262.3</v>
      </c>
      <c r="AN32" s="35">
        <v>980.45</v>
      </c>
      <c r="AO32" s="35">
        <v>376.35</v>
      </c>
      <c r="AP32" s="35">
        <v>633.17999999999995</v>
      </c>
      <c r="AQ32" s="35">
        <v>204.37</v>
      </c>
      <c r="AR32" s="35">
        <v>740.18</v>
      </c>
      <c r="AS32" s="35">
        <v>215.46</v>
      </c>
      <c r="AT32" s="35">
        <v>233.28</v>
      </c>
      <c r="AU32" s="35">
        <v>337.17</v>
      </c>
      <c r="AV32" s="35">
        <v>427.23</v>
      </c>
      <c r="AW32" s="35">
        <v>175.86</v>
      </c>
      <c r="AX32" s="35">
        <v>887.37</v>
      </c>
      <c r="AY32" s="35">
        <v>1.32</v>
      </c>
      <c r="AZ32" s="35">
        <v>252.15</v>
      </c>
      <c r="BA32" s="35">
        <v>237.27</v>
      </c>
      <c r="BB32" s="35">
        <v>760.3</v>
      </c>
      <c r="BC32" s="35">
        <v>132.65</v>
      </c>
      <c r="BD32" s="35">
        <v>7.0000000000000007E-2</v>
      </c>
      <c r="BE32" s="35">
        <v>0.03</v>
      </c>
      <c r="BF32" s="35">
        <v>0.02</v>
      </c>
      <c r="BG32" s="35">
        <v>0.04</v>
      </c>
      <c r="BH32" s="35">
        <v>0.05</v>
      </c>
      <c r="BI32" s="35">
        <v>0.21</v>
      </c>
      <c r="BJ32" s="35">
        <v>0</v>
      </c>
      <c r="BK32" s="35">
        <v>0.7</v>
      </c>
      <c r="BL32" s="35">
        <v>0</v>
      </c>
      <c r="BM32" s="35">
        <v>0.25</v>
      </c>
      <c r="BN32" s="35">
        <v>0.01</v>
      </c>
      <c r="BO32" s="35">
        <v>0.01</v>
      </c>
      <c r="BP32" s="35">
        <v>0</v>
      </c>
      <c r="BQ32" s="35">
        <v>0.04</v>
      </c>
      <c r="BR32" s="35">
        <v>0.06</v>
      </c>
      <c r="BS32" s="35">
        <v>0.89</v>
      </c>
      <c r="BT32" s="35">
        <v>0</v>
      </c>
      <c r="BU32" s="35">
        <v>0</v>
      </c>
      <c r="BV32" s="35">
        <v>1.21</v>
      </c>
      <c r="BW32" s="35">
        <v>0.01</v>
      </c>
      <c r="BX32" s="35">
        <v>0</v>
      </c>
      <c r="BY32" s="35">
        <v>0</v>
      </c>
      <c r="BZ32" s="35">
        <v>0</v>
      </c>
      <c r="CA32" s="35">
        <v>0</v>
      </c>
      <c r="CB32" s="35">
        <v>78.69</v>
      </c>
      <c r="CC32" s="34">
        <v>46.2</v>
      </c>
      <c r="CE32" s="32">
        <v>56.75</v>
      </c>
      <c r="CG32" s="32">
        <v>50.95</v>
      </c>
      <c r="CH32" s="32">
        <v>28.06</v>
      </c>
      <c r="CI32" s="32">
        <v>39.51</v>
      </c>
      <c r="CJ32" s="32">
        <v>1263.81</v>
      </c>
      <c r="CK32" s="32">
        <v>779.7</v>
      </c>
      <c r="CL32" s="32">
        <v>1021.76</v>
      </c>
      <c r="CM32" s="32">
        <v>18.34</v>
      </c>
      <c r="CN32" s="32">
        <v>12.37</v>
      </c>
      <c r="CO32" s="32">
        <v>15.36</v>
      </c>
      <c r="CP32" s="32">
        <v>7</v>
      </c>
      <c r="CQ32" s="32">
        <v>1</v>
      </c>
      <c r="CR32" s="32">
        <v>28</v>
      </c>
    </row>
    <row r="33" spans="1:96" s="32" customFormat="1">
      <c r="A33" s="32" t="str">
        <f>"-"</f>
        <v>-</v>
      </c>
      <c r="B33" s="33" t="s">
        <v>94</v>
      </c>
      <c r="C33" s="34" t="str">
        <f>"30"</f>
        <v>30</v>
      </c>
      <c r="D33" s="34">
        <v>2.16</v>
      </c>
      <c r="E33" s="34">
        <v>2.16</v>
      </c>
      <c r="F33" s="34">
        <v>2.5499999999999998</v>
      </c>
      <c r="G33" s="34">
        <v>0</v>
      </c>
      <c r="H33" s="34">
        <v>16.649999999999999</v>
      </c>
      <c r="I33" s="34">
        <v>95.219999999999985</v>
      </c>
      <c r="J33" s="35">
        <v>1.56</v>
      </c>
      <c r="K33" s="35">
        <v>0</v>
      </c>
      <c r="L33" s="35">
        <v>0</v>
      </c>
      <c r="M33" s="35">
        <v>0</v>
      </c>
      <c r="N33" s="35">
        <v>16.649999999999999</v>
      </c>
      <c r="O33" s="35">
        <v>0</v>
      </c>
      <c r="P33" s="35">
        <v>0</v>
      </c>
      <c r="Q33" s="35">
        <v>0</v>
      </c>
      <c r="R33" s="35">
        <v>0</v>
      </c>
      <c r="S33" s="35">
        <v>0.12</v>
      </c>
      <c r="T33" s="35">
        <v>0.54</v>
      </c>
      <c r="U33" s="35">
        <v>39</v>
      </c>
      <c r="V33" s="35">
        <v>109.5</v>
      </c>
      <c r="W33" s="35">
        <v>92.1</v>
      </c>
      <c r="X33" s="35">
        <v>10.199999999999999</v>
      </c>
      <c r="Y33" s="35">
        <v>65.7</v>
      </c>
      <c r="Z33" s="35">
        <v>0.06</v>
      </c>
      <c r="AA33" s="35">
        <v>12.6</v>
      </c>
      <c r="AB33" s="35">
        <v>9</v>
      </c>
      <c r="AC33" s="35">
        <v>14.1</v>
      </c>
      <c r="AD33" s="35">
        <v>0.06</v>
      </c>
      <c r="AE33" s="35">
        <v>0.02</v>
      </c>
      <c r="AF33" s="35">
        <v>0.11</v>
      </c>
      <c r="AG33" s="35">
        <v>0.06</v>
      </c>
      <c r="AH33" s="35">
        <v>0.54</v>
      </c>
      <c r="AI33" s="35">
        <v>0.3</v>
      </c>
      <c r="AJ33" s="35">
        <v>0</v>
      </c>
      <c r="AK33" s="35">
        <v>135.9</v>
      </c>
      <c r="AL33" s="35">
        <v>125.4</v>
      </c>
      <c r="AM33" s="35">
        <v>161.4</v>
      </c>
      <c r="AN33" s="35">
        <v>162</v>
      </c>
      <c r="AO33" s="35">
        <v>49.5</v>
      </c>
      <c r="AP33" s="35">
        <v>91.2</v>
      </c>
      <c r="AQ33" s="35">
        <v>28.5</v>
      </c>
      <c r="AR33" s="35">
        <v>96</v>
      </c>
      <c r="AS33" s="35">
        <v>70.8</v>
      </c>
      <c r="AT33" s="35">
        <v>72</v>
      </c>
      <c r="AU33" s="35">
        <v>159</v>
      </c>
      <c r="AV33" s="35">
        <v>51</v>
      </c>
      <c r="AW33" s="35">
        <v>42</v>
      </c>
      <c r="AX33" s="35">
        <v>477.3</v>
      </c>
      <c r="AY33" s="35">
        <v>0</v>
      </c>
      <c r="AZ33" s="35">
        <v>234</v>
      </c>
      <c r="BA33" s="35">
        <v>125.4</v>
      </c>
      <c r="BB33" s="35">
        <v>101.4</v>
      </c>
      <c r="BC33" s="35">
        <v>20.7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0.74</v>
      </c>
      <c r="BT33" s="35">
        <v>0</v>
      </c>
      <c r="BU33" s="35">
        <v>0</v>
      </c>
      <c r="BV33" s="35">
        <v>0.05</v>
      </c>
      <c r="BW33" s="35">
        <v>0.02</v>
      </c>
      <c r="BX33" s="35">
        <v>0.02</v>
      </c>
      <c r="BY33" s="35">
        <v>0</v>
      </c>
      <c r="BZ33" s="35">
        <v>0</v>
      </c>
      <c r="CA33" s="35">
        <v>0</v>
      </c>
      <c r="CB33" s="35">
        <v>7.98</v>
      </c>
      <c r="CC33" s="34">
        <v>8.0299999999999994</v>
      </c>
      <c r="CE33" s="32">
        <v>14.1</v>
      </c>
      <c r="CG33" s="32">
        <v>1.4</v>
      </c>
      <c r="CH33" s="32">
        <v>1.4</v>
      </c>
      <c r="CI33" s="32">
        <v>1.4</v>
      </c>
      <c r="CJ33" s="32">
        <v>692</v>
      </c>
      <c r="CK33" s="32">
        <v>166</v>
      </c>
      <c r="CL33" s="32">
        <v>429</v>
      </c>
      <c r="CM33" s="32">
        <v>0.6</v>
      </c>
      <c r="CN33" s="32">
        <v>0.6</v>
      </c>
      <c r="CO33" s="32">
        <v>0.6</v>
      </c>
      <c r="CP33" s="32">
        <v>0</v>
      </c>
      <c r="CQ33" s="32">
        <v>0</v>
      </c>
      <c r="CR33" s="32">
        <v>6.69</v>
      </c>
    </row>
    <row r="34" spans="1:96" s="32" customFormat="1">
      <c r="A34" s="32" t="str">
        <f>"200"</f>
        <v>200</v>
      </c>
      <c r="B34" s="33" t="s">
        <v>95</v>
      </c>
      <c r="C34" s="34" t="str">
        <f>"220"</f>
        <v>220</v>
      </c>
      <c r="D34" s="34">
        <v>6.76</v>
      </c>
      <c r="E34" s="34">
        <v>3.17</v>
      </c>
      <c r="F34" s="34">
        <v>9.0399999999999991</v>
      </c>
      <c r="G34" s="34">
        <v>0.86</v>
      </c>
      <c r="H34" s="34">
        <v>37.1</v>
      </c>
      <c r="I34" s="34">
        <v>255.05622428571462</v>
      </c>
      <c r="J34" s="35">
        <v>5.39</v>
      </c>
      <c r="K34" s="35">
        <v>0.14000000000000001</v>
      </c>
      <c r="L34" s="35">
        <v>0</v>
      </c>
      <c r="M34" s="35">
        <v>0</v>
      </c>
      <c r="N34" s="35">
        <v>10.85</v>
      </c>
      <c r="O34" s="35">
        <v>25.02</v>
      </c>
      <c r="P34" s="35">
        <v>1.22</v>
      </c>
      <c r="Q34" s="35">
        <v>0</v>
      </c>
      <c r="R34" s="35">
        <v>0</v>
      </c>
      <c r="S34" s="35">
        <v>0.11</v>
      </c>
      <c r="T34" s="35">
        <v>1.1499999999999999</v>
      </c>
      <c r="U34" s="35">
        <v>59.36</v>
      </c>
      <c r="V34" s="35">
        <v>222.6</v>
      </c>
      <c r="W34" s="35">
        <v>136.52000000000001</v>
      </c>
      <c r="X34" s="35">
        <v>39.75</v>
      </c>
      <c r="Y34" s="35">
        <v>164</v>
      </c>
      <c r="Z34" s="35">
        <v>0.86</v>
      </c>
      <c r="AA34" s="35">
        <v>55.83</v>
      </c>
      <c r="AB34" s="35">
        <v>35.53</v>
      </c>
      <c r="AC34" s="35">
        <v>62.29</v>
      </c>
      <c r="AD34" s="35">
        <v>0.19</v>
      </c>
      <c r="AE34" s="35">
        <v>0.13</v>
      </c>
      <c r="AF34" s="35">
        <v>0.17</v>
      </c>
      <c r="AG34" s="35">
        <v>0.62</v>
      </c>
      <c r="AH34" s="35">
        <v>2.4500000000000002</v>
      </c>
      <c r="AI34" s="35">
        <v>0.57999999999999996</v>
      </c>
      <c r="AJ34" s="35">
        <v>0</v>
      </c>
      <c r="AK34" s="35">
        <v>347.41</v>
      </c>
      <c r="AL34" s="35">
        <v>321.67</v>
      </c>
      <c r="AM34" s="35">
        <v>728.12</v>
      </c>
      <c r="AN34" s="35">
        <v>346.37</v>
      </c>
      <c r="AO34" s="35">
        <v>169.87</v>
      </c>
      <c r="AP34" s="35">
        <v>266.93</v>
      </c>
      <c r="AQ34" s="35">
        <v>102.75</v>
      </c>
      <c r="AR34" s="35">
        <v>343.69</v>
      </c>
      <c r="AS34" s="35">
        <v>292.52999999999997</v>
      </c>
      <c r="AT34" s="35">
        <v>175.84</v>
      </c>
      <c r="AU34" s="35">
        <v>229.28</v>
      </c>
      <c r="AV34" s="35">
        <v>84.42</v>
      </c>
      <c r="AW34" s="35">
        <v>117.62</v>
      </c>
      <c r="AX34" s="35">
        <v>672.89</v>
      </c>
      <c r="AY34" s="35">
        <v>0</v>
      </c>
      <c r="AZ34" s="35">
        <v>227.25</v>
      </c>
      <c r="BA34" s="35">
        <v>204.38</v>
      </c>
      <c r="BB34" s="35">
        <v>335.73</v>
      </c>
      <c r="BC34" s="35">
        <v>89.34</v>
      </c>
      <c r="BD34" s="35">
        <v>0.21</v>
      </c>
      <c r="BE34" s="35">
        <v>0.05</v>
      </c>
      <c r="BF34" s="35">
        <v>0.04</v>
      </c>
      <c r="BG34" s="35">
        <v>0.11</v>
      </c>
      <c r="BH34" s="35">
        <v>0.14000000000000001</v>
      </c>
      <c r="BI34" s="35">
        <v>0.45</v>
      </c>
      <c r="BJ34" s="35">
        <v>0</v>
      </c>
      <c r="BK34" s="35">
        <v>1.49</v>
      </c>
      <c r="BL34" s="35">
        <v>0</v>
      </c>
      <c r="BM34" s="35">
        <v>0.45</v>
      </c>
      <c r="BN34" s="35">
        <v>0</v>
      </c>
      <c r="BO34" s="35">
        <v>0</v>
      </c>
      <c r="BP34" s="35">
        <v>0</v>
      </c>
      <c r="BQ34" s="35">
        <v>0.05</v>
      </c>
      <c r="BR34" s="35">
        <v>0.17</v>
      </c>
      <c r="BS34" s="35">
        <v>1.46</v>
      </c>
      <c r="BT34" s="35">
        <v>0</v>
      </c>
      <c r="BU34" s="35">
        <v>0</v>
      </c>
      <c r="BV34" s="35">
        <v>0.46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104.09</v>
      </c>
      <c r="CC34" s="34">
        <v>23.27</v>
      </c>
      <c r="CE34" s="32">
        <v>61.75</v>
      </c>
      <c r="CG34" s="32">
        <v>7.94</v>
      </c>
      <c r="CH34" s="32">
        <v>2.54</v>
      </c>
      <c r="CI34" s="32">
        <v>5.24</v>
      </c>
      <c r="CJ34" s="32">
        <v>1421.81</v>
      </c>
      <c r="CK34" s="32">
        <v>642.23</v>
      </c>
      <c r="CL34" s="32">
        <v>1032.02</v>
      </c>
      <c r="CM34" s="32">
        <v>13.95</v>
      </c>
      <c r="CN34" s="32">
        <v>4.79</v>
      </c>
      <c r="CO34" s="32">
        <v>9.3699999999999992</v>
      </c>
      <c r="CP34" s="32">
        <v>5.36</v>
      </c>
      <c r="CQ34" s="32">
        <v>0</v>
      </c>
      <c r="CR34" s="32">
        <v>14.1</v>
      </c>
    </row>
    <row r="35" spans="1:96" s="32" customFormat="1">
      <c r="A35" s="32" t="str">
        <f>"1"</f>
        <v>1</v>
      </c>
      <c r="B35" s="33" t="s">
        <v>112</v>
      </c>
      <c r="C35" s="34" t="str">
        <f>"50"</f>
        <v>50</v>
      </c>
      <c r="D35" s="34">
        <v>3.85</v>
      </c>
      <c r="E35" s="34">
        <v>0</v>
      </c>
      <c r="F35" s="34">
        <v>1.5</v>
      </c>
      <c r="G35" s="34">
        <v>1.5</v>
      </c>
      <c r="H35" s="34">
        <v>26.65</v>
      </c>
      <c r="I35" s="34">
        <v>134.75999999999996</v>
      </c>
      <c r="J35" s="35">
        <v>0.25</v>
      </c>
      <c r="K35" s="35">
        <v>0</v>
      </c>
      <c r="L35" s="35">
        <v>0</v>
      </c>
      <c r="M35" s="35">
        <v>0</v>
      </c>
      <c r="N35" s="35">
        <v>1.65</v>
      </c>
      <c r="O35" s="35">
        <v>23.4</v>
      </c>
      <c r="P35" s="35">
        <v>1.6</v>
      </c>
      <c r="Q35" s="35">
        <v>0</v>
      </c>
      <c r="R35" s="35">
        <v>0</v>
      </c>
      <c r="S35" s="35">
        <v>0.15</v>
      </c>
      <c r="T35" s="35">
        <v>0.8</v>
      </c>
      <c r="U35" s="35">
        <v>214.5</v>
      </c>
      <c r="V35" s="35">
        <v>65.5</v>
      </c>
      <c r="W35" s="35">
        <v>11</v>
      </c>
      <c r="X35" s="35">
        <v>16.5</v>
      </c>
      <c r="Y35" s="35">
        <v>42.5</v>
      </c>
      <c r="Z35" s="35">
        <v>1</v>
      </c>
      <c r="AA35" s="35">
        <v>0</v>
      </c>
      <c r="AB35" s="35">
        <v>0</v>
      </c>
      <c r="AC35" s="35">
        <v>0</v>
      </c>
      <c r="AD35" s="35">
        <v>0.85</v>
      </c>
      <c r="AE35" s="35">
        <v>0.08</v>
      </c>
      <c r="AF35" s="35">
        <v>0.03</v>
      </c>
      <c r="AG35" s="35">
        <v>0.8</v>
      </c>
      <c r="AH35" s="35">
        <v>1.5</v>
      </c>
      <c r="AI35" s="35">
        <v>0</v>
      </c>
      <c r="AJ35" s="35">
        <v>0</v>
      </c>
      <c r="AK35" s="35">
        <v>186</v>
      </c>
      <c r="AL35" s="35">
        <v>193</v>
      </c>
      <c r="AM35" s="35">
        <v>295.5</v>
      </c>
      <c r="AN35" s="35">
        <v>99.5</v>
      </c>
      <c r="AO35" s="35">
        <v>58.5</v>
      </c>
      <c r="AP35" s="35">
        <v>117</v>
      </c>
      <c r="AQ35" s="35">
        <v>44</v>
      </c>
      <c r="AR35" s="35">
        <v>210</v>
      </c>
      <c r="AS35" s="35">
        <v>130.5</v>
      </c>
      <c r="AT35" s="35">
        <v>181.5</v>
      </c>
      <c r="AU35" s="35">
        <v>150.5</v>
      </c>
      <c r="AV35" s="35">
        <v>80.5</v>
      </c>
      <c r="AW35" s="35">
        <v>140</v>
      </c>
      <c r="AX35" s="35">
        <v>1162.5</v>
      </c>
      <c r="AY35" s="35">
        <v>0</v>
      </c>
      <c r="AZ35" s="35">
        <v>378.5</v>
      </c>
      <c r="BA35" s="35">
        <v>165.5</v>
      </c>
      <c r="BB35" s="35">
        <v>111</v>
      </c>
      <c r="BC35" s="35">
        <v>86.5</v>
      </c>
      <c r="BD35" s="35">
        <v>0</v>
      </c>
      <c r="BE35" s="35">
        <v>0</v>
      </c>
      <c r="BF35" s="35">
        <v>0</v>
      </c>
      <c r="BG35" s="35">
        <v>0</v>
      </c>
      <c r="BH35" s="35">
        <v>0.01</v>
      </c>
      <c r="BI35" s="35">
        <v>0.01</v>
      </c>
      <c r="BJ35" s="35">
        <v>0</v>
      </c>
      <c r="BK35" s="35">
        <v>0.17</v>
      </c>
      <c r="BL35" s="35">
        <v>0</v>
      </c>
      <c r="BM35" s="35">
        <v>0.08</v>
      </c>
      <c r="BN35" s="35">
        <v>0.01</v>
      </c>
      <c r="BO35" s="35">
        <v>0</v>
      </c>
      <c r="BP35" s="35">
        <v>0</v>
      </c>
      <c r="BQ35" s="35">
        <v>0</v>
      </c>
      <c r="BR35" s="35">
        <v>0.01</v>
      </c>
      <c r="BS35" s="35">
        <v>0.59</v>
      </c>
      <c r="BT35" s="35">
        <v>0</v>
      </c>
      <c r="BU35" s="35">
        <v>0</v>
      </c>
      <c r="BV35" s="35">
        <v>0.44</v>
      </c>
      <c r="BW35" s="35">
        <v>0.01</v>
      </c>
      <c r="BX35" s="35">
        <v>0</v>
      </c>
      <c r="BY35" s="35">
        <v>0</v>
      </c>
      <c r="BZ35" s="35">
        <v>0</v>
      </c>
      <c r="CA35" s="35">
        <v>0</v>
      </c>
      <c r="CB35" s="35">
        <v>17.05</v>
      </c>
      <c r="CC35" s="34">
        <v>5.6</v>
      </c>
      <c r="CE35" s="32">
        <v>0</v>
      </c>
      <c r="CG35" s="32">
        <v>0</v>
      </c>
      <c r="CH35" s="32">
        <v>0</v>
      </c>
      <c r="CI35" s="32">
        <v>0</v>
      </c>
      <c r="CJ35" s="32">
        <v>131.22</v>
      </c>
      <c r="CK35" s="32">
        <v>50.55</v>
      </c>
      <c r="CL35" s="32">
        <v>90.89</v>
      </c>
      <c r="CM35" s="32">
        <v>1.05</v>
      </c>
      <c r="CN35" s="32">
        <v>1.05</v>
      </c>
      <c r="CO35" s="32">
        <v>1.05</v>
      </c>
      <c r="CP35" s="32">
        <v>0</v>
      </c>
      <c r="CQ35" s="32">
        <v>0</v>
      </c>
      <c r="CR35" s="32">
        <v>4.67</v>
      </c>
    </row>
    <row r="36" spans="1:96" s="28" customFormat="1" ht="24">
      <c r="A36" s="28" t="str">
        <f>"32/10"</f>
        <v>32/10</v>
      </c>
      <c r="B36" s="29" t="s">
        <v>97</v>
      </c>
      <c r="C36" s="30" t="str">
        <f>"200"</f>
        <v>200</v>
      </c>
      <c r="D36" s="30">
        <v>3.14</v>
      </c>
      <c r="E36" s="30">
        <v>2.84</v>
      </c>
      <c r="F36" s="30">
        <v>3.21</v>
      </c>
      <c r="G36" s="30">
        <v>7.0000000000000007E-2</v>
      </c>
      <c r="H36" s="30">
        <v>9.5</v>
      </c>
      <c r="I36" s="30">
        <v>77.788600000000002</v>
      </c>
      <c r="J36" s="31">
        <v>2</v>
      </c>
      <c r="K36" s="31">
        <v>0</v>
      </c>
      <c r="L36" s="31">
        <v>0</v>
      </c>
      <c r="M36" s="31">
        <v>0</v>
      </c>
      <c r="N36" s="31">
        <v>9.5</v>
      </c>
      <c r="O36" s="31">
        <v>0</v>
      </c>
      <c r="P36" s="31">
        <v>0</v>
      </c>
      <c r="Q36" s="31">
        <v>0</v>
      </c>
      <c r="R36" s="31">
        <v>0</v>
      </c>
      <c r="S36" s="31">
        <v>0.1</v>
      </c>
      <c r="T36" s="31">
        <v>0.71</v>
      </c>
      <c r="U36" s="31">
        <v>49.55</v>
      </c>
      <c r="V36" s="31">
        <v>144.69</v>
      </c>
      <c r="W36" s="31">
        <v>116.55</v>
      </c>
      <c r="X36" s="31">
        <v>13.3</v>
      </c>
      <c r="Y36" s="31">
        <v>83.7</v>
      </c>
      <c r="Z36" s="31">
        <v>0.11</v>
      </c>
      <c r="AA36" s="31">
        <v>20</v>
      </c>
      <c r="AB36" s="31">
        <v>9</v>
      </c>
      <c r="AC36" s="31">
        <v>22</v>
      </c>
      <c r="AD36" s="31">
        <v>0</v>
      </c>
      <c r="AE36" s="31">
        <v>0.03</v>
      </c>
      <c r="AF36" s="31">
        <v>0.14000000000000001</v>
      </c>
      <c r="AG36" s="31">
        <v>0.09</v>
      </c>
      <c r="AH36" s="31">
        <v>0.8</v>
      </c>
      <c r="AI36" s="31">
        <v>0.52</v>
      </c>
      <c r="AJ36" s="31">
        <v>0</v>
      </c>
      <c r="AK36" s="31">
        <v>159.74</v>
      </c>
      <c r="AL36" s="31">
        <v>157.78</v>
      </c>
      <c r="AM36" s="31">
        <v>270.48</v>
      </c>
      <c r="AN36" s="31">
        <v>217.56</v>
      </c>
      <c r="AO36" s="31">
        <v>72.52</v>
      </c>
      <c r="AP36" s="31">
        <v>127.4</v>
      </c>
      <c r="AQ36" s="31">
        <v>42.14</v>
      </c>
      <c r="AR36" s="31">
        <v>143.08000000000001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180.32</v>
      </c>
      <c r="BC36" s="31">
        <v>25.48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198.55</v>
      </c>
      <c r="CC36" s="30">
        <v>12.86</v>
      </c>
      <c r="CE36" s="28">
        <v>21.5</v>
      </c>
      <c r="CG36" s="28">
        <v>13.77</v>
      </c>
      <c r="CH36" s="28">
        <v>4.93</v>
      </c>
      <c r="CI36" s="28">
        <v>9.35</v>
      </c>
      <c r="CJ36" s="28">
        <v>1007.44</v>
      </c>
      <c r="CK36" s="28">
        <v>363.11</v>
      </c>
      <c r="CL36" s="28">
        <v>685.28</v>
      </c>
      <c r="CM36" s="28">
        <v>41.81</v>
      </c>
      <c r="CN36" s="28">
        <v>19.5</v>
      </c>
      <c r="CO36" s="28">
        <v>30.66</v>
      </c>
      <c r="CP36" s="28">
        <v>5</v>
      </c>
      <c r="CQ36" s="28">
        <v>0</v>
      </c>
      <c r="CR36" s="28">
        <v>7.8</v>
      </c>
    </row>
    <row r="37" spans="1:96" s="36" customFormat="1" ht="11.4">
      <c r="B37" s="37" t="s">
        <v>113</v>
      </c>
      <c r="C37" s="38"/>
      <c r="D37" s="38">
        <v>31.28</v>
      </c>
      <c r="E37" s="38">
        <v>22.83</v>
      </c>
      <c r="F37" s="38">
        <v>28.46</v>
      </c>
      <c r="G37" s="38">
        <v>4.57</v>
      </c>
      <c r="H37" s="38">
        <v>108.62</v>
      </c>
      <c r="I37" s="38">
        <v>809.52</v>
      </c>
      <c r="J37" s="39">
        <v>16.07</v>
      </c>
      <c r="K37" s="39">
        <v>1.51</v>
      </c>
      <c r="L37" s="39">
        <v>0</v>
      </c>
      <c r="M37" s="39">
        <v>0</v>
      </c>
      <c r="N37" s="39">
        <v>48.19</v>
      </c>
      <c r="O37" s="39">
        <v>57.15</v>
      </c>
      <c r="P37" s="39">
        <v>3.28</v>
      </c>
      <c r="Q37" s="39">
        <v>0</v>
      </c>
      <c r="R37" s="39">
        <v>0</v>
      </c>
      <c r="S37" s="39">
        <v>1.43</v>
      </c>
      <c r="T37" s="39">
        <v>5.27</v>
      </c>
      <c r="U37" s="39">
        <v>804.17</v>
      </c>
      <c r="V37" s="39">
        <v>670.33</v>
      </c>
      <c r="W37" s="39">
        <v>493.57</v>
      </c>
      <c r="X37" s="39">
        <v>100.03</v>
      </c>
      <c r="Y37" s="39">
        <v>538.24</v>
      </c>
      <c r="Z37" s="39">
        <v>2.7</v>
      </c>
      <c r="AA37" s="39">
        <v>139.61000000000001</v>
      </c>
      <c r="AB37" s="39">
        <v>86.97</v>
      </c>
      <c r="AC37" s="39">
        <v>190.73</v>
      </c>
      <c r="AD37" s="39">
        <v>2.4500000000000002</v>
      </c>
      <c r="AE37" s="39">
        <v>0.3</v>
      </c>
      <c r="AF37" s="39">
        <v>0.67</v>
      </c>
      <c r="AG37" s="39">
        <v>1.97</v>
      </c>
      <c r="AH37" s="39">
        <v>9.0500000000000007</v>
      </c>
      <c r="AI37" s="39">
        <v>1.63</v>
      </c>
      <c r="AJ37" s="39">
        <v>0</v>
      </c>
      <c r="AK37" s="39">
        <v>1648.32</v>
      </c>
      <c r="AL37" s="39">
        <v>1472.35</v>
      </c>
      <c r="AM37" s="39">
        <v>2717.81</v>
      </c>
      <c r="AN37" s="39">
        <v>1805.88</v>
      </c>
      <c r="AO37" s="39">
        <v>726.74</v>
      </c>
      <c r="AP37" s="39">
        <v>1235.71</v>
      </c>
      <c r="AQ37" s="39">
        <v>421.75</v>
      </c>
      <c r="AR37" s="39">
        <v>1532.94</v>
      </c>
      <c r="AS37" s="39">
        <v>709.29</v>
      </c>
      <c r="AT37" s="39">
        <v>662.62</v>
      </c>
      <c r="AU37" s="39">
        <v>875.95</v>
      </c>
      <c r="AV37" s="39">
        <v>643.15</v>
      </c>
      <c r="AW37" s="39">
        <v>475.48</v>
      </c>
      <c r="AX37" s="39">
        <v>3200.06</v>
      </c>
      <c r="AY37" s="39">
        <v>1.32</v>
      </c>
      <c r="AZ37" s="39">
        <v>1091.9000000000001</v>
      </c>
      <c r="BA37" s="39">
        <v>732.55</v>
      </c>
      <c r="BB37" s="39">
        <v>1488.75</v>
      </c>
      <c r="BC37" s="39">
        <v>354.67</v>
      </c>
      <c r="BD37" s="39">
        <v>0.28000000000000003</v>
      </c>
      <c r="BE37" s="39">
        <v>0.08</v>
      </c>
      <c r="BF37" s="39">
        <v>0.06</v>
      </c>
      <c r="BG37" s="39">
        <v>0.15</v>
      </c>
      <c r="BH37" s="39">
        <v>0.19</v>
      </c>
      <c r="BI37" s="39">
        <v>0.67</v>
      </c>
      <c r="BJ37" s="39">
        <v>0</v>
      </c>
      <c r="BK37" s="39">
        <v>2.35</v>
      </c>
      <c r="BL37" s="39">
        <v>0</v>
      </c>
      <c r="BM37" s="39">
        <v>0.77</v>
      </c>
      <c r="BN37" s="39">
        <v>0.01</v>
      </c>
      <c r="BO37" s="39">
        <v>0.01</v>
      </c>
      <c r="BP37" s="39">
        <v>0</v>
      </c>
      <c r="BQ37" s="39">
        <v>0.09</v>
      </c>
      <c r="BR37" s="39">
        <v>0.23</v>
      </c>
      <c r="BS37" s="39">
        <v>3.68</v>
      </c>
      <c r="BT37" s="39">
        <v>0</v>
      </c>
      <c r="BU37" s="39">
        <v>0</v>
      </c>
      <c r="BV37" s="39">
        <v>2.17</v>
      </c>
      <c r="BW37" s="39">
        <v>0.04</v>
      </c>
      <c r="BX37" s="39">
        <v>0.02</v>
      </c>
      <c r="BY37" s="39">
        <v>0</v>
      </c>
      <c r="BZ37" s="39">
        <v>0</v>
      </c>
      <c r="CA37" s="39">
        <v>0</v>
      </c>
      <c r="CB37" s="39">
        <v>406.35</v>
      </c>
      <c r="CC37" s="38">
        <f>SUM($CC$31:$CC$36)</f>
        <v>95.96</v>
      </c>
      <c r="CD37" s="36">
        <f>$I$37/$I$51*100</f>
        <v>23.444233353412724</v>
      </c>
      <c r="CE37" s="36">
        <v>154.11000000000001</v>
      </c>
      <c r="CG37" s="36">
        <v>74.06</v>
      </c>
      <c r="CH37" s="36">
        <v>36.93</v>
      </c>
      <c r="CI37" s="36">
        <v>55.5</v>
      </c>
      <c r="CJ37" s="36">
        <v>4516.28</v>
      </c>
      <c r="CK37" s="36">
        <v>2001.59</v>
      </c>
      <c r="CL37" s="36">
        <v>3258.94</v>
      </c>
      <c r="CM37" s="36">
        <v>75.75</v>
      </c>
      <c r="CN37" s="36">
        <v>38.31</v>
      </c>
      <c r="CO37" s="36">
        <v>57.03</v>
      </c>
      <c r="CP37" s="36">
        <v>17.36</v>
      </c>
      <c r="CQ37" s="36">
        <v>1</v>
      </c>
    </row>
    <row r="38" spans="1:96">
      <c r="B38" s="27" t="s">
        <v>114</v>
      </c>
      <c r="C38" s="16"/>
      <c r="D38" s="16"/>
      <c r="E38" s="16"/>
      <c r="F38" s="16"/>
      <c r="G38" s="16"/>
      <c r="H38" s="16"/>
      <c r="I38" s="16"/>
    </row>
    <row r="39" spans="1:96" s="32" customFormat="1" ht="24">
      <c r="A39" s="32" t="str">
        <f>"16/1"</f>
        <v>16/1</v>
      </c>
      <c r="B39" s="33" t="s">
        <v>100</v>
      </c>
      <c r="C39" s="34" t="str">
        <f>"100"</f>
        <v>100</v>
      </c>
      <c r="D39" s="34">
        <v>1.17</v>
      </c>
      <c r="E39" s="34">
        <v>0</v>
      </c>
      <c r="F39" s="34">
        <v>5.96</v>
      </c>
      <c r="G39" s="34">
        <v>5.96</v>
      </c>
      <c r="H39" s="34">
        <v>11.32</v>
      </c>
      <c r="I39" s="34">
        <v>98.34966399999999</v>
      </c>
      <c r="J39" s="35">
        <v>0.75</v>
      </c>
      <c r="K39" s="35">
        <v>3.9</v>
      </c>
      <c r="L39" s="35">
        <v>0</v>
      </c>
      <c r="M39" s="35">
        <v>0</v>
      </c>
      <c r="N39" s="35">
        <v>8.9700000000000006</v>
      </c>
      <c r="O39" s="35">
        <v>0.18</v>
      </c>
      <c r="P39" s="35">
        <v>2.16</v>
      </c>
      <c r="Q39" s="35">
        <v>0</v>
      </c>
      <c r="R39" s="35">
        <v>0</v>
      </c>
      <c r="S39" s="35">
        <v>0.27</v>
      </c>
      <c r="T39" s="35">
        <v>0.9</v>
      </c>
      <c r="U39" s="35">
        <v>18.96</v>
      </c>
      <c r="V39" s="35">
        <v>180.41</v>
      </c>
      <c r="W39" s="35">
        <v>24.43</v>
      </c>
      <c r="X39" s="35">
        <v>34.26</v>
      </c>
      <c r="Y39" s="35">
        <v>49.71</v>
      </c>
      <c r="Z39" s="35">
        <v>0.64</v>
      </c>
      <c r="AA39" s="35">
        <v>0</v>
      </c>
      <c r="AB39" s="35">
        <v>10819.2</v>
      </c>
      <c r="AC39" s="35">
        <v>1840</v>
      </c>
      <c r="AD39" s="35">
        <v>3.01</v>
      </c>
      <c r="AE39" s="35">
        <v>0.05</v>
      </c>
      <c r="AF39" s="35">
        <v>0.06</v>
      </c>
      <c r="AG39" s="35">
        <v>0.9</v>
      </c>
      <c r="AH39" s="35">
        <v>1.01</v>
      </c>
      <c r="AI39" s="35">
        <v>4.51</v>
      </c>
      <c r="AJ39" s="35">
        <v>0</v>
      </c>
      <c r="AK39" s="35">
        <v>38.770000000000003</v>
      </c>
      <c r="AL39" s="35">
        <v>31.56</v>
      </c>
      <c r="AM39" s="35">
        <v>39.67</v>
      </c>
      <c r="AN39" s="35">
        <v>34.26</v>
      </c>
      <c r="AO39" s="35">
        <v>8.11</v>
      </c>
      <c r="AP39" s="35">
        <v>28.85</v>
      </c>
      <c r="AQ39" s="35">
        <v>7.21</v>
      </c>
      <c r="AR39" s="35">
        <v>27.95</v>
      </c>
      <c r="AS39" s="35">
        <v>43.28</v>
      </c>
      <c r="AT39" s="35">
        <v>36.97</v>
      </c>
      <c r="AU39" s="35">
        <v>121.72</v>
      </c>
      <c r="AV39" s="35">
        <v>12.62</v>
      </c>
      <c r="AW39" s="35">
        <v>26.15</v>
      </c>
      <c r="AX39" s="35">
        <v>211.88</v>
      </c>
      <c r="AY39" s="35">
        <v>0</v>
      </c>
      <c r="AZ39" s="35">
        <v>27.05</v>
      </c>
      <c r="BA39" s="35">
        <v>29.75</v>
      </c>
      <c r="BB39" s="35">
        <v>16.23</v>
      </c>
      <c r="BC39" s="35">
        <v>10.82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0.36</v>
      </c>
      <c r="BL39" s="35">
        <v>0</v>
      </c>
      <c r="BM39" s="35">
        <v>0.24</v>
      </c>
      <c r="BN39" s="35">
        <v>0.02</v>
      </c>
      <c r="BO39" s="35">
        <v>0.04</v>
      </c>
      <c r="BP39" s="35">
        <v>0</v>
      </c>
      <c r="BQ39" s="35">
        <v>0</v>
      </c>
      <c r="BR39" s="35">
        <v>0</v>
      </c>
      <c r="BS39" s="35">
        <v>1.39</v>
      </c>
      <c r="BT39" s="35">
        <v>0</v>
      </c>
      <c r="BU39" s="35">
        <v>0</v>
      </c>
      <c r="BV39" s="35">
        <v>3.47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80.97</v>
      </c>
      <c r="CC39" s="34">
        <v>9.58</v>
      </c>
      <c r="CE39" s="32">
        <v>1803.2</v>
      </c>
      <c r="CG39" s="32">
        <v>3.67</v>
      </c>
      <c r="CH39" s="32">
        <v>3.54</v>
      </c>
      <c r="CI39" s="32">
        <v>3.61</v>
      </c>
      <c r="CJ39" s="32">
        <v>614.63</v>
      </c>
      <c r="CK39" s="32">
        <v>146.19</v>
      </c>
      <c r="CL39" s="32">
        <v>380.41</v>
      </c>
      <c r="CM39" s="32">
        <v>3.23</v>
      </c>
      <c r="CN39" s="32">
        <v>1.89</v>
      </c>
      <c r="CO39" s="32">
        <v>2.56</v>
      </c>
      <c r="CP39" s="32">
        <v>3</v>
      </c>
      <c r="CQ39" s="32">
        <v>0</v>
      </c>
      <c r="CR39" s="32">
        <v>5.8</v>
      </c>
    </row>
    <row r="40" spans="1:96" s="32" customFormat="1">
      <c r="A40" s="32" t="str">
        <f>"80"</f>
        <v>80</v>
      </c>
      <c r="B40" s="33" t="s">
        <v>101</v>
      </c>
      <c r="C40" s="34" t="str">
        <f>"250"</f>
        <v>250</v>
      </c>
      <c r="D40" s="34">
        <v>3.9</v>
      </c>
      <c r="E40" s="34">
        <v>2.16</v>
      </c>
      <c r="F40" s="34">
        <v>4.0199999999999996</v>
      </c>
      <c r="G40" s="34">
        <v>1.68</v>
      </c>
      <c r="H40" s="34">
        <v>14.59</v>
      </c>
      <c r="I40" s="34">
        <v>108.36923560599999</v>
      </c>
      <c r="J40" s="35">
        <v>1.34</v>
      </c>
      <c r="K40" s="35">
        <v>0.98</v>
      </c>
      <c r="L40" s="35">
        <v>0</v>
      </c>
      <c r="M40" s="35">
        <v>0</v>
      </c>
      <c r="N40" s="35">
        <v>2.78</v>
      </c>
      <c r="O40" s="35">
        <v>10.27</v>
      </c>
      <c r="P40" s="35">
        <v>1.54</v>
      </c>
      <c r="Q40" s="35">
        <v>0</v>
      </c>
      <c r="R40" s="35">
        <v>0</v>
      </c>
      <c r="S40" s="35">
        <v>0.26</v>
      </c>
      <c r="T40" s="35">
        <v>2.52</v>
      </c>
      <c r="U40" s="35">
        <v>516.17999999999995</v>
      </c>
      <c r="V40" s="35">
        <v>442.34</v>
      </c>
      <c r="W40" s="35">
        <v>29.81</v>
      </c>
      <c r="X40" s="35">
        <v>23.41</v>
      </c>
      <c r="Y40" s="35">
        <v>82.12</v>
      </c>
      <c r="Z40" s="35">
        <v>1.1599999999999999</v>
      </c>
      <c r="AA40" s="35">
        <v>29.25</v>
      </c>
      <c r="AB40" s="35">
        <v>1320.46</v>
      </c>
      <c r="AC40" s="35">
        <v>347.14</v>
      </c>
      <c r="AD40" s="35">
        <v>0.93</v>
      </c>
      <c r="AE40" s="35">
        <v>0.08</v>
      </c>
      <c r="AF40" s="35">
        <v>0.12</v>
      </c>
      <c r="AG40" s="35">
        <v>0.93</v>
      </c>
      <c r="AH40" s="35">
        <v>2.21</v>
      </c>
      <c r="AI40" s="35">
        <v>6.29</v>
      </c>
      <c r="AJ40" s="35">
        <v>0</v>
      </c>
      <c r="AK40" s="35">
        <v>146.82</v>
      </c>
      <c r="AL40" s="35">
        <v>128.34</v>
      </c>
      <c r="AM40" s="35">
        <v>213.96</v>
      </c>
      <c r="AN40" s="35">
        <v>191.75</v>
      </c>
      <c r="AO40" s="35">
        <v>76.02</v>
      </c>
      <c r="AP40" s="35">
        <v>130.01</v>
      </c>
      <c r="AQ40" s="35">
        <v>47.78</v>
      </c>
      <c r="AR40" s="35">
        <v>137.30000000000001</v>
      </c>
      <c r="AS40" s="35">
        <v>160.85</v>
      </c>
      <c r="AT40" s="35">
        <v>244.13</v>
      </c>
      <c r="AU40" s="35">
        <v>264.02999999999997</v>
      </c>
      <c r="AV40" s="35">
        <v>66.12</v>
      </c>
      <c r="AW40" s="35">
        <v>99.31</v>
      </c>
      <c r="AX40" s="35">
        <v>470.27</v>
      </c>
      <c r="AY40" s="35">
        <v>2.2400000000000002</v>
      </c>
      <c r="AZ40" s="35">
        <v>88.5</v>
      </c>
      <c r="BA40" s="35">
        <v>171.8</v>
      </c>
      <c r="BB40" s="35">
        <v>99.65</v>
      </c>
      <c r="BC40" s="35">
        <v>57.61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0.12</v>
      </c>
      <c r="BL40" s="35">
        <v>0</v>
      </c>
      <c r="BM40" s="35">
        <v>0.06</v>
      </c>
      <c r="BN40" s="35">
        <v>0</v>
      </c>
      <c r="BO40" s="35">
        <v>0.01</v>
      </c>
      <c r="BP40" s="35">
        <v>0</v>
      </c>
      <c r="BQ40" s="35">
        <v>0</v>
      </c>
      <c r="BR40" s="35">
        <v>0</v>
      </c>
      <c r="BS40" s="35">
        <v>0.39</v>
      </c>
      <c r="BT40" s="35">
        <v>0</v>
      </c>
      <c r="BU40" s="35">
        <v>0</v>
      </c>
      <c r="BV40" s="35">
        <v>0.86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242.93</v>
      </c>
      <c r="CC40" s="34">
        <v>16.53</v>
      </c>
      <c r="CE40" s="32">
        <v>249.33</v>
      </c>
      <c r="CG40" s="32">
        <v>0</v>
      </c>
      <c r="CH40" s="32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32">
        <v>0</v>
      </c>
      <c r="CP40" s="32">
        <v>0</v>
      </c>
      <c r="CQ40" s="32">
        <v>1.25</v>
      </c>
      <c r="CR40" s="32">
        <v>10.02</v>
      </c>
    </row>
    <row r="41" spans="1:96" s="32" customFormat="1">
      <c r="A41" s="32" t="str">
        <f>"297"</f>
        <v>297</v>
      </c>
      <c r="B41" s="33" t="s">
        <v>102</v>
      </c>
      <c r="C41" s="34" t="str">
        <f>"200"</f>
        <v>200</v>
      </c>
      <c r="D41" s="34">
        <v>6.1</v>
      </c>
      <c r="E41" s="34">
        <v>0.02</v>
      </c>
      <c r="F41" s="34">
        <v>4.76</v>
      </c>
      <c r="G41" s="34">
        <v>0.72</v>
      </c>
      <c r="H41" s="34">
        <v>47.18</v>
      </c>
      <c r="I41" s="34">
        <v>250.11685999999997</v>
      </c>
      <c r="J41" s="35">
        <v>2.88</v>
      </c>
      <c r="K41" s="35">
        <v>0.13</v>
      </c>
      <c r="L41" s="35">
        <v>0</v>
      </c>
      <c r="M41" s="35">
        <v>0</v>
      </c>
      <c r="N41" s="35">
        <v>0.63</v>
      </c>
      <c r="O41" s="35">
        <v>41.61</v>
      </c>
      <c r="P41" s="35">
        <v>4.9400000000000004</v>
      </c>
      <c r="Q41" s="35">
        <v>0</v>
      </c>
      <c r="R41" s="35">
        <v>0</v>
      </c>
      <c r="S41" s="35">
        <v>0</v>
      </c>
      <c r="T41" s="35">
        <v>0.61</v>
      </c>
      <c r="U41" s="35">
        <v>6.95</v>
      </c>
      <c r="V41" s="35">
        <v>114.26</v>
      </c>
      <c r="W41" s="35">
        <v>25.16</v>
      </c>
      <c r="X41" s="35">
        <v>25.33</v>
      </c>
      <c r="Y41" s="35">
        <v>201.14</v>
      </c>
      <c r="Z41" s="35">
        <v>1.17</v>
      </c>
      <c r="AA41" s="35">
        <v>29.5</v>
      </c>
      <c r="AB41" s="35">
        <v>17.100000000000001</v>
      </c>
      <c r="AC41" s="35">
        <v>32.65</v>
      </c>
      <c r="AD41" s="35">
        <v>0.78</v>
      </c>
      <c r="AE41" s="35">
        <v>7.0000000000000007E-2</v>
      </c>
      <c r="AF41" s="35">
        <v>0.04</v>
      </c>
      <c r="AG41" s="35">
        <v>1.1299999999999999</v>
      </c>
      <c r="AH41" s="35">
        <v>2.48</v>
      </c>
      <c r="AI41" s="35">
        <v>0</v>
      </c>
      <c r="AJ41" s="35">
        <v>0</v>
      </c>
      <c r="AK41" s="35">
        <v>243.01</v>
      </c>
      <c r="AL41" s="35">
        <v>216.83</v>
      </c>
      <c r="AM41" s="35">
        <v>322.44</v>
      </c>
      <c r="AN41" s="35">
        <v>197.37</v>
      </c>
      <c r="AO41" s="35">
        <v>78.94</v>
      </c>
      <c r="AP41" s="35">
        <v>138.66999999999999</v>
      </c>
      <c r="AQ41" s="35">
        <v>66.66</v>
      </c>
      <c r="AR41" s="35">
        <v>301.81</v>
      </c>
      <c r="AS41" s="35">
        <v>210.14</v>
      </c>
      <c r="AT41" s="35">
        <v>183.72</v>
      </c>
      <c r="AU41" s="35">
        <v>387.23</v>
      </c>
      <c r="AV41" s="35">
        <v>99.08</v>
      </c>
      <c r="AW41" s="35">
        <v>190.2</v>
      </c>
      <c r="AX41" s="35">
        <v>2096.9899999999998</v>
      </c>
      <c r="AY41" s="35">
        <v>0</v>
      </c>
      <c r="AZ41" s="35">
        <v>628.66999999999996</v>
      </c>
      <c r="BA41" s="35">
        <v>269.52999999999997</v>
      </c>
      <c r="BB41" s="35">
        <v>145.01</v>
      </c>
      <c r="BC41" s="35">
        <v>111.36</v>
      </c>
      <c r="BD41" s="35">
        <v>0.18</v>
      </c>
      <c r="BE41" s="35">
        <v>0.04</v>
      </c>
      <c r="BF41" s="35">
        <v>0.04</v>
      </c>
      <c r="BG41" s="35">
        <v>0.09</v>
      </c>
      <c r="BH41" s="35">
        <v>0.12</v>
      </c>
      <c r="BI41" s="35">
        <v>0.38</v>
      </c>
      <c r="BJ41" s="35">
        <v>0</v>
      </c>
      <c r="BK41" s="35">
        <v>1.39</v>
      </c>
      <c r="BL41" s="35">
        <v>0</v>
      </c>
      <c r="BM41" s="35">
        <v>0.39</v>
      </c>
      <c r="BN41" s="35">
        <v>0</v>
      </c>
      <c r="BO41" s="35">
        <v>0</v>
      </c>
      <c r="BP41" s="35">
        <v>0</v>
      </c>
      <c r="BQ41" s="35">
        <v>0.04</v>
      </c>
      <c r="BR41" s="35">
        <v>0.14000000000000001</v>
      </c>
      <c r="BS41" s="35">
        <v>1.18</v>
      </c>
      <c r="BT41" s="35">
        <v>0</v>
      </c>
      <c r="BU41" s="35">
        <v>0</v>
      </c>
      <c r="BV41" s="35">
        <v>0.28000000000000003</v>
      </c>
      <c r="BW41" s="35">
        <v>0.02</v>
      </c>
      <c r="BX41" s="35">
        <v>0</v>
      </c>
      <c r="BY41" s="35">
        <v>0</v>
      </c>
      <c r="BZ41" s="35">
        <v>0</v>
      </c>
      <c r="CA41" s="35">
        <v>0</v>
      </c>
      <c r="CB41" s="35">
        <v>170.13</v>
      </c>
      <c r="CC41" s="34">
        <v>7.87</v>
      </c>
      <c r="CE41" s="32">
        <v>32.35</v>
      </c>
      <c r="CG41" s="32">
        <v>0</v>
      </c>
      <c r="CH41" s="32">
        <v>0</v>
      </c>
      <c r="CI41" s="32">
        <v>0</v>
      </c>
      <c r="CJ41" s="32">
        <v>0</v>
      </c>
      <c r="CK41" s="32">
        <v>0</v>
      </c>
      <c r="CL41" s="32">
        <v>0</v>
      </c>
      <c r="CM41" s="32">
        <v>0</v>
      </c>
      <c r="CN41" s="32">
        <v>0</v>
      </c>
      <c r="CO41" s="32">
        <v>0</v>
      </c>
      <c r="CP41" s="32">
        <v>0</v>
      </c>
      <c r="CQ41" s="32">
        <v>0</v>
      </c>
      <c r="CR41" s="32">
        <v>4.7699999999999996</v>
      </c>
    </row>
    <row r="42" spans="1:96" s="32" customFormat="1">
      <c r="A42" s="32" t="str">
        <f>"437"</f>
        <v>437</v>
      </c>
      <c r="B42" s="33" t="s">
        <v>103</v>
      </c>
      <c r="C42" s="34" t="str">
        <f>"100"</f>
        <v>100</v>
      </c>
      <c r="D42" s="34">
        <v>14.3</v>
      </c>
      <c r="E42" s="34">
        <v>13.76</v>
      </c>
      <c r="F42" s="34">
        <v>3.91</v>
      </c>
      <c r="G42" s="34">
        <v>0.9</v>
      </c>
      <c r="H42" s="34">
        <v>3.32</v>
      </c>
      <c r="I42" s="34">
        <v>105.29538482323234</v>
      </c>
      <c r="J42" s="35">
        <v>0.84</v>
      </c>
      <c r="K42" s="35">
        <v>0.59</v>
      </c>
      <c r="L42" s="35">
        <v>0</v>
      </c>
      <c r="M42" s="35">
        <v>0</v>
      </c>
      <c r="N42" s="35">
        <v>1.38</v>
      </c>
      <c r="O42" s="35">
        <v>1.61</v>
      </c>
      <c r="P42" s="35">
        <v>0.33</v>
      </c>
      <c r="Q42" s="35">
        <v>0</v>
      </c>
      <c r="R42" s="35">
        <v>0</v>
      </c>
      <c r="S42" s="35">
        <v>0.13</v>
      </c>
      <c r="T42" s="35">
        <v>1.57</v>
      </c>
      <c r="U42" s="35">
        <v>254.76</v>
      </c>
      <c r="V42" s="35">
        <v>277.17</v>
      </c>
      <c r="W42" s="35">
        <v>10.94</v>
      </c>
      <c r="X42" s="35">
        <v>24.19</v>
      </c>
      <c r="Y42" s="35">
        <v>189.72</v>
      </c>
      <c r="Z42" s="35">
        <v>4.32</v>
      </c>
      <c r="AA42" s="35">
        <v>15.39</v>
      </c>
      <c r="AB42" s="35">
        <v>440.45</v>
      </c>
      <c r="AC42" s="35">
        <v>104.47</v>
      </c>
      <c r="AD42" s="35">
        <v>0.95</v>
      </c>
      <c r="AE42" s="35">
        <v>0.24</v>
      </c>
      <c r="AF42" s="35">
        <v>0.55000000000000004</v>
      </c>
      <c r="AG42" s="35">
        <v>3.98</v>
      </c>
      <c r="AH42" s="35">
        <v>8.1199999999999992</v>
      </c>
      <c r="AI42" s="35">
        <v>1.87</v>
      </c>
      <c r="AJ42" s="35">
        <v>0</v>
      </c>
      <c r="AK42" s="35">
        <v>11.66</v>
      </c>
      <c r="AL42" s="35">
        <v>10.49</v>
      </c>
      <c r="AM42" s="35">
        <v>18.920000000000002</v>
      </c>
      <c r="AN42" s="35">
        <v>6.71</v>
      </c>
      <c r="AO42" s="35">
        <v>3.61</v>
      </c>
      <c r="AP42" s="35">
        <v>7.82</v>
      </c>
      <c r="AQ42" s="35">
        <v>2.44</v>
      </c>
      <c r="AR42" s="35">
        <v>11.87</v>
      </c>
      <c r="AS42" s="35">
        <v>8.7799999999999994</v>
      </c>
      <c r="AT42" s="35">
        <v>10.06</v>
      </c>
      <c r="AU42" s="35">
        <v>12.01</v>
      </c>
      <c r="AV42" s="35">
        <v>4.8099999999999996</v>
      </c>
      <c r="AW42" s="35">
        <v>8.56</v>
      </c>
      <c r="AX42" s="35">
        <v>74.62</v>
      </c>
      <c r="AY42" s="35">
        <v>0</v>
      </c>
      <c r="AZ42" s="35">
        <v>21.98</v>
      </c>
      <c r="BA42" s="35">
        <v>11.94</v>
      </c>
      <c r="BB42" s="35">
        <v>6.02</v>
      </c>
      <c r="BC42" s="35">
        <v>4.7300000000000004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0.06</v>
      </c>
      <c r="BL42" s="35">
        <v>0</v>
      </c>
      <c r="BM42" s="35">
        <v>0.04</v>
      </c>
      <c r="BN42" s="35">
        <v>0</v>
      </c>
      <c r="BO42" s="35">
        <v>0.01</v>
      </c>
      <c r="BP42" s="35">
        <v>0</v>
      </c>
      <c r="BQ42" s="35">
        <v>0</v>
      </c>
      <c r="BR42" s="35">
        <v>0</v>
      </c>
      <c r="BS42" s="35">
        <v>0.21</v>
      </c>
      <c r="BT42" s="35">
        <v>0</v>
      </c>
      <c r="BU42" s="35">
        <v>0</v>
      </c>
      <c r="BV42" s="35">
        <v>0.52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80.03</v>
      </c>
      <c r="CC42" s="34">
        <v>42.93</v>
      </c>
      <c r="CE42" s="32">
        <v>88.8</v>
      </c>
      <c r="CG42" s="32">
        <v>18.559999999999999</v>
      </c>
      <c r="CH42" s="32">
        <v>12.08</v>
      </c>
      <c r="CI42" s="32">
        <v>15.32</v>
      </c>
      <c r="CJ42" s="32">
        <v>2437.42</v>
      </c>
      <c r="CK42" s="32">
        <v>1534.49</v>
      </c>
      <c r="CL42" s="32">
        <v>1985.96</v>
      </c>
      <c r="CM42" s="32">
        <v>60.24</v>
      </c>
      <c r="CN42" s="32">
        <v>59.85</v>
      </c>
      <c r="CO42" s="32">
        <v>60.06</v>
      </c>
      <c r="CP42" s="32">
        <v>0</v>
      </c>
      <c r="CQ42" s="32">
        <v>0.45</v>
      </c>
      <c r="CR42" s="32">
        <v>26.02</v>
      </c>
    </row>
    <row r="43" spans="1:96" s="32" customFormat="1">
      <c r="A43" s="32" t="str">
        <f>"2"</f>
        <v>2</v>
      </c>
      <c r="B43" s="33" t="s">
        <v>96</v>
      </c>
      <c r="C43" s="34" t="str">
        <f>"40"</f>
        <v>40</v>
      </c>
      <c r="D43" s="34">
        <v>2.64</v>
      </c>
      <c r="E43" s="34">
        <v>0</v>
      </c>
      <c r="F43" s="34">
        <v>0.26</v>
      </c>
      <c r="G43" s="34">
        <v>0.26</v>
      </c>
      <c r="H43" s="34">
        <v>18.760000000000002</v>
      </c>
      <c r="I43" s="34">
        <v>89.560399999999987</v>
      </c>
      <c r="J43" s="35">
        <v>0</v>
      </c>
      <c r="K43" s="35">
        <v>0</v>
      </c>
      <c r="L43" s="35">
        <v>0</v>
      </c>
      <c r="M43" s="35">
        <v>0</v>
      </c>
      <c r="N43" s="35">
        <v>0.44</v>
      </c>
      <c r="O43" s="35">
        <v>18.239999999999998</v>
      </c>
      <c r="P43" s="35">
        <v>0.08</v>
      </c>
      <c r="Q43" s="35">
        <v>0</v>
      </c>
      <c r="R43" s="35">
        <v>0</v>
      </c>
      <c r="S43" s="35">
        <v>0</v>
      </c>
      <c r="T43" s="35">
        <v>0.72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127.72</v>
      </c>
      <c r="AL43" s="35">
        <v>132.94</v>
      </c>
      <c r="AM43" s="35">
        <v>203.58</v>
      </c>
      <c r="AN43" s="35">
        <v>67.510000000000005</v>
      </c>
      <c r="AO43" s="35">
        <v>40.020000000000003</v>
      </c>
      <c r="AP43" s="35">
        <v>80.040000000000006</v>
      </c>
      <c r="AQ43" s="35">
        <v>30.28</v>
      </c>
      <c r="AR43" s="35">
        <v>144.77000000000001</v>
      </c>
      <c r="AS43" s="35">
        <v>89.78</v>
      </c>
      <c r="AT43" s="35">
        <v>125.28</v>
      </c>
      <c r="AU43" s="35">
        <v>103.36</v>
      </c>
      <c r="AV43" s="35">
        <v>54.29</v>
      </c>
      <c r="AW43" s="35">
        <v>96.05</v>
      </c>
      <c r="AX43" s="35">
        <v>803.18</v>
      </c>
      <c r="AY43" s="35">
        <v>0</v>
      </c>
      <c r="AZ43" s="35">
        <v>261.7</v>
      </c>
      <c r="BA43" s="35">
        <v>113.8</v>
      </c>
      <c r="BB43" s="35">
        <v>75.52</v>
      </c>
      <c r="BC43" s="35">
        <v>59.86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0.03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15.64</v>
      </c>
      <c r="CC43" s="34">
        <v>2.2400000000000002</v>
      </c>
      <c r="CE43" s="32">
        <v>0</v>
      </c>
      <c r="CG43" s="32">
        <v>0</v>
      </c>
      <c r="CH43" s="32">
        <v>0</v>
      </c>
      <c r="CI43" s="32">
        <v>0</v>
      </c>
      <c r="CJ43" s="32">
        <v>715.48</v>
      </c>
      <c r="CK43" s="32">
        <v>275.64999999999998</v>
      </c>
      <c r="CL43" s="32">
        <v>495.56</v>
      </c>
      <c r="CM43" s="32">
        <v>5.72</v>
      </c>
      <c r="CN43" s="32">
        <v>5.72</v>
      </c>
      <c r="CO43" s="32">
        <v>5.72</v>
      </c>
      <c r="CP43" s="32">
        <v>0</v>
      </c>
      <c r="CQ43" s="32">
        <v>0</v>
      </c>
      <c r="CR43" s="32">
        <v>1.87</v>
      </c>
    </row>
    <row r="44" spans="1:96" s="32" customFormat="1">
      <c r="A44" s="32" t="str">
        <f>"3"</f>
        <v>3</v>
      </c>
      <c r="B44" s="33" t="s">
        <v>104</v>
      </c>
      <c r="C44" s="34" t="str">
        <f>"43,1"</f>
        <v>43,1</v>
      </c>
      <c r="D44" s="34">
        <v>2.84</v>
      </c>
      <c r="E44" s="34">
        <v>0</v>
      </c>
      <c r="F44" s="34">
        <v>0.52</v>
      </c>
      <c r="G44" s="34">
        <v>0.52</v>
      </c>
      <c r="H44" s="34">
        <v>17.97</v>
      </c>
      <c r="I44" s="34">
        <v>83.34678000000001</v>
      </c>
      <c r="J44" s="35">
        <v>0.09</v>
      </c>
      <c r="K44" s="35">
        <v>0</v>
      </c>
      <c r="L44" s="35">
        <v>0</v>
      </c>
      <c r="M44" s="35">
        <v>0</v>
      </c>
      <c r="N44" s="35">
        <v>0.52</v>
      </c>
      <c r="O44" s="35">
        <v>13.88</v>
      </c>
      <c r="P44" s="35">
        <v>3.58</v>
      </c>
      <c r="Q44" s="35">
        <v>0</v>
      </c>
      <c r="R44" s="35">
        <v>0</v>
      </c>
      <c r="S44" s="35">
        <v>0.43</v>
      </c>
      <c r="T44" s="35">
        <v>1.08</v>
      </c>
      <c r="U44" s="35">
        <v>262.91000000000003</v>
      </c>
      <c r="V44" s="35">
        <v>105.6</v>
      </c>
      <c r="W44" s="35">
        <v>15.09</v>
      </c>
      <c r="X44" s="35">
        <v>20.260000000000002</v>
      </c>
      <c r="Y44" s="35">
        <v>68.099999999999994</v>
      </c>
      <c r="Z44" s="35">
        <v>1.68</v>
      </c>
      <c r="AA44" s="35">
        <v>0</v>
      </c>
      <c r="AB44" s="35">
        <v>2.16</v>
      </c>
      <c r="AC44" s="35">
        <v>0.43</v>
      </c>
      <c r="AD44" s="35">
        <v>0.6</v>
      </c>
      <c r="AE44" s="35">
        <v>0.08</v>
      </c>
      <c r="AF44" s="35">
        <v>0.03</v>
      </c>
      <c r="AG44" s="35">
        <v>0.3</v>
      </c>
      <c r="AH44" s="35">
        <v>0.86</v>
      </c>
      <c r="AI44" s="35">
        <v>0</v>
      </c>
      <c r="AJ44" s="35">
        <v>0</v>
      </c>
      <c r="AK44" s="35">
        <v>0</v>
      </c>
      <c r="AL44" s="35">
        <v>0</v>
      </c>
      <c r="AM44" s="35">
        <v>184.04</v>
      </c>
      <c r="AN44" s="35">
        <v>96.11</v>
      </c>
      <c r="AO44" s="35">
        <v>40.08</v>
      </c>
      <c r="AP44" s="35">
        <v>85.34</v>
      </c>
      <c r="AQ44" s="35">
        <v>34.479999999999997</v>
      </c>
      <c r="AR44" s="35">
        <v>159.9</v>
      </c>
      <c r="AS44" s="35">
        <v>128.01</v>
      </c>
      <c r="AT44" s="35">
        <v>125.42</v>
      </c>
      <c r="AU44" s="35">
        <v>199.98</v>
      </c>
      <c r="AV44" s="35">
        <v>53.44</v>
      </c>
      <c r="AW44" s="35">
        <v>133.61000000000001</v>
      </c>
      <c r="AX44" s="35">
        <v>659</v>
      </c>
      <c r="AY44" s="35">
        <v>0</v>
      </c>
      <c r="AZ44" s="35">
        <v>226.71</v>
      </c>
      <c r="BA44" s="35">
        <v>125.42</v>
      </c>
      <c r="BB44" s="35">
        <v>77.58</v>
      </c>
      <c r="BC44" s="35">
        <v>56.03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0.06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0.05</v>
      </c>
      <c r="BT44" s="35">
        <v>0</v>
      </c>
      <c r="BU44" s="35">
        <v>0</v>
      </c>
      <c r="BV44" s="35">
        <v>0.21</v>
      </c>
      <c r="BW44" s="35">
        <v>0.03</v>
      </c>
      <c r="BX44" s="35">
        <v>0</v>
      </c>
      <c r="BY44" s="35">
        <v>0</v>
      </c>
      <c r="BZ44" s="35">
        <v>0</v>
      </c>
      <c r="CA44" s="35">
        <v>0</v>
      </c>
      <c r="CB44" s="35">
        <v>20.260000000000002</v>
      </c>
      <c r="CC44" s="34">
        <v>2.5</v>
      </c>
      <c r="CE44" s="32">
        <v>0.36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2.08</v>
      </c>
    </row>
    <row r="45" spans="1:96" s="28" customFormat="1">
      <c r="A45" s="28" t="str">
        <f>"6/10"</f>
        <v>6/10</v>
      </c>
      <c r="B45" s="29" t="s">
        <v>105</v>
      </c>
      <c r="C45" s="30" t="str">
        <f>"200"</f>
        <v>200</v>
      </c>
      <c r="D45" s="30">
        <v>1.02</v>
      </c>
      <c r="E45" s="30">
        <v>0</v>
      </c>
      <c r="F45" s="30">
        <v>0.06</v>
      </c>
      <c r="G45" s="30">
        <v>0.06</v>
      </c>
      <c r="H45" s="30">
        <v>18.29</v>
      </c>
      <c r="I45" s="30">
        <v>69.016159999999999</v>
      </c>
      <c r="J45" s="31">
        <v>0.02</v>
      </c>
      <c r="K45" s="31">
        <v>0</v>
      </c>
      <c r="L45" s="31">
        <v>0</v>
      </c>
      <c r="M45" s="31">
        <v>0</v>
      </c>
      <c r="N45" s="31">
        <v>14.3</v>
      </c>
      <c r="O45" s="31">
        <v>0.56999999999999995</v>
      </c>
      <c r="P45" s="31">
        <v>3.42</v>
      </c>
      <c r="Q45" s="31">
        <v>0</v>
      </c>
      <c r="R45" s="31">
        <v>0</v>
      </c>
      <c r="S45" s="31">
        <v>0.3</v>
      </c>
      <c r="T45" s="31">
        <v>0.81</v>
      </c>
      <c r="U45" s="31">
        <v>3.42</v>
      </c>
      <c r="V45" s="31">
        <v>340.11</v>
      </c>
      <c r="W45" s="31">
        <v>31.19</v>
      </c>
      <c r="X45" s="31">
        <v>19.95</v>
      </c>
      <c r="Y45" s="31">
        <v>27.16</v>
      </c>
      <c r="Z45" s="31">
        <v>0.64</v>
      </c>
      <c r="AA45" s="31">
        <v>0</v>
      </c>
      <c r="AB45" s="31">
        <v>630</v>
      </c>
      <c r="AC45" s="31">
        <v>116.6</v>
      </c>
      <c r="AD45" s="31">
        <v>1.1000000000000001</v>
      </c>
      <c r="AE45" s="31">
        <v>0.02</v>
      </c>
      <c r="AF45" s="31">
        <v>0.04</v>
      </c>
      <c r="AG45" s="31">
        <v>0.51</v>
      </c>
      <c r="AH45" s="31">
        <v>0.78</v>
      </c>
      <c r="AI45" s="31">
        <v>0.32</v>
      </c>
      <c r="AJ45" s="31">
        <v>0</v>
      </c>
      <c r="AK45" s="31">
        <v>0.01</v>
      </c>
      <c r="AL45" s="31">
        <v>0.01</v>
      </c>
      <c r="AM45" s="31">
        <v>0.01</v>
      </c>
      <c r="AN45" s="31">
        <v>0.02</v>
      </c>
      <c r="AO45" s="31">
        <v>0</v>
      </c>
      <c r="AP45" s="31">
        <v>0.01</v>
      </c>
      <c r="AQ45" s="31">
        <v>0</v>
      </c>
      <c r="AR45" s="31">
        <v>0.01</v>
      </c>
      <c r="AS45" s="31">
        <v>0.01</v>
      </c>
      <c r="AT45" s="31">
        <v>0.01</v>
      </c>
      <c r="AU45" s="31">
        <v>0.06</v>
      </c>
      <c r="AV45" s="31">
        <v>0</v>
      </c>
      <c r="AW45" s="31">
        <v>0.01</v>
      </c>
      <c r="AX45" s="31">
        <v>0.03</v>
      </c>
      <c r="AY45" s="31">
        <v>0</v>
      </c>
      <c r="AZ45" s="31">
        <v>0.02</v>
      </c>
      <c r="BA45" s="31">
        <v>0.01</v>
      </c>
      <c r="BB45" s="31">
        <v>0.01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0.01</v>
      </c>
      <c r="BT45" s="31">
        <v>0</v>
      </c>
      <c r="BU45" s="31">
        <v>0</v>
      </c>
      <c r="BV45" s="31">
        <v>0.01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214.01</v>
      </c>
      <c r="CC45" s="30">
        <v>4.8</v>
      </c>
      <c r="CE45" s="28">
        <v>105</v>
      </c>
      <c r="CG45" s="28">
        <v>0.72</v>
      </c>
      <c r="CH45" s="28">
        <v>0.72</v>
      </c>
      <c r="CI45" s="28">
        <v>0.72</v>
      </c>
      <c r="CJ45" s="28">
        <v>77.08</v>
      </c>
      <c r="CK45" s="28">
        <v>30.37</v>
      </c>
      <c r="CL45" s="28">
        <v>53.73</v>
      </c>
      <c r="CM45" s="28">
        <v>7.7</v>
      </c>
      <c r="CN45" s="28">
        <v>4.55</v>
      </c>
      <c r="CO45" s="28">
        <v>6.12</v>
      </c>
      <c r="CP45" s="28">
        <v>5</v>
      </c>
      <c r="CQ45" s="28">
        <v>0</v>
      </c>
      <c r="CR45" s="28">
        <v>2.91</v>
      </c>
    </row>
    <row r="46" spans="1:96" s="36" customFormat="1" ht="11.4">
      <c r="B46" s="37" t="s">
        <v>115</v>
      </c>
      <c r="C46" s="38"/>
      <c r="D46" s="38">
        <v>31.98</v>
      </c>
      <c r="E46" s="38">
        <v>15.95</v>
      </c>
      <c r="F46" s="38">
        <v>19.5</v>
      </c>
      <c r="G46" s="38">
        <v>10.1</v>
      </c>
      <c r="H46" s="38">
        <v>131.43</v>
      </c>
      <c r="I46" s="38">
        <v>804.05</v>
      </c>
      <c r="J46" s="39">
        <v>5.91</v>
      </c>
      <c r="K46" s="39">
        <v>5.59</v>
      </c>
      <c r="L46" s="39">
        <v>0</v>
      </c>
      <c r="M46" s="39">
        <v>0</v>
      </c>
      <c r="N46" s="39">
        <v>29.02</v>
      </c>
      <c r="O46" s="39">
        <v>86.36</v>
      </c>
      <c r="P46" s="39">
        <v>16.05</v>
      </c>
      <c r="Q46" s="39">
        <v>0</v>
      </c>
      <c r="R46" s="39">
        <v>0</v>
      </c>
      <c r="S46" s="39">
        <v>1.39</v>
      </c>
      <c r="T46" s="39">
        <v>8.1999999999999993</v>
      </c>
      <c r="U46" s="39">
        <v>1063.18</v>
      </c>
      <c r="V46" s="39">
        <v>1459.89</v>
      </c>
      <c r="W46" s="39">
        <v>136.61000000000001</v>
      </c>
      <c r="X46" s="39">
        <v>147.4</v>
      </c>
      <c r="Y46" s="39">
        <v>617.94000000000005</v>
      </c>
      <c r="Z46" s="39">
        <v>9.6</v>
      </c>
      <c r="AA46" s="39">
        <v>74.14</v>
      </c>
      <c r="AB46" s="39">
        <v>13229.37</v>
      </c>
      <c r="AC46" s="39">
        <v>2441.29</v>
      </c>
      <c r="AD46" s="39">
        <v>7.38</v>
      </c>
      <c r="AE46" s="39">
        <v>0.54</v>
      </c>
      <c r="AF46" s="39">
        <v>0.84</v>
      </c>
      <c r="AG46" s="39">
        <v>7.75</v>
      </c>
      <c r="AH46" s="39">
        <v>15.47</v>
      </c>
      <c r="AI46" s="39">
        <v>12.98</v>
      </c>
      <c r="AJ46" s="39">
        <v>0</v>
      </c>
      <c r="AK46" s="39">
        <v>567.97</v>
      </c>
      <c r="AL46" s="39">
        <v>520.16</v>
      </c>
      <c r="AM46" s="39">
        <v>982.62</v>
      </c>
      <c r="AN46" s="39">
        <v>593.74</v>
      </c>
      <c r="AO46" s="39">
        <v>246.8</v>
      </c>
      <c r="AP46" s="39">
        <v>470.74</v>
      </c>
      <c r="AQ46" s="39">
        <v>188.85</v>
      </c>
      <c r="AR46" s="39">
        <v>783.6</v>
      </c>
      <c r="AS46" s="39">
        <v>640.86</v>
      </c>
      <c r="AT46" s="39">
        <v>725.58</v>
      </c>
      <c r="AU46" s="39">
        <v>1088.3800000000001</v>
      </c>
      <c r="AV46" s="39">
        <v>290.36</v>
      </c>
      <c r="AW46" s="39">
        <v>553.89</v>
      </c>
      <c r="AX46" s="39">
        <v>4315.96</v>
      </c>
      <c r="AY46" s="39">
        <v>2.2400000000000002</v>
      </c>
      <c r="AZ46" s="39">
        <v>1254.6099999999999</v>
      </c>
      <c r="BA46" s="39">
        <v>722.25</v>
      </c>
      <c r="BB46" s="39">
        <v>420.01</v>
      </c>
      <c r="BC46" s="39">
        <v>300.41000000000003</v>
      </c>
      <c r="BD46" s="39">
        <v>0.18</v>
      </c>
      <c r="BE46" s="39">
        <v>0.04</v>
      </c>
      <c r="BF46" s="39">
        <v>0.04</v>
      </c>
      <c r="BG46" s="39">
        <v>0.09</v>
      </c>
      <c r="BH46" s="39">
        <v>0.12</v>
      </c>
      <c r="BI46" s="39">
        <v>0.39</v>
      </c>
      <c r="BJ46" s="39">
        <v>0</v>
      </c>
      <c r="BK46" s="39">
        <v>2.0299999999999998</v>
      </c>
      <c r="BL46" s="39">
        <v>0</v>
      </c>
      <c r="BM46" s="39">
        <v>0.73</v>
      </c>
      <c r="BN46" s="39">
        <v>0.03</v>
      </c>
      <c r="BO46" s="39">
        <v>0.06</v>
      </c>
      <c r="BP46" s="39">
        <v>0</v>
      </c>
      <c r="BQ46" s="39">
        <v>0.04</v>
      </c>
      <c r="BR46" s="39">
        <v>0.15</v>
      </c>
      <c r="BS46" s="39">
        <v>3.26</v>
      </c>
      <c r="BT46" s="39">
        <v>0</v>
      </c>
      <c r="BU46" s="39">
        <v>0</v>
      </c>
      <c r="BV46" s="39">
        <v>5.46</v>
      </c>
      <c r="BW46" s="39">
        <v>0.06</v>
      </c>
      <c r="BX46" s="39">
        <v>0</v>
      </c>
      <c r="BY46" s="39">
        <v>0</v>
      </c>
      <c r="BZ46" s="39">
        <v>0</v>
      </c>
      <c r="CA46" s="39">
        <v>0</v>
      </c>
      <c r="CB46" s="39">
        <v>823.96</v>
      </c>
      <c r="CC46" s="38">
        <f>SUM($CC$38:$CC$45)</f>
        <v>86.449999999999989</v>
      </c>
      <c r="CD46" s="36">
        <f>$I$46/$I$51*100</f>
        <v>23.285818544089707</v>
      </c>
      <c r="CE46" s="36">
        <v>2279.04</v>
      </c>
      <c r="CG46" s="36">
        <v>22.95</v>
      </c>
      <c r="CH46" s="36">
        <v>16.329999999999998</v>
      </c>
      <c r="CI46" s="36">
        <v>19.64</v>
      </c>
      <c r="CJ46" s="36">
        <v>3844.61</v>
      </c>
      <c r="CK46" s="36">
        <v>1986.69</v>
      </c>
      <c r="CL46" s="36">
        <v>2915.65</v>
      </c>
      <c r="CM46" s="36">
        <v>76.89</v>
      </c>
      <c r="CN46" s="36">
        <v>72.010000000000005</v>
      </c>
      <c r="CO46" s="36">
        <v>74.47</v>
      </c>
      <c r="CP46" s="36">
        <v>8</v>
      </c>
      <c r="CQ46" s="36">
        <v>1.7</v>
      </c>
    </row>
    <row r="47" spans="1:96">
      <c r="B47" s="27" t="s">
        <v>116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"5"</f>
        <v>5</v>
      </c>
      <c r="B48" s="33" t="s">
        <v>108</v>
      </c>
      <c r="C48" s="34" t="str">
        <f>"200"</f>
        <v>200</v>
      </c>
      <c r="D48" s="34">
        <v>1</v>
      </c>
      <c r="E48" s="34">
        <v>0</v>
      </c>
      <c r="F48" s="34">
        <v>0.2</v>
      </c>
      <c r="G48" s="34">
        <v>0</v>
      </c>
      <c r="H48" s="34">
        <v>20.6</v>
      </c>
      <c r="I48" s="34">
        <v>86.47999999999999</v>
      </c>
      <c r="J48" s="35">
        <v>0</v>
      </c>
      <c r="K48" s="35">
        <v>0</v>
      </c>
      <c r="L48" s="35">
        <v>0</v>
      </c>
      <c r="M48" s="35">
        <v>0</v>
      </c>
      <c r="N48" s="35">
        <v>19.8</v>
      </c>
      <c r="O48" s="35">
        <v>0.4</v>
      </c>
      <c r="P48" s="35">
        <v>0.4</v>
      </c>
      <c r="Q48" s="35">
        <v>0</v>
      </c>
      <c r="R48" s="35">
        <v>0</v>
      </c>
      <c r="S48" s="35">
        <v>1</v>
      </c>
      <c r="T48" s="35">
        <v>0.6</v>
      </c>
      <c r="U48" s="35">
        <v>12</v>
      </c>
      <c r="V48" s="35">
        <v>240</v>
      </c>
      <c r="W48" s="35">
        <v>14</v>
      </c>
      <c r="X48" s="35">
        <v>8</v>
      </c>
      <c r="Y48" s="35">
        <v>14</v>
      </c>
      <c r="Z48" s="35">
        <v>2.8</v>
      </c>
      <c r="AA48" s="35">
        <v>0</v>
      </c>
      <c r="AB48" s="35">
        <v>0</v>
      </c>
      <c r="AC48" s="35">
        <v>0</v>
      </c>
      <c r="AD48" s="35">
        <v>0.2</v>
      </c>
      <c r="AE48" s="35">
        <v>0.02</v>
      </c>
      <c r="AF48" s="35">
        <v>0.02</v>
      </c>
      <c r="AG48" s="35">
        <v>0.2</v>
      </c>
      <c r="AH48" s="35">
        <v>0.4</v>
      </c>
      <c r="AI48" s="35">
        <v>4</v>
      </c>
      <c r="AJ48" s="35">
        <v>0.4</v>
      </c>
      <c r="AK48" s="35">
        <v>16</v>
      </c>
      <c r="AL48" s="35">
        <v>20</v>
      </c>
      <c r="AM48" s="35">
        <v>28</v>
      </c>
      <c r="AN48" s="35">
        <v>28</v>
      </c>
      <c r="AO48" s="35">
        <v>4</v>
      </c>
      <c r="AP48" s="35">
        <v>16</v>
      </c>
      <c r="AQ48" s="35">
        <v>4</v>
      </c>
      <c r="AR48" s="35">
        <v>14</v>
      </c>
      <c r="AS48" s="35">
        <v>26</v>
      </c>
      <c r="AT48" s="35">
        <v>16</v>
      </c>
      <c r="AU48" s="35">
        <v>116</v>
      </c>
      <c r="AV48" s="35">
        <v>10</v>
      </c>
      <c r="AW48" s="35">
        <v>22</v>
      </c>
      <c r="AX48" s="35">
        <v>64</v>
      </c>
      <c r="AY48" s="35">
        <v>0</v>
      </c>
      <c r="AZ48" s="35">
        <v>20</v>
      </c>
      <c r="BA48" s="35">
        <v>24</v>
      </c>
      <c r="BB48" s="35">
        <v>10</v>
      </c>
      <c r="BC48" s="35">
        <v>8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176.2</v>
      </c>
      <c r="CC48" s="34">
        <v>11.09</v>
      </c>
      <c r="CE48" s="32">
        <v>0</v>
      </c>
      <c r="CG48" s="32">
        <v>3</v>
      </c>
      <c r="CH48" s="32">
        <v>3</v>
      </c>
      <c r="CI48" s="32">
        <v>3</v>
      </c>
      <c r="CJ48" s="32">
        <v>300</v>
      </c>
      <c r="CK48" s="32">
        <v>136.5</v>
      </c>
      <c r="CL48" s="32">
        <v>218.25</v>
      </c>
      <c r="CM48" s="32">
        <v>0.45</v>
      </c>
      <c r="CN48" s="32">
        <v>0.45</v>
      </c>
      <c r="CO48" s="32">
        <v>0.45</v>
      </c>
      <c r="CP48" s="32">
        <v>0</v>
      </c>
      <c r="CQ48" s="32">
        <v>0</v>
      </c>
      <c r="CR48" s="32">
        <v>9.24</v>
      </c>
    </row>
    <row r="49" spans="1:96" s="28" customFormat="1">
      <c r="A49" s="28" t="str">
        <f>"16/1"</f>
        <v>16/1</v>
      </c>
      <c r="B49" s="29" t="s">
        <v>109</v>
      </c>
      <c r="C49" s="30" t="str">
        <f>"30"</f>
        <v>30</v>
      </c>
      <c r="D49" s="30">
        <v>9.6</v>
      </c>
      <c r="E49" s="30">
        <v>0</v>
      </c>
      <c r="F49" s="30">
        <v>9</v>
      </c>
      <c r="G49" s="30">
        <v>0</v>
      </c>
      <c r="H49" s="30">
        <v>18.3</v>
      </c>
      <c r="I49" s="30">
        <v>188.94</v>
      </c>
      <c r="J49" s="31">
        <v>0</v>
      </c>
      <c r="K49" s="31">
        <v>0</v>
      </c>
      <c r="L49" s="31">
        <v>0</v>
      </c>
      <c r="M49" s="31">
        <v>0</v>
      </c>
      <c r="N49" s="31">
        <v>18.3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0">
        <v>6.5</v>
      </c>
      <c r="CE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5.41</v>
      </c>
    </row>
    <row r="50" spans="1:96" s="36" customFormat="1" ht="11.4">
      <c r="B50" s="37" t="s">
        <v>117</v>
      </c>
      <c r="C50" s="38"/>
      <c r="D50" s="38">
        <v>10.6</v>
      </c>
      <c r="E50" s="38">
        <v>0</v>
      </c>
      <c r="F50" s="38">
        <v>9.1999999999999993</v>
      </c>
      <c r="G50" s="38">
        <v>0</v>
      </c>
      <c r="H50" s="38">
        <v>38.9</v>
      </c>
      <c r="I50" s="38">
        <v>275.42</v>
      </c>
      <c r="J50" s="39">
        <v>0</v>
      </c>
      <c r="K50" s="39">
        <v>0</v>
      </c>
      <c r="L50" s="39">
        <v>0</v>
      </c>
      <c r="M50" s="39">
        <v>0</v>
      </c>
      <c r="N50" s="39">
        <v>38.1</v>
      </c>
      <c r="O50" s="39">
        <v>0.4</v>
      </c>
      <c r="P50" s="39">
        <v>0.4</v>
      </c>
      <c r="Q50" s="39">
        <v>0</v>
      </c>
      <c r="R50" s="39">
        <v>0</v>
      </c>
      <c r="S50" s="39">
        <v>1</v>
      </c>
      <c r="T50" s="39">
        <v>0.6</v>
      </c>
      <c r="U50" s="39">
        <v>12</v>
      </c>
      <c r="V50" s="39">
        <v>240</v>
      </c>
      <c r="W50" s="39">
        <v>14</v>
      </c>
      <c r="X50" s="39">
        <v>8</v>
      </c>
      <c r="Y50" s="39">
        <v>14</v>
      </c>
      <c r="Z50" s="39">
        <v>2.8</v>
      </c>
      <c r="AA50" s="39">
        <v>0</v>
      </c>
      <c r="AB50" s="39">
        <v>0</v>
      </c>
      <c r="AC50" s="39">
        <v>0</v>
      </c>
      <c r="AD50" s="39">
        <v>0.2</v>
      </c>
      <c r="AE50" s="39">
        <v>0.02</v>
      </c>
      <c r="AF50" s="39">
        <v>0.02</v>
      </c>
      <c r="AG50" s="39">
        <v>0.2</v>
      </c>
      <c r="AH50" s="39">
        <v>0.4</v>
      </c>
      <c r="AI50" s="39">
        <v>4</v>
      </c>
      <c r="AJ50" s="39">
        <v>0.4</v>
      </c>
      <c r="AK50" s="39">
        <v>16</v>
      </c>
      <c r="AL50" s="39">
        <v>20</v>
      </c>
      <c r="AM50" s="39">
        <v>28</v>
      </c>
      <c r="AN50" s="39">
        <v>28</v>
      </c>
      <c r="AO50" s="39">
        <v>4</v>
      </c>
      <c r="AP50" s="39">
        <v>16</v>
      </c>
      <c r="AQ50" s="39">
        <v>4</v>
      </c>
      <c r="AR50" s="39">
        <v>14</v>
      </c>
      <c r="AS50" s="39">
        <v>26</v>
      </c>
      <c r="AT50" s="39">
        <v>16</v>
      </c>
      <c r="AU50" s="39">
        <v>116</v>
      </c>
      <c r="AV50" s="39">
        <v>10</v>
      </c>
      <c r="AW50" s="39">
        <v>22</v>
      </c>
      <c r="AX50" s="39">
        <v>64</v>
      </c>
      <c r="AY50" s="39">
        <v>0</v>
      </c>
      <c r="AZ50" s="39">
        <v>20</v>
      </c>
      <c r="BA50" s="39">
        <v>24</v>
      </c>
      <c r="BB50" s="39">
        <v>10</v>
      </c>
      <c r="BC50" s="39">
        <v>8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176.2</v>
      </c>
      <c r="CC50" s="38">
        <f>SUM($CC$47:$CC$49)</f>
        <v>17.59</v>
      </c>
      <c r="CD50" s="36">
        <f>$I$50/$I$51*100</f>
        <v>7.9763449330429541</v>
      </c>
      <c r="CE50" s="36">
        <v>0</v>
      </c>
      <c r="CG50" s="36">
        <v>3</v>
      </c>
      <c r="CH50" s="36">
        <v>3</v>
      </c>
      <c r="CI50" s="36">
        <v>3</v>
      </c>
      <c r="CJ50" s="36">
        <v>300</v>
      </c>
      <c r="CK50" s="36">
        <v>136.5</v>
      </c>
      <c r="CL50" s="36">
        <v>218.25</v>
      </c>
      <c r="CM50" s="36">
        <v>0.45</v>
      </c>
      <c r="CN50" s="36">
        <v>0.45</v>
      </c>
      <c r="CO50" s="36">
        <v>0.45</v>
      </c>
      <c r="CP50" s="36">
        <v>0</v>
      </c>
      <c r="CQ50" s="36">
        <v>0</v>
      </c>
    </row>
    <row r="51" spans="1:96" s="36" customFormat="1" ht="11.4">
      <c r="B51" s="37" t="s">
        <v>118</v>
      </c>
      <c r="C51" s="38"/>
      <c r="D51" s="38">
        <v>138.04</v>
      </c>
      <c r="E51" s="38">
        <v>74.739999999999995</v>
      </c>
      <c r="F51" s="38">
        <v>105.09</v>
      </c>
      <c r="G51" s="38">
        <v>24.51</v>
      </c>
      <c r="H51" s="38">
        <v>504.82</v>
      </c>
      <c r="I51" s="38">
        <v>3452.96</v>
      </c>
      <c r="J51" s="39">
        <v>40.590000000000003</v>
      </c>
      <c r="K51" s="39">
        <v>12.31</v>
      </c>
      <c r="L51" s="39">
        <v>0</v>
      </c>
      <c r="M51" s="39">
        <v>0</v>
      </c>
      <c r="N51" s="39">
        <v>221.14</v>
      </c>
      <c r="O51" s="39">
        <v>250.52</v>
      </c>
      <c r="P51" s="39">
        <v>33.17</v>
      </c>
      <c r="Q51" s="39">
        <v>0</v>
      </c>
      <c r="R51" s="39">
        <v>0</v>
      </c>
      <c r="S51" s="39">
        <v>7.07</v>
      </c>
      <c r="T51" s="39">
        <v>25.8</v>
      </c>
      <c r="U51" s="39">
        <v>3246.35</v>
      </c>
      <c r="V51" s="39">
        <v>4330.6099999999997</v>
      </c>
      <c r="W51" s="39">
        <v>1202.74</v>
      </c>
      <c r="X51" s="39">
        <v>443.72</v>
      </c>
      <c r="Y51" s="39">
        <v>2103.62</v>
      </c>
      <c r="Z51" s="39">
        <v>26.82</v>
      </c>
      <c r="AA51" s="39">
        <v>394.98</v>
      </c>
      <c r="AB51" s="39">
        <v>21980.13</v>
      </c>
      <c r="AC51" s="39">
        <v>4419.96</v>
      </c>
      <c r="AD51" s="39">
        <v>17.16</v>
      </c>
      <c r="AE51" s="39">
        <v>1.48</v>
      </c>
      <c r="AF51" s="39">
        <v>2.84</v>
      </c>
      <c r="AG51" s="39">
        <v>17.45</v>
      </c>
      <c r="AH51" s="39">
        <v>44.81</v>
      </c>
      <c r="AI51" s="39">
        <v>33.79</v>
      </c>
      <c r="AJ51" s="39">
        <v>0.8</v>
      </c>
      <c r="AK51" s="39">
        <v>4089.06</v>
      </c>
      <c r="AL51" s="39">
        <v>3663.69</v>
      </c>
      <c r="AM51" s="39">
        <v>6848.16</v>
      </c>
      <c r="AN51" s="39">
        <v>4544.43</v>
      </c>
      <c r="AO51" s="39">
        <v>1813.62</v>
      </c>
      <c r="AP51" s="39">
        <v>3186.48</v>
      </c>
      <c r="AQ51" s="39">
        <v>1128.22</v>
      </c>
      <c r="AR51" s="39">
        <v>4253.3100000000004</v>
      </c>
      <c r="AS51" s="39">
        <v>2427.0300000000002</v>
      </c>
      <c r="AT51" s="39">
        <v>2490.59</v>
      </c>
      <c r="AU51" s="39">
        <v>3710.88</v>
      </c>
      <c r="AV51" s="39">
        <v>1749.7</v>
      </c>
      <c r="AW51" s="39">
        <v>1849.65</v>
      </c>
      <c r="AX51" s="39">
        <v>13344.2</v>
      </c>
      <c r="AY51" s="39">
        <v>6.66</v>
      </c>
      <c r="AZ51" s="39">
        <v>4176.3</v>
      </c>
      <c r="BA51" s="39">
        <v>2633.49</v>
      </c>
      <c r="BB51" s="39">
        <v>3573.55</v>
      </c>
      <c r="BC51" s="39">
        <v>1183.5899999999999</v>
      </c>
      <c r="BD51" s="39">
        <v>0.82</v>
      </c>
      <c r="BE51" s="39">
        <v>0.22</v>
      </c>
      <c r="BF51" s="39">
        <v>0.17</v>
      </c>
      <c r="BG51" s="39">
        <v>0.42</v>
      </c>
      <c r="BH51" s="39">
        <v>0.54</v>
      </c>
      <c r="BI51" s="39">
        <v>1.86</v>
      </c>
      <c r="BJ51" s="39">
        <v>0</v>
      </c>
      <c r="BK51" s="39">
        <v>7.58</v>
      </c>
      <c r="BL51" s="39">
        <v>0</v>
      </c>
      <c r="BM51" s="39">
        <v>2.59</v>
      </c>
      <c r="BN51" s="39">
        <v>7.0000000000000007E-2</v>
      </c>
      <c r="BO51" s="39">
        <v>0.12</v>
      </c>
      <c r="BP51" s="39">
        <v>0</v>
      </c>
      <c r="BQ51" s="39">
        <v>0.23</v>
      </c>
      <c r="BR51" s="39">
        <v>0.67</v>
      </c>
      <c r="BS51" s="39">
        <v>11.87</v>
      </c>
      <c r="BT51" s="39">
        <v>0</v>
      </c>
      <c r="BU51" s="39">
        <v>0</v>
      </c>
      <c r="BV51" s="39">
        <v>12.96</v>
      </c>
      <c r="BW51" s="39">
        <v>0.17</v>
      </c>
      <c r="BX51" s="39">
        <v>0.05</v>
      </c>
      <c r="BY51" s="39">
        <v>0</v>
      </c>
      <c r="BZ51" s="39">
        <v>0</v>
      </c>
      <c r="CA51" s="39">
        <v>0</v>
      </c>
      <c r="CB51" s="39">
        <v>2632.65</v>
      </c>
      <c r="CC51" s="38">
        <v>374.00000000000006</v>
      </c>
      <c r="CE51" s="36">
        <v>4058.34</v>
      </c>
      <c r="CG51" s="36">
        <v>264.36</v>
      </c>
      <c r="CH51" s="36">
        <v>149.44999999999999</v>
      </c>
      <c r="CI51" s="36">
        <v>206.9</v>
      </c>
      <c r="CJ51" s="36">
        <v>19213.25</v>
      </c>
      <c r="CK51" s="36">
        <v>9473.4699999999993</v>
      </c>
      <c r="CL51" s="36">
        <v>14343.36</v>
      </c>
      <c r="CM51" s="36">
        <v>338.08</v>
      </c>
      <c r="CN51" s="36">
        <v>245.19</v>
      </c>
      <c r="CO51" s="36">
        <v>291.67</v>
      </c>
      <c r="CP51" s="36">
        <v>47.81</v>
      </c>
      <c r="CQ51" s="36">
        <v>5.1100000000000003</v>
      </c>
    </row>
    <row r="52" spans="1:96">
      <c r="A52" s="86" t="s">
        <v>155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 hidden="1">
      <c r="B53" s="14" t="s">
        <v>119</v>
      </c>
      <c r="C53" s="16"/>
      <c r="D53" s="16">
        <v>16</v>
      </c>
      <c r="E53" s="16"/>
      <c r="F53" s="16">
        <v>28</v>
      </c>
      <c r="G53" s="16"/>
      <c r="H53" s="16">
        <v>55</v>
      </c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2:CC52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121</v>
      </c>
      <c r="B1" s="42" t="s">
        <v>122</v>
      </c>
      <c r="C1" s="43"/>
      <c r="D1" s="44"/>
      <c r="E1" s="41" t="s">
        <v>123</v>
      </c>
      <c r="F1" s="45"/>
      <c r="I1" s="41" t="s">
        <v>124</v>
      </c>
      <c r="J1" s="46"/>
    </row>
    <row r="2" spans="1:10" ht="7.5" customHeight="1" thickBot="1"/>
    <row r="3" spans="1:10" ht="15" thickBot="1">
      <c r="A3" s="47" t="s">
        <v>125</v>
      </c>
      <c r="B3" s="48" t="s">
        <v>126</v>
      </c>
      <c r="C3" s="48" t="s">
        <v>127</v>
      </c>
      <c r="D3" s="48" t="s">
        <v>128</v>
      </c>
      <c r="E3" s="48" t="s">
        <v>6</v>
      </c>
      <c r="F3" s="48" t="s">
        <v>129</v>
      </c>
      <c r="G3" s="48" t="s">
        <v>130</v>
      </c>
      <c r="H3" s="48" t="s">
        <v>131</v>
      </c>
      <c r="I3" s="48" t="s">
        <v>132</v>
      </c>
      <c r="J3" s="49" t="s">
        <v>133</v>
      </c>
    </row>
    <row r="4" spans="1:10">
      <c r="A4" s="50" t="s">
        <v>134</v>
      </c>
      <c r="B4" s="51" t="s">
        <v>135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136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137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138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139</v>
      </c>
      <c r="B15" s="76" t="s">
        <v>138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140</v>
      </c>
      <c r="B18" s="58" t="s">
        <v>141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142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143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144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145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146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147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148</v>
      </c>
      <c r="C29" s="84" t="s">
        <v>152</v>
      </c>
      <c r="D29" s="53" t="s">
        <v>108</v>
      </c>
      <c r="E29" s="54">
        <v>200</v>
      </c>
      <c r="F29" s="55">
        <v>11.09</v>
      </c>
      <c r="G29" s="54">
        <v>86.47999999999999</v>
      </c>
      <c r="H29" s="54">
        <v>1</v>
      </c>
      <c r="I29" s="54">
        <v>0.2</v>
      </c>
      <c r="J29" s="56">
        <v>20.6</v>
      </c>
    </row>
    <row r="30" spans="1:10" hidden="1">
      <c r="A30" s="57"/>
      <c r="B30" s="82" t="s">
        <v>145</v>
      </c>
      <c r="C30" s="85" t="s">
        <v>153</v>
      </c>
      <c r="D30" s="65" t="s">
        <v>109</v>
      </c>
      <c r="E30" s="66">
        <v>30</v>
      </c>
      <c r="F30" s="67">
        <v>6.5</v>
      </c>
      <c r="G30" s="66">
        <v>188.94</v>
      </c>
      <c r="H30" s="66">
        <v>9.6</v>
      </c>
      <c r="I30" s="66">
        <v>9</v>
      </c>
      <c r="J30" s="68">
        <v>18.3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149</v>
      </c>
      <c r="B33" s="51" t="s">
        <v>135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144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145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137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150</v>
      </c>
      <c r="B39" s="76" t="s">
        <v>151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148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145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138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45244.314872685187</v>
      </c>
      <c r="C1">
        <f>YEAR(Дата_Сост)</f>
        <v>2023</v>
      </c>
      <c r="D1">
        <f>MONTH(Дата_Сост)</f>
        <v>11</v>
      </c>
      <c r="E1">
        <f>DAY(Дата_Сост)</f>
        <v>14</v>
      </c>
    </row>
    <row r="2" spans="1:5">
      <c r="A2" t="s">
        <v>82</v>
      </c>
      <c r="B2" s="2">
        <v>45237.550219907411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34</v>
      </c>
    </row>
    <row r="6" spans="1:5">
      <c r="B6" s="4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14.11.2023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2023-11-07T08:14:17Z</dcterms:modified>
</cp:coreProperties>
</file>