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4.12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'04.12.2023'!$A$3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<sst xmlns="http://schemas.openxmlformats.org/spreadsheetml/2006/main" count="185" uniqueCount="156">
  <si>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</si>
  <si>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</si>
  <si>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</si>
  <si>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</si>
  <si>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</si>
  <si>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</si>
  <si>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</si>
  <si>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</si>
  <si>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</si>
  <si>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</si>
  <si>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</si>
  <si>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</si>
  <si>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</si>
  <si>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</si>
  <si>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</si>
  <si>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</si>
  <si>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</si>
  <si>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</si>
  <si>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</si>
  <si>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</si>
  <si>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</si>
  <si>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</si>
  <si>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</si>
  <si>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</si>
  <si>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</si>
  <si>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</si>
  <si>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</si>
  <si>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</si>
  <si>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</si>
  <si>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</si>
  <si>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</si>
  <si>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</si>
  <si>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</si>
  <si>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</si>
  <si>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</si>
  <si>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</si>
  <si>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</si>
  <si>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</si>
  <si>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</si>
  <si>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</si>
  <si>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</si>
  <si>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</si>
  <si>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</si>
  <si>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</si>
  <si>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</si>
  <si>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</si>
  <si>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</si>
  <si>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</si>
  <si>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</si>
  <si>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</si>
  <si>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</si>
  <si>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</si>
  <si>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</si>
  <si>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</si>
  <si>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</si>
  <si>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</si>
  <si>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</si>
  <si>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</si>
  <si>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</si>
  <si>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</si>
  <si>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</si>
  <si>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</si>
  <si>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</si>
  <si>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</si>
  <si>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</si>
  <si>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</si>
  <si>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</si>
  <si>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</si>
  <si>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</si>
  <si>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</si>
  <si>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</si>
  <si>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</si>
  <si>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</si>
  <si>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</si>
  <si>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</si>
  <si>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</si>
  <si>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</si>
  <si>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</si>
  <si>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</si>
  <si>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</si>
  <si>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</si>
  <si>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</si>
  <si>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</si>
  <si>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</si>
  <si>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</si>
  <si>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</si>
  <si>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</si>
  <si>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</si>
  <si>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</si>
  <si>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</si>
  <si>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</si>
  <si>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</si>
  <si>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</si>
  <si>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геркулесовая молочная с маслом сливочным</t>
  </si>
  <si>
    <t>Блины с маслом  (1/55)</t>
  </si>
  <si>
    <t>Молоко сгущенное</t>
  </si>
  <si>
    <t>Хлеб пшеничный</t>
  </si>
  <si>
    <t>Чай с лимоном (вариант 4)</t>
  </si>
  <si>
    <t>Итого за 'Завтрак с 7 до 11 лет'</t>
  </si>
  <si>
    <t>Обед  с 7 до 11 лет</t>
  </si>
  <si>
    <t>Салат из белокочанной капусты с морковью и растительным маслом</t>
  </si>
  <si>
    <t xml:space="preserve">Суп картофельный с рыбными консервами </t>
  </si>
  <si>
    <t>Каша гречневая рассыпчатая с маслом</t>
  </si>
  <si>
    <t>Курица в соусе с томатом</t>
  </si>
  <si>
    <t>Хлеб ржаной</t>
  </si>
  <si>
    <t>Кисель из концентрата</t>
  </si>
  <si>
    <t>Итого за 'Обед  с 7 до 11 лет'</t>
  </si>
  <si>
    <t>Полдник</t>
  </si>
  <si>
    <t>Сок</t>
  </si>
  <si>
    <t>Печенье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</si>
  <si>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</si>
  <si>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</si>
  <si>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</si>
  <si>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</si>
  <si>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Каша гречневая рассыпчатая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</si>
  <si>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</si>
  <si>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</si>
  <si>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</si>
  <si>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</si>
  <si>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</si>
  <si>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04.12.2023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</si>
  <si>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</si>
  <si>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</si>
  <si>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</si>
  <si>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</si>
  <si>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</si>
  <si>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</si>
  <si>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</si>
  <si>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</si>
  <si>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</si>
  <si>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</si>
  <si>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</si>
  <si>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</si>
  <si>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</si>
  <si>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</si>
  <si>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</si>
  <si>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</si>
  <si>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</si>
  <si>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</si>
  <si>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</si>
  <si>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</si>
  <si>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</si>
  <si>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</si>
  <si>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</si>
  <si>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</si>
  <si>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</si>
  <si>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</si>
  <si>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</si>
  <si>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</si>
  <si>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</si>
  <si>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</si>
  <si>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</si>
  <si>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</si>
  <si>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11/3</t>
  </si>
  <si>
    <t>Итого сумма с 7 до 11 лет       174,00</t>
  </si>
  <si>
    <t>Итого сумма с 12 и старше      200,00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</si>
</sst>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topLeftCell="A42" workbookViewId="0">
      <selection activeCell="I58" sqref="I58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74" t="s">
        <v>87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</row>
    <row r="2" spans="1:96" s="1" customFormat="1" ht="20.25" customHeight="1">
      <c r="A2" s="77" t="str">
        <f>"МЕНЮ НА " &amp; Dop!E1 &amp; "." &amp;Dop!D1 &amp; "." &amp; Dop!C1 &amp; "г."</f>
        <v>МЕНЮ НА 4.12.2023г.</v>
      </c>
      <c r="B2" s="77"/>
      <c r="C2" s="77"/>
      <c r="D2" s="77"/>
      <c r="E2" s="77"/>
      <c r="F2" s="77"/>
      <c r="G2" s="77"/>
      <c r="H2" s="77"/>
      <c r="I2" s="77"/>
    </row>
    <row r="3" spans="1:96" s="6" customFormat="1">
      <c r="A3" s="4"/>
      <c r="B3" s="4" t="str">
        <f>"4 декабря 2023 г."</f>
        <v>4 декабря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78" t="s">
        <v>75</v>
      </c>
      <c r="B8" s="80" t="s">
        <v>0</v>
      </c>
      <c r="C8" s="80" t="s">
        <v>6</v>
      </c>
      <c r="D8" s="80" t="s">
        <v>2</v>
      </c>
      <c r="E8" s="80"/>
      <c r="F8" s="80" t="s">
        <v>8</v>
      </c>
      <c r="G8" s="80"/>
      <c r="H8" s="80" t="s">
        <v>7</v>
      </c>
      <c r="I8" s="75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81" t="s">
        <v>74</v>
      </c>
      <c r="X8" s="81"/>
      <c r="Y8" s="81"/>
      <c r="Z8" s="81"/>
      <c r="AA8" s="81" t="s">
        <v>76</v>
      </c>
      <c r="AB8" s="81"/>
      <c r="AC8" s="81"/>
      <c r="AD8" s="81"/>
      <c r="AE8" s="81"/>
      <c r="AF8" s="81"/>
      <c r="AG8" s="81"/>
      <c r="AH8" s="81"/>
      <c r="AI8" s="8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75" t="s">
        <v>89</v>
      </c>
      <c r="CR8" s="75" t="s">
        <v>88</v>
      </c>
    </row>
    <row r="9" spans="1:96" ht="21.6" customHeight="1">
      <c r="A9" s="79"/>
      <c r="B9" s="80"/>
      <c r="C9" s="80"/>
      <c r="D9" s="10" t="s">
        <v>1</v>
      </c>
      <c r="E9" s="10" t="s">
        <v>3</v>
      </c>
      <c r="F9" s="10" t="s">
        <v>1</v>
      </c>
      <c r="G9" s="10" t="s">
        <v>4</v>
      </c>
      <c r="H9" s="80"/>
      <c r="I9" s="7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76"/>
      <c r="CR9" s="76"/>
    </row>
    <row r="10" spans="1:96">
      <c r="B10" s="18" t="s">
        <v>92</v>
      </c>
      <c r="C10" s="16"/>
      <c r="D10" s="16"/>
      <c r="E10" s="16"/>
      <c r="F10" s="16"/>
      <c r="G10" s="16"/>
      <c r="H10" s="16"/>
      <c r="I10" s="16"/>
    </row>
    <row r="11" spans="1:96" s="23" customFormat="1" ht="24">
      <c r="A11" s="23" t="str">
        <f>"8/4"</f>
        <v>8/4</v>
      </c>
      <c r="B11" s="24" t="s">
        <v>93</v>
      </c>
      <c r="C11" s="25" t="str">
        <f>"200"</f>
        <v>200</v>
      </c>
      <c r="D11" s="25">
        <v>6.38</v>
      </c>
      <c r="E11" s="25">
        <v>2.36</v>
      </c>
      <c r="F11" s="25">
        <v>7.41</v>
      </c>
      <c r="G11" s="25">
        <v>2.23</v>
      </c>
      <c r="H11" s="25">
        <v>29.16</v>
      </c>
      <c r="I11" s="25">
        <v>205.60567799999995</v>
      </c>
      <c r="J11" s="26">
        <v>4.46</v>
      </c>
      <c r="K11" s="26">
        <v>0.11</v>
      </c>
      <c r="L11" s="26">
        <v>0</v>
      </c>
      <c r="M11" s="26">
        <v>0</v>
      </c>
      <c r="N11" s="26">
        <v>7.51</v>
      </c>
      <c r="O11" s="26">
        <v>19.690000000000001</v>
      </c>
      <c r="P11" s="26">
        <v>1.97</v>
      </c>
      <c r="Q11" s="26">
        <v>0</v>
      </c>
      <c r="R11" s="26">
        <v>0</v>
      </c>
      <c r="S11" s="26">
        <v>0.08</v>
      </c>
      <c r="T11" s="26">
        <v>2.04</v>
      </c>
      <c r="U11" s="26">
        <v>357.67</v>
      </c>
      <c r="V11" s="26">
        <v>208.82</v>
      </c>
      <c r="W11" s="26">
        <v>104.71</v>
      </c>
      <c r="X11" s="26">
        <v>50.3</v>
      </c>
      <c r="Y11" s="26">
        <v>167.2</v>
      </c>
      <c r="Z11" s="26">
        <v>1.24</v>
      </c>
      <c r="AA11" s="26">
        <v>21.6</v>
      </c>
      <c r="AB11" s="26">
        <v>18.399999999999999</v>
      </c>
      <c r="AC11" s="26">
        <v>40.1</v>
      </c>
      <c r="AD11" s="26">
        <v>0.63</v>
      </c>
      <c r="AE11" s="26">
        <v>0.14000000000000001</v>
      </c>
      <c r="AF11" s="26">
        <v>0.13</v>
      </c>
      <c r="AG11" s="26">
        <v>0.36</v>
      </c>
      <c r="AH11" s="26">
        <v>2.31</v>
      </c>
      <c r="AI11" s="26">
        <v>0.42</v>
      </c>
      <c r="AJ11" s="26">
        <v>0</v>
      </c>
      <c r="AK11" s="26">
        <v>314.05</v>
      </c>
      <c r="AL11" s="26">
        <v>257.68</v>
      </c>
      <c r="AM11" s="26">
        <v>426.01</v>
      </c>
      <c r="AN11" s="26">
        <v>311.19</v>
      </c>
      <c r="AO11" s="26">
        <v>97.73</v>
      </c>
      <c r="AP11" s="26">
        <v>228.56</v>
      </c>
      <c r="AQ11" s="26">
        <v>100.35</v>
      </c>
      <c r="AR11" s="26">
        <v>293.49</v>
      </c>
      <c r="AS11" s="26">
        <v>166.15</v>
      </c>
      <c r="AT11" s="26">
        <v>250.28</v>
      </c>
      <c r="AU11" s="26">
        <v>312.64999999999998</v>
      </c>
      <c r="AV11" s="26">
        <v>84.21</v>
      </c>
      <c r="AW11" s="26">
        <v>345.96</v>
      </c>
      <c r="AX11" s="26">
        <v>665.88</v>
      </c>
      <c r="AY11" s="26">
        <v>0</v>
      </c>
      <c r="AZ11" s="26">
        <v>219.17</v>
      </c>
      <c r="BA11" s="26">
        <v>176.48</v>
      </c>
      <c r="BB11" s="26">
        <v>290.25</v>
      </c>
      <c r="BC11" s="26">
        <v>115.45</v>
      </c>
      <c r="BD11" s="26">
        <v>0.12</v>
      </c>
      <c r="BE11" s="26">
        <v>0.05</v>
      </c>
      <c r="BF11" s="26">
        <v>0.03</v>
      </c>
      <c r="BG11" s="26">
        <v>7.0000000000000007E-2</v>
      </c>
      <c r="BH11" s="26">
        <v>0.08</v>
      </c>
      <c r="BI11" s="26">
        <v>0.36</v>
      </c>
      <c r="BJ11" s="26">
        <v>0</v>
      </c>
      <c r="BK11" s="26">
        <v>1.39</v>
      </c>
      <c r="BL11" s="26">
        <v>0</v>
      </c>
      <c r="BM11" s="26">
        <v>0.32</v>
      </c>
      <c r="BN11" s="26">
        <v>0</v>
      </c>
      <c r="BO11" s="26">
        <v>0</v>
      </c>
      <c r="BP11" s="26">
        <v>0</v>
      </c>
      <c r="BQ11" s="26">
        <v>7.0000000000000007E-2</v>
      </c>
      <c r="BR11" s="26">
        <v>0.1</v>
      </c>
      <c r="BS11" s="26">
        <v>1.47</v>
      </c>
      <c r="BT11" s="26">
        <v>0</v>
      </c>
      <c r="BU11" s="26">
        <v>0</v>
      </c>
      <c r="BV11" s="26">
        <v>0.87</v>
      </c>
      <c r="BW11" s="26">
        <v>0.02</v>
      </c>
      <c r="BX11" s="26">
        <v>0</v>
      </c>
      <c r="BY11" s="26">
        <v>0</v>
      </c>
      <c r="BZ11" s="26">
        <v>0</v>
      </c>
      <c r="CA11" s="26">
        <v>0</v>
      </c>
      <c r="CB11" s="26">
        <v>176.3</v>
      </c>
      <c r="CC11" s="25">
        <v>16.53</v>
      </c>
      <c r="CE11" s="23">
        <v>24.67</v>
      </c>
      <c r="CG11" s="23">
        <v>43.38</v>
      </c>
      <c r="CH11" s="23">
        <v>19.27</v>
      </c>
      <c r="CI11" s="23">
        <v>31.33</v>
      </c>
      <c r="CJ11" s="23">
        <v>1909.62</v>
      </c>
      <c r="CK11" s="23">
        <v>866.22</v>
      </c>
      <c r="CL11" s="23">
        <v>1387.92</v>
      </c>
      <c r="CM11" s="23">
        <v>37.549999999999997</v>
      </c>
      <c r="CN11" s="23">
        <v>19.5</v>
      </c>
      <c r="CO11" s="23">
        <v>28.53</v>
      </c>
      <c r="CP11" s="23">
        <v>4</v>
      </c>
      <c r="CQ11" s="23">
        <v>0.8</v>
      </c>
      <c r="CR11" s="23">
        <v>10.02</v>
      </c>
    </row>
    <row r="12" spans="1:96" s="23" customFormat="1">
      <c r="A12" s="23" t="str">
        <f>"726/1"</f>
        <v>726/1</v>
      </c>
      <c r="B12" s="24" t="s">
        <v>94</v>
      </c>
      <c r="C12" s="25" t="str">
        <f>"55"</f>
        <v>55</v>
      </c>
      <c r="D12" s="25">
        <v>3.64</v>
      </c>
      <c r="E12" s="25">
        <v>0.03</v>
      </c>
      <c r="F12" s="25">
        <v>4.95</v>
      </c>
      <c r="G12" s="25">
        <v>1.5</v>
      </c>
      <c r="H12" s="25">
        <v>24.29</v>
      </c>
      <c r="I12" s="25">
        <v>155.63141999999999</v>
      </c>
      <c r="J12" s="26">
        <v>2.93</v>
      </c>
      <c r="K12" s="26">
        <v>0.13</v>
      </c>
      <c r="L12" s="26">
        <v>0</v>
      </c>
      <c r="M12" s="26">
        <v>0</v>
      </c>
      <c r="N12" s="26">
        <v>1.54</v>
      </c>
      <c r="O12" s="26">
        <v>21.29</v>
      </c>
      <c r="P12" s="26">
        <v>1.46</v>
      </c>
      <c r="Q12" s="26">
        <v>0</v>
      </c>
      <c r="R12" s="26">
        <v>0</v>
      </c>
      <c r="S12" s="26">
        <v>0.15</v>
      </c>
      <c r="T12" s="26">
        <v>0.81</v>
      </c>
      <c r="U12" s="26">
        <v>214.85</v>
      </c>
      <c r="V12" s="26">
        <v>58.3</v>
      </c>
      <c r="W12" s="26">
        <v>10.210000000000001</v>
      </c>
      <c r="X12" s="26">
        <v>14.36</v>
      </c>
      <c r="Y12" s="26">
        <v>37.799999999999997</v>
      </c>
      <c r="Z12" s="26">
        <v>0.88</v>
      </c>
      <c r="AA12" s="26">
        <v>17.7</v>
      </c>
      <c r="AB12" s="26">
        <v>15.2</v>
      </c>
      <c r="AC12" s="26">
        <v>32.65</v>
      </c>
      <c r="AD12" s="26">
        <v>0.9</v>
      </c>
      <c r="AE12" s="26">
        <v>0.06</v>
      </c>
      <c r="AF12" s="26">
        <v>0.02</v>
      </c>
      <c r="AG12" s="26">
        <v>0.64</v>
      </c>
      <c r="AH12" s="26">
        <v>1.51</v>
      </c>
      <c r="AI12" s="26">
        <v>0</v>
      </c>
      <c r="AJ12" s="26">
        <v>0</v>
      </c>
      <c r="AK12" s="26">
        <v>176.06</v>
      </c>
      <c r="AL12" s="26">
        <v>182.6</v>
      </c>
      <c r="AM12" s="26">
        <v>279.98</v>
      </c>
      <c r="AN12" s="26">
        <v>94.85</v>
      </c>
      <c r="AO12" s="26">
        <v>55.51</v>
      </c>
      <c r="AP12" s="26">
        <v>111.39</v>
      </c>
      <c r="AQ12" s="26">
        <v>42.63</v>
      </c>
      <c r="AR12" s="26">
        <v>198.62</v>
      </c>
      <c r="AS12" s="26">
        <v>123.7</v>
      </c>
      <c r="AT12" s="26">
        <v>171.36</v>
      </c>
      <c r="AU12" s="26">
        <v>143.16</v>
      </c>
      <c r="AV12" s="26">
        <v>76.7</v>
      </c>
      <c r="AW12" s="26">
        <v>132.31</v>
      </c>
      <c r="AX12" s="26">
        <v>1096.93</v>
      </c>
      <c r="AY12" s="26">
        <v>0</v>
      </c>
      <c r="AZ12" s="26">
        <v>357.2</v>
      </c>
      <c r="BA12" s="26">
        <v>157.16999999999999</v>
      </c>
      <c r="BB12" s="26">
        <v>105.56</v>
      </c>
      <c r="BC12" s="26">
        <v>81.59</v>
      </c>
      <c r="BD12" s="26">
        <v>0.16</v>
      </c>
      <c r="BE12" s="26">
        <v>0.04</v>
      </c>
      <c r="BF12" s="26">
        <v>0.03</v>
      </c>
      <c r="BG12" s="26">
        <v>0.08</v>
      </c>
      <c r="BH12" s="26">
        <v>0.11</v>
      </c>
      <c r="BI12" s="26">
        <v>0.35</v>
      </c>
      <c r="BJ12" s="26">
        <v>0</v>
      </c>
      <c r="BK12" s="26">
        <v>1.23</v>
      </c>
      <c r="BL12" s="26">
        <v>0</v>
      </c>
      <c r="BM12" s="26">
        <v>0.4</v>
      </c>
      <c r="BN12" s="26">
        <v>0</v>
      </c>
      <c r="BO12" s="26">
        <v>0</v>
      </c>
      <c r="BP12" s="26">
        <v>0</v>
      </c>
      <c r="BQ12" s="26">
        <v>0.04</v>
      </c>
      <c r="BR12" s="26">
        <v>0.13</v>
      </c>
      <c r="BS12" s="26">
        <v>1.51</v>
      </c>
      <c r="BT12" s="26">
        <v>0</v>
      </c>
      <c r="BU12" s="26">
        <v>0</v>
      </c>
      <c r="BV12" s="26">
        <v>0.48</v>
      </c>
      <c r="BW12" s="26">
        <v>0.01</v>
      </c>
      <c r="BX12" s="26">
        <v>0</v>
      </c>
      <c r="BY12" s="26">
        <v>0</v>
      </c>
      <c r="BZ12" s="26">
        <v>0</v>
      </c>
      <c r="CA12" s="26">
        <v>0</v>
      </c>
      <c r="CB12" s="26">
        <v>17.850000000000001</v>
      </c>
      <c r="CC12" s="25">
        <v>21.95</v>
      </c>
      <c r="CE12" s="23">
        <v>20.23</v>
      </c>
      <c r="CG12" s="23">
        <v>0</v>
      </c>
      <c r="CH12" s="23">
        <v>0</v>
      </c>
      <c r="CI12" s="23">
        <v>0</v>
      </c>
      <c r="CJ12" s="23">
        <v>2590.91</v>
      </c>
      <c r="CK12" s="23">
        <v>998.18</v>
      </c>
      <c r="CL12" s="23">
        <v>1794.55</v>
      </c>
      <c r="CM12" s="23">
        <v>20.73</v>
      </c>
      <c r="CN12" s="23">
        <v>20.73</v>
      </c>
      <c r="CO12" s="23">
        <v>20.73</v>
      </c>
      <c r="CP12" s="23">
        <v>0</v>
      </c>
      <c r="CQ12" s="23">
        <v>0</v>
      </c>
      <c r="CR12" s="23">
        <v>13.31</v>
      </c>
    </row>
    <row r="13" spans="1:96" s="23" customFormat="1">
      <c r="A13" s="23" t="str">
        <f>"10"</f>
        <v>10</v>
      </c>
      <c r="B13" s="24" t="s">
        <v>95</v>
      </c>
      <c r="C13" s="25" t="str">
        <f>"20"</f>
        <v>20</v>
      </c>
      <c r="D13" s="25">
        <v>1.44</v>
      </c>
      <c r="E13" s="25">
        <v>1.44</v>
      </c>
      <c r="F13" s="25">
        <v>1.7</v>
      </c>
      <c r="G13" s="25">
        <v>0</v>
      </c>
      <c r="H13" s="25">
        <v>11.1</v>
      </c>
      <c r="I13" s="25">
        <v>63.48</v>
      </c>
      <c r="J13" s="26">
        <v>1.04</v>
      </c>
      <c r="K13" s="26">
        <v>0</v>
      </c>
      <c r="L13" s="26">
        <v>0</v>
      </c>
      <c r="M13" s="26">
        <v>0</v>
      </c>
      <c r="N13" s="26">
        <v>11.1</v>
      </c>
      <c r="O13" s="26">
        <v>0</v>
      </c>
      <c r="P13" s="26">
        <v>0</v>
      </c>
      <c r="Q13" s="26">
        <v>0</v>
      </c>
      <c r="R13" s="26">
        <v>0</v>
      </c>
      <c r="S13" s="26">
        <v>0.08</v>
      </c>
      <c r="T13" s="26">
        <v>0.36</v>
      </c>
      <c r="U13" s="26">
        <v>26</v>
      </c>
      <c r="V13" s="26">
        <v>73</v>
      </c>
      <c r="W13" s="26">
        <v>61.4</v>
      </c>
      <c r="X13" s="26">
        <v>6.8</v>
      </c>
      <c r="Y13" s="26">
        <v>43.8</v>
      </c>
      <c r="Z13" s="26">
        <v>0.04</v>
      </c>
      <c r="AA13" s="26">
        <v>8.4</v>
      </c>
      <c r="AB13" s="26">
        <v>6</v>
      </c>
      <c r="AC13" s="26">
        <v>9.4</v>
      </c>
      <c r="AD13" s="26">
        <v>0.04</v>
      </c>
      <c r="AE13" s="26">
        <v>0.01</v>
      </c>
      <c r="AF13" s="26">
        <v>0.08</v>
      </c>
      <c r="AG13" s="26">
        <v>0.04</v>
      </c>
      <c r="AH13" s="26">
        <v>0.36</v>
      </c>
      <c r="AI13" s="26">
        <v>0.2</v>
      </c>
      <c r="AJ13" s="26">
        <v>0</v>
      </c>
      <c r="AK13" s="26">
        <v>0</v>
      </c>
      <c r="AL13" s="26">
        <v>0</v>
      </c>
      <c r="AM13" s="26">
        <v>107.6</v>
      </c>
      <c r="AN13" s="26">
        <v>108</v>
      </c>
      <c r="AO13" s="26">
        <v>33</v>
      </c>
      <c r="AP13" s="26">
        <v>60.8</v>
      </c>
      <c r="AQ13" s="26">
        <v>19</v>
      </c>
      <c r="AR13" s="26">
        <v>64</v>
      </c>
      <c r="AS13" s="26">
        <v>47.2</v>
      </c>
      <c r="AT13" s="26">
        <v>48</v>
      </c>
      <c r="AU13" s="26">
        <v>106</v>
      </c>
      <c r="AV13" s="26">
        <v>34</v>
      </c>
      <c r="AW13" s="26">
        <v>28</v>
      </c>
      <c r="AX13" s="26">
        <v>318.2</v>
      </c>
      <c r="AY13" s="26">
        <v>0</v>
      </c>
      <c r="AZ13" s="26">
        <v>156</v>
      </c>
      <c r="BA13" s="26">
        <v>83.6</v>
      </c>
      <c r="BB13" s="26">
        <v>67.599999999999994</v>
      </c>
      <c r="BC13" s="26">
        <v>13.8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0.49</v>
      </c>
      <c r="BT13" s="26">
        <v>0</v>
      </c>
      <c r="BU13" s="26">
        <v>0</v>
      </c>
      <c r="BV13" s="26">
        <v>0.04</v>
      </c>
      <c r="BW13" s="26">
        <v>0.01</v>
      </c>
      <c r="BX13" s="26">
        <v>0.02</v>
      </c>
      <c r="BY13" s="26">
        <v>0</v>
      </c>
      <c r="BZ13" s="26">
        <v>0</v>
      </c>
      <c r="CA13" s="26">
        <v>0</v>
      </c>
      <c r="CB13" s="26">
        <v>5.32</v>
      </c>
      <c r="CC13" s="25">
        <v>5.35</v>
      </c>
      <c r="CE13" s="23">
        <v>9.4</v>
      </c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0</v>
      </c>
      <c r="CR13" s="23">
        <v>4.46</v>
      </c>
    </row>
    <row r="14" spans="1:96" s="23" customFormat="1">
      <c r="A14" s="23" t="str">
        <f>"2"</f>
        <v>2</v>
      </c>
      <c r="B14" s="24" t="s">
        <v>96</v>
      </c>
      <c r="C14" s="25" t="str">
        <f>"45"</f>
        <v>45</v>
      </c>
      <c r="D14" s="25">
        <v>2.98</v>
      </c>
      <c r="E14" s="25">
        <v>0</v>
      </c>
      <c r="F14" s="25">
        <v>0.3</v>
      </c>
      <c r="G14" s="25">
        <v>0.3</v>
      </c>
      <c r="H14" s="25">
        <v>21.11</v>
      </c>
      <c r="I14" s="25">
        <v>100.75545</v>
      </c>
      <c r="J14" s="26">
        <v>0</v>
      </c>
      <c r="K14" s="26">
        <v>0</v>
      </c>
      <c r="L14" s="26">
        <v>0</v>
      </c>
      <c r="M14" s="26">
        <v>0</v>
      </c>
      <c r="N14" s="26">
        <v>0.5</v>
      </c>
      <c r="O14" s="26">
        <v>20.52</v>
      </c>
      <c r="P14" s="26">
        <v>0.09</v>
      </c>
      <c r="Q14" s="26">
        <v>0</v>
      </c>
      <c r="R14" s="26">
        <v>0</v>
      </c>
      <c r="S14" s="26">
        <v>0</v>
      </c>
      <c r="T14" s="26">
        <v>0.81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143.68</v>
      </c>
      <c r="AL14" s="26">
        <v>149.55000000000001</v>
      </c>
      <c r="AM14" s="26">
        <v>229.03</v>
      </c>
      <c r="AN14" s="26">
        <v>75.95</v>
      </c>
      <c r="AO14" s="26">
        <v>45.02</v>
      </c>
      <c r="AP14" s="26">
        <v>90.05</v>
      </c>
      <c r="AQ14" s="26">
        <v>34.06</v>
      </c>
      <c r="AR14" s="26">
        <v>162.86000000000001</v>
      </c>
      <c r="AS14" s="26">
        <v>101.01</v>
      </c>
      <c r="AT14" s="26">
        <v>140.94</v>
      </c>
      <c r="AU14" s="26">
        <v>116.28</v>
      </c>
      <c r="AV14" s="26">
        <v>61.07</v>
      </c>
      <c r="AW14" s="26">
        <v>108.05</v>
      </c>
      <c r="AX14" s="26">
        <v>903.58</v>
      </c>
      <c r="AY14" s="26">
        <v>0</v>
      </c>
      <c r="AZ14" s="26">
        <v>294.41000000000003</v>
      </c>
      <c r="BA14" s="26">
        <v>128.02000000000001</v>
      </c>
      <c r="BB14" s="26">
        <v>84.96</v>
      </c>
      <c r="BC14" s="26">
        <v>67.34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0.04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0.03</v>
      </c>
      <c r="BT14" s="26">
        <v>0</v>
      </c>
      <c r="BU14" s="26">
        <v>0</v>
      </c>
      <c r="BV14" s="26">
        <v>0.12</v>
      </c>
      <c r="BW14" s="26">
        <v>0.01</v>
      </c>
      <c r="BX14" s="26">
        <v>0</v>
      </c>
      <c r="BY14" s="26">
        <v>0</v>
      </c>
      <c r="BZ14" s="26">
        <v>0</v>
      </c>
      <c r="CA14" s="26">
        <v>0</v>
      </c>
      <c r="CB14" s="26">
        <v>17.600000000000001</v>
      </c>
      <c r="CC14" s="25">
        <v>2.52</v>
      </c>
      <c r="CE14" s="23">
        <v>0</v>
      </c>
      <c r="CG14" s="23">
        <v>0</v>
      </c>
      <c r="CH14" s="23">
        <v>0</v>
      </c>
      <c r="CI14" s="23">
        <v>0</v>
      </c>
      <c r="CJ14" s="23">
        <v>438.82</v>
      </c>
      <c r="CK14" s="23">
        <v>169.06</v>
      </c>
      <c r="CL14" s="23">
        <v>303.94</v>
      </c>
      <c r="CM14" s="23">
        <v>3.51</v>
      </c>
      <c r="CN14" s="23">
        <v>3.51</v>
      </c>
      <c r="CO14" s="23">
        <v>3.51</v>
      </c>
      <c r="CP14" s="23">
        <v>0</v>
      </c>
      <c r="CQ14" s="23">
        <v>0</v>
      </c>
      <c r="CR14" s="23">
        <v>2.1</v>
      </c>
    </row>
    <row r="15" spans="1:96" s="19" customFormat="1">
      <c r="A15" s="19" t="str">
        <f>"29/10"</f>
        <v>29/10</v>
      </c>
      <c r="B15" s="20" t="s">
        <v>97</v>
      </c>
      <c r="C15" s="21" t="str">
        <f>"200"</f>
        <v>200</v>
      </c>
      <c r="D15" s="21">
        <v>0.21</v>
      </c>
      <c r="E15" s="21">
        <v>0</v>
      </c>
      <c r="F15" s="21">
        <v>0.05</v>
      </c>
      <c r="G15" s="21">
        <v>0.05</v>
      </c>
      <c r="H15" s="21">
        <v>7.25</v>
      </c>
      <c r="I15" s="21">
        <v>29.478207999999995</v>
      </c>
      <c r="J15" s="22">
        <v>0</v>
      </c>
      <c r="K15" s="22">
        <v>0</v>
      </c>
      <c r="L15" s="22">
        <v>0</v>
      </c>
      <c r="M15" s="22">
        <v>0</v>
      </c>
      <c r="N15" s="22">
        <v>7.05</v>
      </c>
      <c r="O15" s="22">
        <v>0</v>
      </c>
      <c r="P15" s="22">
        <v>0.2</v>
      </c>
      <c r="Q15" s="22">
        <v>0</v>
      </c>
      <c r="R15" s="22">
        <v>0</v>
      </c>
      <c r="S15" s="22">
        <v>0.34</v>
      </c>
      <c r="T15" s="22">
        <v>0.08</v>
      </c>
      <c r="U15" s="22">
        <v>0.72</v>
      </c>
      <c r="V15" s="22">
        <v>9.89</v>
      </c>
      <c r="W15" s="22">
        <v>2.5299999999999998</v>
      </c>
      <c r="X15" s="22">
        <v>0.68</v>
      </c>
      <c r="Y15" s="22">
        <v>1.23</v>
      </c>
      <c r="Z15" s="22">
        <v>0.06</v>
      </c>
      <c r="AA15" s="22">
        <v>0</v>
      </c>
      <c r="AB15" s="22">
        <v>0.54</v>
      </c>
      <c r="AC15" s="22">
        <v>0.12</v>
      </c>
      <c r="AD15" s="22">
        <v>0.01</v>
      </c>
      <c r="AE15" s="22">
        <v>0</v>
      </c>
      <c r="AF15" s="22">
        <v>0</v>
      </c>
      <c r="AG15" s="22">
        <v>0.01</v>
      </c>
      <c r="AH15" s="22">
        <v>0.01</v>
      </c>
      <c r="AI15" s="22">
        <v>0.96</v>
      </c>
      <c r="AJ15" s="22">
        <v>0</v>
      </c>
      <c r="AK15" s="22">
        <v>0.82</v>
      </c>
      <c r="AL15" s="22">
        <v>0.94</v>
      </c>
      <c r="AM15" s="22">
        <v>0.76</v>
      </c>
      <c r="AN15" s="22">
        <v>1.41</v>
      </c>
      <c r="AO15" s="22">
        <v>0.35</v>
      </c>
      <c r="AP15" s="22">
        <v>1.47</v>
      </c>
      <c r="AQ15" s="22">
        <v>0</v>
      </c>
      <c r="AR15" s="22">
        <v>1.88</v>
      </c>
      <c r="AS15" s="22">
        <v>0</v>
      </c>
      <c r="AT15" s="22">
        <v>0</v>
      </c>
      <c r="AU15" s="22">
        <v>0</v>
      </c>
      <c r="AV15" s="22">
        <v>1.06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200.46</v>
      </c>
      <c r="CC15" s="21">
        <v>3.95</v>
      </c>
      <c r="CE15" s="19">
        <v>0.09</v>
      </c>
      <c r="CG15" s="19">
        <v>0.24</v>
      </c>
      <c r="CH15" s="19">
        <v>0.06</v>
      </c>
      <c r="CI15" s="19">
        <v>0.15</v>
      </c>
      <c r="CJ15" s="19">
        <v>12</v>
      </c>
      <c r="CK15" s="19">
        <v>4.92</v>
      </c>
      <c r="CL15" s="19">
        <v>8.4600000000000009</v>
      </c>
      <c r="CM15" s="19">
        <v>0</v>
      </c>
      <c r="CN15" s="19">
        <v>0</v>
      </c>
      <c r="CO15" s="19">
        <v>0</v>
      </c>
      <c r="CP15" s="19">
        <v>7</v>
      </c>
      <c r="CQ15" s="19">
        <v>0</v>
      </c>
      <c r="CR15" s="19">
        <v>2.4</v>
      </c>
    </row>
    <row r="16" spans="1:96" s="27" customFormat="1" ht="11.4">
      <c r="B16" s="28" t="s">
        <v>98</v>
      </c>
      <c r="C16" s="29"/>
      <c r="D16" s="29">
        <v>14.65</v>
      </c>
      <c r="E16" s="29">
        <v>3.83</v>
      </c>
      <c r="F16" s="29">
        <v>14.4</v>
      </c>
      <c r="G16" s="29">
        <v>4.07</v>
      </c>
      <c r="H16" s="29">
        <v>92.91</v>
      </c>
      <c r="I16" s="29">
        <v>554.95000000000005</v>
      </c>
      <c r="J16" s="30">
        <v>8.43</v>
      </c>
      <c r="K16" s="30">
        <v>0.24</v>
      </c>
      <c r="L16" s="30">
        <v>0</v>
      </c>
      <c r="M16" s="30">
        <v>0</v>
      </c>
      <c r="N16" s="30">
        <v>27.69</v>
      </c>
      <c r="O16" s="30">
        <v>61.5</v>
      </c>
      <c r="P16" s="30">
        <v>3.71</v>
      </c>
      <c r="Q16" s="30">
        <v>0</v>
      </c>
      <c r="R16" s="30">
        <v>0</v>
      </c>
      <c r="S16" s="30">
        <v>0.65</v>
      </c>
      <c r="T16" s="30">
        <v>4.1100000000000003</v>
      </c>
      <c r="U16" s="30">
        <v>599.24</v>
      </c>
      <c r="V16" s="30">
        <v>350.01</v>
      </c>
      <c r="W16" s="30">
        <v>178.85</v>
      </c>
      <c r="X16" s="30">
        <v>72.14</v>
      </c>
      <c r="Y16" s="30">
        <v>250.03</v>
      </c>
      <c r="Z16" s="30">
        <v>2.21</v>
      </c>
      <c r="AA16" s="30">
        <v>47.7</v>
      </c>
      <c r="AB16" s="30">
        <v>40.14</v>
      </c>
      <c r="AC16" s="30">
        <v>82.27</v>
      </c>
      <c r="AD16" s="30">
        <v>1.58</v>
      </c>
      <c r="AE16" s="30">
        <v>0.21</v>
      </c>
      <c r="AF16" s="30">
        <v>0.23</v>
      </c>
      <c r="AG16" s="30">
        <v>1.04</v>
      </c>
      <c r="AH16" s="30">
        <v>4.1900000000000004</v>
      </c>
      <c r="AI16" s="30">
        <v>1.58</v>
      </c>
      <c r="AJ16" s="30">
        <v>0</v>
      </c>
      <c r="AK16" s="30">
        <v>634.62</v>
      </c>
      <c r="AL16" s="30">
        <v>590.77</v>
      </c>
      <c r="AM16" s="30">
        <v>1043.3800000000001</v>
      </c>
      <c r="AN16" s="30">
        <v>591.4</v>
      </c>
      <c r="AO16" s="30">
        <v>231.61</v>
      </c>
      <c r="AP16" s="30">
        <v>492.27</v>
      </c>
      <c r="AQ16" s="30">
        <v>196.03</v>
      </c>
      <c r="AR16" s="30">
        <v>720.85</v>
      </c>
      <c r="AS16" s="30">
        <v>438.07</v>
      </c>
      <c r="AT16" s="30">
        <v>610.59</v>
      </c>
      <c r="AU16" s="30">
        <v>678.09</v>
      </c>
      <c r="AV16" s="30">
        <v>257.05</v>
      </c>
      <c r="AW16" s="30">
        <v>614.32000000000005</v>
      </c>
      <c r="AX16" s="30">
        <v>2984.59</v>
      </c>
      <c r="AY16" s="30">
        <v>0</v>
      </c>
      <c r="AZ16" s="30">
        <v>1026.78</v>
      </c>
      <c r="BA16" s="30">
        <v>545.26</v>
      </c>
      <c r="BB16" s="30">
        <v>548.37</v>
      </c>
      <c r="BC16" s="30">
        <v>278.18</v>
      </c>
      <c r="BD16" s="30">
        <v>0.28000000000000003</v>
      </c>
      <c r="BE16" s="30">
        <v>0.09</v>
      </c>
      <c r="BF16" s="30">
        <v>0.06</v>
      </c>
      <c r="BG16" s="30">
        <v>0.15</v>
      </c>
      <c r="BH16" s="30">
        <v>0.19</v>
      </c>
      <c r="BI16" s="30">
        <v>0.71</v>
      </c>
      <c r="BJ16" s="30">
        <v>0</v>
      </c>
      <c r="BK16" s="30">
        <v>2.65</v>
      </c>
      <c r="BL16" s="30">
        <v>0</v>
      </c>
      <c r="BM16" s="30">
        <v>0.72</v>
      </c>
      <c r="BN16" s="30">
        <v>0</v>
      </c>
      <c r="BO16" s="30">
        <v>0</v>
      </c>
      <c r="BP16" s="30">
        <v>0</v>
      </c>
      <c r="BQ16" s="30">
        <v>0.1</v>
      </c>
      <c r="BR16" s="30">
        <v>0.24</v>
      </c>
      <c r="BS16" s="30">
        <v>3.51</v>
      </c>
      <c r="BT16" s="30">
        <v>0</v>
      </c>
      <c r="BU16" s="30">
        <v>0</v>
      </c>
      <c r="BV16" s="30">
        <v>1.51</v>
      </c>
      <c r="BW16" s="30">
        <v>0.05</v>
      </c>
      <c r="BX16" s="30">
        <v>0.02</v>
      </c>
      <c r="BY16" s="30">
        <v>0</v>
      </c>
      <c r="BZ16" s="30">
        <v>0</v>
      </c>
      <c r="CA16" s="30">
        <v>0</v>
      </c>
      <c r="CB16" s="30">
        <v>417.53</v>
      </c>
      <c r="CC16" s="29">
        <f>SUM($CC$10:$CC$15)</f>
        <v>50.300000000000011</v>
      </c>
      <c r="CD16" s="27">
        <f>$I$16/$I$51*100</f>
        <v>15.288679021766981</v>
      </c>
      <c r="CE16" s="27">
        <v>54.39</v>
      </c>
      <c r="CG16" s="27">
        <v>43.62</v>
      </c>
      <c r="CH16" s="27">
        <v>19.329999999999998</v>
      </c>
      <c r="CI16" s="27">
        <v>31.48</v>
      </c>
      <c r="CJ16" s="27">
        <v>4951.3500000000004</v>
      </c>
      <c r="CK16" s="27">
        <v>2038.38</v>
      </c>
      <c r="CL16" s="27">
        <v>3494.87</v>
      </c>
      <c r="CM16" s="27">
        <v>61.79</v>
      </c>
      <c r="CN16" s="27">
        <v>43.74</v>
      </c>
      <c r="CO16" s="27">
        <v>52.76</v>
      </c>
      <c r="CP16" s="27">
        <v>11</v>
      </c>
      <c r="CQ16" s="27">
        <v>0.8</v>
      </c>
    </row>
    <row r="17" spans="1:96">
      <c r="B17" s="18" t="s">
        <v>99</v>
      </c>
      <c r="C17" s="16"/>
      <c r="D17" s="16"/>
      <c r="E17" s="16"/>
      <c r="F17" s="16"/>
      <c r="G17" s="16"/>
      <c r="H17" s="16"/>
      <c r="I17" s="16"/>
    </row>
    <row r="18" spans="1:96" s="23" customFormat="1" ht="24">
      <c r="A18" s="23" t="str">
        <f>"6/1"</f>
        <v>6/1</v>
      </c>
      <c r="B18" s="24" t="s">
        <v>100</v>
      </c>
      <c r="C18" s="25" t="str">
        <f>"80"</f>
        <v>80</v>
      </c>
      <c r="D18" s="25">
        <v>1.22</v>
      </c>
      <c r="E18" s="25">
        <v>0</v>
      </c>
      <c r="F18" s="25">
        <v>4.7699999999999996</v>
      </c>
      <c r="G18" s="25">
        <v>4.7699999999999996</v>
      </c>
      <c r="H18" s="25">
        <v>7.45</v>
      </c>
      <c r="I18" s="25">
        <v>74.153464</v>
      </c>
      <c r="J18" s="26">
        <v>0.6</v>
      </c>
      <c r="K18" s="26">
        <v>3.12</v>
      </c>
      <c r="L18" s="26">
        <v>0</v>
      </c>
      <c r="M18" s="26">
        <v>0</v>
      </c>
      <c r="N18" s="26">
        <v>5.89</v>
      </c>
      <c r="O18" s="26">
        <v>0.08</v>
      </c>
      <c r="P18" s="26">
        <v>1.48</v>
      </c>
      <c r="Q18" s="26">
        <v>0</v>
      </c>
      <c r="R18" s="26">
        <v>0</v>
      </c>
      <c r="S18" s="26">
        <v>0.21</v>
      </c>
      <c r="T18" s="26">
        <v>0.93</v>
      </c>
      <c r="U18" s="26">
        <v>162.04</v>
      </c>
      <c r="V18" s="26">
        <v>201.59</v>
      </c>
      <c r="W18" s="26">
        <v>33.119999999999997</v>
      </c>
      <c r="X18" s="26">
        <v>14.26</v>
      </c>
      <c r="Y18" s="26">
        <v>25.52</v>
      </c>
      <c r="Z18" s="26">
        <v>0.46</v>
      </c>
      <c r="AA18" s="26">
        <v>0</v>
      </c>
      <c r="AB18" s="26">
        <v>1517.04</v>
      </c>
      <c r="AC18" s="26">
        <v>257.8</v>
      </c>
      <c r="AD18" s="26">
        <v>2.2200000000000002</v>
      </c>
      <c r="AE18" s="26">
        <v>0.03</v>
      </c>
      <c r="AF18" s="26">
        <v>0.03</v>
      </c>
      <c r="AG18" s="26">
        <v>0.54</v>
      </c>
      <c r="AH18" s="26">
        <v>0.68</v>
      </c>
      <c r="AI18" s="26">
        <v>27.09</v>
      </c>
      <c r="AJ18" s="26">
        <v>0</v>
      </c>
      <c r="AK18" s="26">
        <v>39.5</v>
      </c>
      <c r="AL18" s="26">
        <v>33.79</v>
      </c>
      <c r="AM18" s="26">
        <v>43.15</v>
      </c>
      <c r="AN18" s="26">
        <v>40.630000000000003</v>
      </c>
      <c r="AO18" s="26">
        <v>14.06</v>
      </c>
      <c r="AP18" s="26">
        <v>30.47</v>
      </c>
      <c r="AQ18" s="26">
        <v>6.88</v>
      </c>
      <c r="AR18" s="26">
        <v>36.82</v>
      </c>
      <c r="AS18" s="26">
        <v>47.77</v>
      </c>
      <c r="AT18" s="26">
        <v>55.12</v>
      </c>
      <c r="AU18" s="26">
        <v>118.07</v>
      </c>
      <c r="AV18" s="26">
        <v>18.22</v>
      </c>
      <c r="AW18" s="26">
        <v>31.27</v>
      </c>
      <c r="AX18" s="26">
        <v>191.18</v>
      </c>
      <c r="AY18" s="26">
        <v>0</v>
      </c>
      <c r="AZ18" s="26">
        <v>38.46</v>
      </c>
      <c r="BA18" s="26">
        <v>38.83</v>
      </c>
      <c r="BB18" s="26">
        <v>31.66</v>
      </c>
      <c r="BC18" s="26">
        <v>13.27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0.28999999999999998</v>
      </c>
      <c r="BL18" s="26">
        <v>0</v>
      </c>
      <c r="BM18" s="26">
        <v>0.19</v>
      </c>
      <c r="BN18" s="26">
        <v>0.01</v>
      </c>
      <c r="BO18" s="26">
        <v>0.03</v>
      </c>
      <c r="BP18" s="26">
        <v>0</v>
      </c>
      <c r="BQ18" s="26">
        <v>0</v>
      </c>
      <c r="BR18" s="26">
        <v>0</v>
      </c>
      <c r="BS18" s="26">
        <v>1.1100000000000001</v>
      </c>
      <c r="BT18" s="26">
        <v>0</v>
      </c>
      <c r="BU18" s="26">
        <v>0</v>
      </c>
      <c r="BV18" s="26">
        <v>2.78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65.510000000000005</v>
      </c>
      <c r="CC18" s="25">
        <v>7.84</v>
      </c>
      <c r="CE18" s="23">
        <v>252.84</v>
      </c>
      <c r="CG18" s="23">
        <v>10.16</v>
      </c>
      <c r="CH18" s="23">
        <v>4.66</v>
      </c>
      <c r="CI18" s="23">
        <v>7.41</v>
      </c>
      <c r="CJ18" s="23">
        <v>304.75</v>
      </c>
      <c r="CK18" s="23">
        <v>72.97</v>
      </c>
      <c r="CL18" s="23">
        <v>188.86</v>
      </c>
      <c r="CM18" s="23">
        <v>4.8899999999999997</v>
      </c>
      <c r="CN18" s="23">
        <v>4.62</v>
      </c>
      <c r="CO18" s="23">
        <v>4.76</v>
      </c>
      <c r="CP18" s="23">
        <v>2.4</v>
      </c>
      <c r="CQ18" s="23">
        <v>0.4</v>
      </c>
      <c r="CR18" s="23">
        <v>4.75</v>
      </c>
    </row>
    <row r="19" spans="1:96" s="23" customFormat="1" ht="24">
      <c r="A19" s="23" t="str">
        <f>"17/1"</f>
        <v>17/1</v>
      </c>
      <c r="B19" s="24" t="s">
        <v>101</v>
      </c>
      <c r="C19" s="25" t="str">
        <f>"200"</f>
        <v>200</v>
      </c>
      <c r="D19" s="25">
        <v>6.32</v>
      </c>
      <c r="E19" s="25">
        <v>0</v>
      </c>
      <c r="F19" s="25">
        <v>4.62</v>
      </c>
      <c r="G19" s="25">
        <v>3.53</v>
      </c>
      <c r="H19" s="25">
        <v>23.65</v>
      </c>
      <c r="I19" s="25">
        <v>158.93282399999998</v>
      </c>
      <c r="J19" s="26">
        <v>0.5</v>
      </c>
      <c r="K19" s="26">
        <v>1.95</v>
      </c>
      <c r="L19" s="26">
        <v>0</v>
      </c>
      <c r="M19" s="26">
        <v>0</v>
      </c>
      <c r="N19" s="26">
        <v>2.7</v>
      </c>
      <c r="O19" s="26">
        <v>18.63</v>
      </c>
      <c r="P19" s="26">
        <v>2.3199999999999998</v>
      </c>
      <c r="Q19" s="26">
        <v>0</v>
      </c>
      <c r="R19" s="26">
        <v>0</v>
      </c>
      <c r="S19" s="26">
        <v>0.27</v>
      </c>
      <c r="T19" s="26">
        <v>1.46</v>
      </c>
      <c r="U19" s="26">
        <v>84.35</v>
      </c>
      <c r="V19" s="26">
        <v>644.30999999999995</v>
      </c>
      <c r="W19" s="26">
        <v>67.209999999999994</v>
      </c>
      <c r="X19" s="26">
        <v>33.71</v>
      </c>
      <c r="Y19" s="26">
        <v>146.19</v>
      </c>
      <c r="Z19" s="26">
        <v>1.0900000000000001</v>
      </c>
      <c r="AA19" s="26">
        <v>2.88</v>
      </c>
      <c r="AB19" s="26">
        <v>977.6</v>
      </c>
      <c r="AC19" s="26">
        <v>203.3</v>
      </c>
      <c r="AD19" s="26">
        <v>1.57</v>
      </c>
      <c r="AE19" s="26">
        <v>0.12</v>
      </c>
      <c r="AF19" s="26">
        <v>0.1</v>
      </c>
      <c r="AG19" s="26">
        <v>1.97</v>
      </c>
      <c r="AH19" s="26">
        <v>2.39</v>
      </c>
      <c r="AI19" s="26">
        <v>9.4700000000000006</v>
      </c>
      <c r="AJ19" s="26">
        <v>0</v>
      </c>
      <c r="AK19" s="26">
        <v>50.76</v>
      </c>
      <c r="AL19" s="26">
        <v>63.27</v>
      </c>
      <c r="AM19" s="26">
        <v>83.48</v>
      </c>
      <c r="AN19" s="26">
        <v>82.54</v>
      </c>
      <c r="AO19" s="26">
        <v>17.95</v>
      </c>
      <c r="AP19" s="26">
        <v>56.21</v>
      </c>
      <c r="AQ19" s="26">
        <v>27.07</v>
      </c>
      <c r="AR19" s="26">
        <v>71.25</v>
      </c>
      <c r="AS19" s="26">
        <v>82.54</v>
      </c>
      <c r="AT19" s="26">
        <v>185.1</v>
      </c>
      <c r="AU19" s="26">
        <v>118.35</v>
      </c>
      <c r="AV19" s="26">
        <v>24.27</v>
      </c>
      <c r="AW19" s="26">
        <v>61.48</v>
      </c>
      <c r="AX19" s="26">
        <v>430.24</v>
      </c>
      <c r="AY19" s="26">
        <v>0</v>
      </c>
      <c r="AZ19" s="26">
        <v>87.99</v>
      </c>
      <c r="BA19" s="26">
        <v>54.15</v>
      </c>
      <c r="BB19" s="26">
        <v>45.12</v>
      </c>
      <c r="BC19" s="26">
        <v>24.16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0.25</v>
      </c>
      <c r="BL19" s="26">
        <v>0</v>
      </c>
      <c r="BM19" s="26">
        <v>0.12</v>
      </c>
      <c r="BN19" s="26">
        <v>0.01</v>
      </c>
      <c r="BO19" s="26">
        <v>0.02</v>
      </c>
      <c r="BP19" s="26">
        <v>0</v>
      </c>
      <c r="BQ19" s="26">
        <v>0</v>
      </c>
      <c r="BR19" s="26">
        <v>0</v>
      </c>
      <c r="BS19" s="26">
        <v>0.79</v>
      </c>
      <c r="BT19" s="26">
        <v>0</v>
      </c>
      <c r="BU19" s="26">
        <v>0</v>
      </c>
      <c r="BV19" s="26">
        <v>1.89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324.7</v>
      </c>
      <c r="CC19" s="25">
        <v>18.68</v>
      </c>
      <c r="CE19" s="23">
        <v>165.81</v>
      </c>
      <c r="CG19" s="23">
        <v>12.74</v>
      </c>
      <c r="CH19" s="23">
        <v>11.15</v>
      </c>
      <c r="CI19" s="23">
        <v>11.95</v>
      </c>
      <c r="CJ19" s="23">
        <v>1258.5999999999999</v>
      </c>
      <c r="CK19" s="23">
        <v>740.51</v>
      </c>
      <c r="CL19" s="23">
        <v>999.56</v>
      </c>
      <c r="CM19" s="23">
        <v>69.69</v>
      </c>
      <c r="CN19" s="23">
        <v>32.880000000000003</v>
      </c>
      <c r="CO19" s="23">
        <v>51.29</v>
      </c>
      <c r="CP19" s="23">
        <v>0</v>
      </c>
      <c r="CQ19" s="23">
        <v>0</v>
      </c>
      <c r="CR19" s="23">
        <v>11.32</v>
      </c>
    </row>
    <row r="20" spans="1:96" s="23" customFormat="1" ht="24">
      <c r="A20" s="23" t="str">
        <f>"39/3"</f>
        <v>39/3</v>
      </c>
      <c r="B20" s="24" t="s">
        <v>102</v>
      </c>
      <c r="C20" s="25" t="str">
        <f>"160"</f>
        <v>160</v>
      </c>
      <c r="D20" s="25">
        <v>7.06</v>
      </c>
      <c r="E20" s="25">
        <v>0.04</v>
      </c>
      <c r="F20" s="25">
        <v>5.63</v>
      </c>
      <c r="G20" s="25">
        <v>1.84</v>
      </c>
      <c r="H20" s="25">
        <v>36.840000000000003</v>
      </c>
      <c r="I20" s="25">
        <v>216.83734346666668</v>
      </c>
      <c r="J20" s="26">
        <v>2.85</v>
      </c>
      <c r="K20" s="26">
        <v>0.12</v>
      </c>
      <c r="L20" s="26">
        <v>0</v>
      </c>
      <c r="M20" s="26">
        <v>0</v>
      </c>
      <c r="N20" s="26">
        <v>0.85</v>
      </c>
      <c r="O20" s="26">
        <v>29.89</v>
      </c>
      <c r="P20" s="26">
        <v>6.1</v>
      </c>
      <c r="Q20" s="26">
        <v>0</v>
      </c>
      <c r="R20" s="26">
        <v>0</v>
      </c>
      <c r="S20" s="26">
        <v>0</v>
      </c>
      <c r="T20" s="26">
        <v>1.84</v>
      </c>
      <c r="U20" s="26">
        <v>309.06</v>
      </c>
      <c r="V20" s="26">
        <v>215.34</v>
      </c>
      <c r="W20" s="26">
        <v>15.12</v>
      </c>
      <c r="X20" s="26">
        <v>108.09</v>
      </c>
      <c r="Y20" s="26">
        <v>159.46</v>
      </c>
      <c r="Z20" s="26">
        <v>3.72</v>
      </c>
      <c r="AA20" s="26">
        <v>21.33</v>
      </c>
      <c r="AB20" s="26">
        <v>19.510000000000002</v>
      </c>
      <c r="AC20" s="26">
        <v>25.14</v>
      </c>
      <c r="AD20" s="26">
        <v>0.51</v>
      </c>
      <c r="AE20" s="26">
        <v>0.21</v>
      </c>
      <c r="AF20" s="26">
        <v>0.11</v>
      </c>
      <c r="AG20" s="26">
        <v>2.0299999999999998</v>
      </c>
      <c r="AH20" s="26">
        <v>4.0999999999999996</v>
      </c>
      <c r="AI20" s="26">
        <v>0</v>
      </c>
      <c r="AJ20" s="26">
        <v>0</v>
      </c>
      <c r="AK20" s="26">
        <v>330.61</v>
      </c>
      <c r="AL20" s="26">
        <v>258.2</v>
      </c>
      <c r="AM20" s="26">
        <v>418.67</v>
      </c>
      <c r="AN20" s="26">
        <v>297.37</v>
      </c>
      <c r="AO20" s="26">
        <v>179.01</v>
      </c>
      <c r="AP20" s="26">
        <v>225.11</v>
      </c>
      <c r="AQ20" s="26">
        <v>102.44</v>
      </c>
      <c r="AR20" s="26">
        <v>331.73</v>
      </c>
      <c r="AS20" s="26">
        <v>324.73</v>
      </c>
      <c r="AT20" s="26">
        <v>624.79999999999995</v>
      </c>
      <c r="AU20" s="26">
        <v>616.4</v>
      </c>
      <c r="AV20" s="26">
        <v>168.82</v>
      </c>
      <c r="AW20" s="26">
        <v>402.04</v>
      </c>
      <c r="AX20" s="26">
        <v>1265.43</v>
      </c>
      <c r="AY20" s="26">
        <v>0</v>
      </c>
      <c r="AZ20" s="26">
        <v>280.83</v>
      </c>
      <c r="BA20" s="26">
        <v>340.15</v>
      </c>
      <c r="BB20" s="26">
        <v>241.55</v>
      </c>
      <c r="BC20" s="26">
        <v>184.21</v>
      </c>
      <c r="BD20" s="26">
        <v>0.14000000000000001</v>
      </c>
      <c r="BE20" s="26">
        <v>0.06</v>
      </c>
      <c r="BF20" s="26">
        <v>0.03</v>
      </c>
      <c r="BG20" s="26">
        <v>0.08</v>
      </c>
      <c r="BH20" s="26">
        <v>0.09</v>
      </c>
      <c r="BI20" s="26">
        <v>0.42</v>
      </c>
      <c r="BJ20" s="26">
        <v>0</v>
      </c>
      <c r="BK20" s="26">
        <v>1.45</v>
      </c>
      <c r="BL20" s="26">
        <v>0</v>
      </c>
      <c r="BM20" s="26">
        <v>0.38</v>
      </c>
      <c r="BN20" s="26">
        <v>0.01</v>
      </c>
      <c r="BO20" s="26">
        <v>0</v>
      </c>
      <c r="BP20" s="26">
        <v>0</v>
      </c>
      <c r="BQ20" s="26">
        <v>0.08</v>
      </c>
      <c r="BR20" s="26">
        <v>0.13</v>
      </c>
      <c r="BS20" s="26">
        <v>1.54</v>
      </c>
      <c r="BT20" s="26">
        <v>0.01</v>
      </c>
      <c r="BU20" s="26">
        <v>0</v>
      </c>
      <c r="BV20" s="26">
        <v>0.63</v>
      </c>
      <c r="BW20" s="26">
        <v>0.06</v>
      </c>
      <c r="BX20" s="26">
        <v>0</v>
      </c>
      <c r="BY20" s="26">
        <v>0</v>
      </c>
      <c r="BZ20" s="26">
        <v>0</v>
      </c>
      <c r="CA20" s="26">
        <v>0</v>
      </c>
      <c r="CB20" s="26">
        <v>94.89</v>
      </c>
      <c r="CC20" s="25">
        <v>11.06</v>
      </c>
      <c r="CE20" s="23">
        <v>24.59</v>
      </c>
      <c r="CG20" s="23">
        <v>45.04</v>
      </c>
      <c r="CH20" s="23">
        <v>24.79</v>
      </c>
      <c r="CI20" s="23">
        <v>34.909999999999997</v>
      </c>
      <c r="CJ20" s="23">
        <v>2815.19</v>
      </c>
      <c r="CK20" s="23">
        <v>1386.18</v>
      </c>
      <c r="CL20" s="23">
        <v>2100.6799999999998</v>
      </c>
      <c r="CM20" s="23">
        <v>41.16</v>
      </c>
      <c r="CN20" s="23">
        <v>27.38</v>
      </c>
      <c r="CO20" s="23">
        <v>34.270000000000003</v>
      </c>
      <c r="CP20" s="23">
        <v>0</v>
      </c>
      <c r="CQ20" s="23">
        <v>0.8</v>
      </c>
      <c r="CR20" s="23">
        <v>6.7</v>
      </c>
    </row>
    <row r="21" spans="1:96" s="23" customFormat="1">
      <c r="A21" s="23" t="str">
        <f>"493"</f>
        <v>493</v>
      </c>
      <c r="B21" s="24" t="s">
        <v>103</v>
      </c>
      <c r="C21" s="25" t="str">
        <f>"100"</f>
        <v>100</v>
      </c>
      <c r="D21" s="25">
        <v>15.37</v>
      </c>
      <c r="E21" s="25">
        <v>14.61</v>
      </c>
      <c r="F21" s="25">
        <v>16.71</v>
      </c>
      <c r="G21" s="25">
        <v>0.03</v>
      </c>
      <c r="H21" s="25">
        <v>4.0599999999999996</v>
      </c>
      <c r="I21" s="25">
        <v>227.65105967965403</v>
      </c>
      <c r="J21" s="26">
        <v>7.69</v>
      </c>
      <c r="K21" s="26">
        <v>0.15</v>
      </c>
      <c r="L21" s="26">
        <v>0</v>
      </c>
      <c r="M21" s="26">
        <v>0</v>
      </c>
      <c r="N21" s="26">
        <v>2.4300000000000002</v>
      </c>
      <c r="O21" s="26">
        <v>1.19</v>
      </c>
      <c r="P21" s="26">
        <v>0.43</v>
      </c>
      <c r="Q21" s="26">
        <v>0</v>
      </c>
      <c r="R21" s="26">
        <v>0</v>
      </c>
      <c r="S21" s="26">
        <v>0.25</v>
      </c>
      <c r="T21" s="26">
        <v>1.1499999999999999</v>
      </c>
      <c r="U21" s="26">
        <v>41.13</v>
      </c>
      <c r="V21" s="26">
        <v>146.72999999999999</v>
      </c>
      <c r="W21" s="26">
        <v>22.32</v>
      </c>
      <c r="X21" s="26">
        <v>17.52</v>
      </c>
      <c r="Y21" s="26">
        <v>115.97</v>
      </c>
      <c r="Z21" s="26">
        <v>1.37</v>
      </c>
      <c r="AA21" s="26">
        <v>47.96</v>
      </c>
      <c r="AB21" s="26">
        <v>824.48</v>
      </c>
      <c r="AC21" s="26">
        <v>233.65</v>
      </c>
      <c r="AD21" s="26">
        <v>0.66</v>
      </c>
      <c r="AE21" s="26">
        <v>0.05</v>
      </c>
      <c r="AF21" s="26">
        <v>0.1</v>
      </c>
      <c r="AG21" s="26">
        <v>5.66</v>
      </c>
      <c r="AH21" s="26">
        <v>11.49</v>
      </c>
      <c r="AI21" s="26">
        <v>1.69</v>
      </c>
      <c r="AJ21" s="26">
        <v>0</v>
      </c>
      <c r="AK21" s="26">
        <v>829.72</v>
      </c>
      <c r="AL21" s="26">
        <v>903.15</v>
      </c>
      <c r="AM21" s="26">
        <v>1312.76</v>
      </c>
      <c r="AN21" s="26">
        <v>1587.72</v>
      </c>
      <c r="AO21" s="26">
        <v>398.57</v>
      </c>
      <c r="AP21" s="26">
        <v>757.09</v>
      </c>
      <c r="AQ21" s="26">
        <v>4.2300000000000004</v>
      </c>
      <c r="AR21" s="26">
        <v>755.88</v>
      </c>
      <c r="AS21" s="26">
        <v>8.66</v>
      </c>
      <c r="AT21" s="26">
        <v>8.58</v>
      </c>
      <c r="AU21" s="26">
        <v>14.42</v>
      </c>
      <c r="AV21" s="26">
        <v>402.9</v>
      </c>
      <c r="AW21" s="26">
        <v>7.23</v>
      </c>
      <c r="AX21" s="26">
        <v>58.46</v>
      </c>
      <c r="AY21" s="26">
        <v>0</v>
      </c>
      <c r="AZ21" s="26">
        <v>16.399999999999999</v>
      </c>
      <c r="BA21" s="26">
        <v>11.1</v>
      </c>
      <c r="BB21" s="26">
        <v>519.33000000000004</v>
      </c>
      <c r="BC21" s="26">
        <v>182.88</v>
      </c>
      <c r="BD21" s="26">
        <v>0.14000000000000001</v>
      </c>
      <c r="BE21" s="26">
        <v>0.06</v>
      </c>
      <c r="BF21" s="26">
        <v>0.03</v>
      </c>
      <c r="BG21" s="26">
        <v>0.08</v>
      </c>
      <c r="BH21" s="26">
        <v>0.09</v>
      </c>
      <c r="BI21" s="26">
        <v>0.4</v>
      </c>
      <c r="BJ21" s="26">
        <v>0</v>
      </c>
      <c r="BK21" s="26">
        <v>1.1100000000000001</v>
      </c>
      <c r="BL21" s="26">
        <v>0</v>
      </c>
      <c r="BM21" s="26">
        <v>0.34</v>
      </c>
      <c r="BN21" s="26">
        <v>0</v>
      </c>
      <c r="BO21" s="26">
        <v>0</v>
      </c>
      <c r="BP21" s="26">
        <v>0</v>
      </c>
      <c r="BQ21" s="26">
        <v>0.08</v>
      </c>
      <c r="BR21" s="26">
        <v>0.12</v>
      </c>
      <c r="BS21" s="26">
        <v>0.91</v>
      </c>
      <c r="BT21" s="26">
        <v>0</v>
      </c>
      <c r="BU21" s="26">
        <v>0</v>
      </c>
      <c r="BV21" s="26">
        <v>0.05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111.84</v>
      </c>
      <c r="CC21" s="25">
        <v>58.15</v>
      </c>
      <c r="CE21" s="23">
        <v>185.37</v>
      </c>
      <c r="CG21" s="23">
        <v>5.97</v>
      </c>
      <c r="CH21" s="23">
        <v>2.54</v>
      </c>
      <c r="CI21" s="23">
        <v>4.25</v>
      </c>
      <c r="CJ21" s="23">
        <v>2468.5700000000002</v>
      </c>
      <c r="CK21" s="23">
        <v>1577.14</v>
      </c>
      <c r="CL21" s="23">
        <v>2022.86</v>
      </c>
      <c r="CM21" s="23">
        <v>15.94</v>
      </c>
      <c r="CN21" s="23">
        <v>11.68</v>
      </c>
      <c r="CO21" s="23">
        <v>13.81</v>
      </c>
      <c r="CP21" s="23">
        <v>0</v>
      </c>
      <c r="CQ21" s="23">
        <v>0</v>
      </c>
      <c r="CR21" s="23">
        <v>35.24</v>
      </c>
    </row>
    <row r="22" spans="1:96" s="23" customFormat="1">
      <c r="A22" s="23" t="str">
        <f>"2"</f>
        <v>2</v>
      </c>
      <c r="B22" s="24" t="s">
        <v>96</v>
      </c>
      <c r="C22" s="25" t="str">
        <f>"50"</f>
        <v>50</v>
      </c>
      <c r="D22" s="25">
        <v>3.31</v>
      </c>
      <c r="E22" s="25">
        <v>0</v>
      </c>
      <c r="F22" s="25">
        <v>0.33</v>
      </c>
      <c r="G22" s="25">
        <v>0.33</v>
      </c>
      <c r="H22" s="25">
        <v>23.45</v>
      </c>
      <c r="I22" s="25">
        <v>111.95049999999999</v>
      </c>
      <c r="J22" s="26">
        <v>0</v>
      </c>
      <c r="K22" s="26">
        <v>0</v>
      </c>
      <c r="L22" s="26">
        <v>0</v>
      </c>
      <c r="M22" s="26">
        <v>0</v>
      </c>
      <c r="N22" s="26">
        <v>0.55000000000000004</v>
      </c>
      <c r="O22" s="26">
        <v>22.8</v>
      </c>
      <c r="P22" s="26">
        <v>0.1</v>
      </c>
      <c r="Q22" s="26">
        <v>0</v>
      </c>
      <c r="R22" s="26">
        <v>0</v>
      </c>
      <c r="S22" s="26">
        <v>0</v>
      </c>
      <c r="T22" s="26">
        <v>0.9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159.65</v>
      </c>
      <c r="AL22" s="26">
        <v>166.17</v>
      </c>
      <c r="AM22" s="26">
        <v>254.48</v>
      </c>
      <c r="AN22" s="26">
        <v>84.39</v>
      </c>
      <c r="AO22" s="26">
        <v>50.03</v>
      </c>
      <c r="AP22" s="26">
        <v>100.05</v>
      </c>
      <c r="AQ22" s="26">
        <v>37.85</v>
      </c>
      <c r="AR22" s="26">
        <v>180.96</v>
      </c>
      <c r="AS22" s="26">
        <v>112.23</v>
      </c>
      <c r="AT22" s="26">
        <v>156.6</v>
      </c>
      <c r="AU22" s="26">
        <v>129.19999999999999</v>
      </c>
      <c r="AV22" s="26">
        <v>67.86</v>
      </c>
      <c r="AW22" s="26">
        <v>120.06</v>
      </c>
      <c r="AX22" s="26">
        <v>1003.98</v>
      </c>
      <c r="AY22" s="26">
        <v>0</v>
      </c>
      <c r="AZ22" s="26">
        <v>327.12</v>
      </c>
      <c r="BA22" s="26">
        <v>142.25</v>
      </c>
      <c r="BB22" s="26">
        <v>94.4</v>
      </c>
      <c r="BC22" s="26">
        <v>74.819999999999993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0.04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0.03</v>
      </c>
      <c r="BT22" s="26">
        <v>0</v>
      </c>
      <c r="BU22" s="26">
        <v>0</v>
      </c>
      <c r="BV22" s="26">
        <v>0.14000000000000001</v>
      </c>
      <c r="BW22" s="26">
        <v>0.01</v>
      </c>
      <c r="BX22" s="26">
        <v>0</v>
      </c>
      <c r="BY22" s="26">
        <v>0</v>
      </c>
      <c r="BZ22" s="26">
        <v>0</v>
      </c>
      <c r="CA22" s="26">
        <v>0</v>
      </c>
      <c r="CB22" s="26">
        <v>19.55</v>
      </c>
      <c r="CC22" s="25">
        <v>2.8</v>
      </c>
      <c r="CE22" s="23">
        <v>0</v>
      </c>
      <c r="CG22" s="23">
        <v>0</v>
      </c>
      <c r="CH22" s="23">
        <v>0</v>
      </c>
      <c r="CI22" s="23">
        <v>0</v>
      </c>
      <c r="CJ22" s="23">
        <v>760</v>
      </c>
      <c r="CK22" s="23">
        <v>292.8</v>
      </c>
      <c r="CL22" s="23">
        <v>526.4</v>
      </c>
      <c r="CM22" s="23">
        <v>6.08</v>
      </c>
      <c r="CN22" s="23">
        <v>6.08</v>
      </c>
      <c r="CO22" s="23">
        <v>6.08</v>
      </c>
      <c r="CP22" s="23">
        <v>0</v>
      </c>
      <c r="CQ22" s="23">
        <v>0</v>
      </c>
      <c r="CR22" s="23">
        <v>2.33</v>
      </c>
    </row>
    <row r="23" spans="1:96" s="23" customFormat="1">
      <c r="A23" s="23" t="str">
        <f>"3"</f>
        <v>3</v>
      </c>
      <c r="B23" s="24" t="s">
        <v>104</v>
      </c>
      <c r="C23" s="25" t="str">
        <f>"31,4"</f>
        <v>31,4</v>
      </c>
      <c r="D23" s="25">
        <v>2.0699999999999998</v>
      </c>
      <c r="E23" s="25">
        <v>0</v>
      </c>
      <c r="F23" s="25">
        <v>0.38</v>
      </c>
      <c r="G23" s="25">
        <v>0.38</v>
      </c>
      <c r="H23" s="25">
        <v>13.09</v>
      </c>
      <c r="I23" s="25">
        <v>60.721319999999999</v>
      </c>
      <c r="J23" s="26">
        <v>0.06</v>
      </c>
      <c r="K23" s="26">
        <v>0</v>
      </c>
      <c r="L23" s="26">
        <v>0</v>
      </c>
      <c r="M23" s="26">
        <v>0</v>
      </c>
      <c r="N23" s="26">
        <v>0.38</v>
      </c>
      <c r="O23" s="26">
        <v>10.11</v>
      </c>
      <c r="P23" s="26">
        <v>2.61</v>
      </c>
      <c r="Q23" s="26">
        <v>0</v>
      </c>
      <c r="R23" s="26">
        <v>0</v>
      </c>
      <c r="S23" s="26">
        <v>0.31</v>
      </c>
      <c r="T23" s="26">
        <v>0.79</v>
      </c>
      <c r="U23" s="26">
        <v>191.54</v>
      </c>
      <c r="V23" s="26">
        <v>76.930000000000007</v>
      </c>
      <c r="W23" s="26">
        <v>10.99</v>
      </c>
      <c r="X23" s="26">
        <v>14.76</v>
      </c>
      <c r="Y23" s="26">
        <v>49.61</v>
      </c>
      <c r="Z23" s="26">
        <v>1.22</v>
      </c>
      <c r="AA23" s="26">
        <v>0</v>
      </c>
      <c r="AB23" s="26">
        <v>1.57</v>
      </c>
      <c r="AC23" s="26">
        <v>0.31</v>
      </c>
      <c r="AD23" s="26">
        <v>0.44</v>
      </c>
      <c r="AE23" s="26">
        <v>0.06</v>
      </c>
      <c r="AF23" s="26">
        <v>0.03</v>
      </c>
      <c r="AG23" s="26">
        <v>0.22</v>
      </c>
      <c r="AH23" s="26">
        <v>0.63</v>
      </c>
      <c r="AI23" s="26">
        <v>0</v>
      </c>
      <c r="AJ23" s="26">
        <v>0</v>
      </c>
      <c r="AK23" s="26">
        <v>101.11</v>
      </c>
      <c r="AL23" s="26">
        <v>77.87</v>
      </c>
      <c r="AM23" s="26">
        <v>134.08000000000001</v>
      </c>
      <c r="AN23" s="26">
        <v>70.02</v>
      </c>
      <c r="AO23" s="26">
        <v>29.2</v>
      </c>
      <c r="AP23" s="26">
        <v>62.17</v>
      </c>
      <c r="AQ23" s="26">
        <v>25.12</v>
      </c>
      <c r="AR23" s="26">
        <v>116.49</v>
      </c>
      <c r="AS23" s="26">
        <v>93.26</v>
      </c>
      <c r="AT23" s="26">
        <v>91.37</v>
      </c>
      <c r="AU23" s="26">
        <v>145.69999999999999</v>
      </c>
      <c r="AV23" s="26">
        <v>38.94</v>
      </c>
      <c r="AW23" s="26">
        <v>97.34</v>
      </c>
      <c r="AX23" s="26">
        <v>480.11</v>
      </c>
      <c r="AY23" s="26">
        <v>0</v>
      </c>
      <c r="AZ23" s="26">
        <v>165.16</v>
      </c>
      <c r="BA23" s="26">
        <v>91.37</v>
      </c>
      <c r="BB23" s="26">
        <v>56.52</v>
      </c>
      <c r="BC23" s="26">
        <v>40.82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0.04</v>
      </c>
      <c r="BL23" s="26">
        <v>0</v>
      </c>
      <c r="BM23" s="26">
        <v>0</v>
      </c>
      <c r="BN23" s="26">
        <v>0.01</v>
      </c>
      <c r="BO23" s="26">
        <v>0</v>
      </c>
      <c r="BP23" s="26">
        <v>0</v>
      </c>
      <c r="BQ23" s="26">
        <v>0</v>
      </c>
      <c r="BR23" s="26">
        <v>0</v>
      </c>
      <c r="BS23" s="26">
        <v>0.03</v>
      </c>
      <c r="BT23" s="26">
        <v>0</v>
      </c>
      <c r="BU23" s="26">
        <v>0</v>
      </c>
      <c r="BV23" s="26">
        <v>0.15</v>
      </c>
      <c r="BW23" s="26">
        <v>0.03</v>
      </c>
      <c r="BX23" s="26">
        <v>0</v>
      </c>
      <c r="BY23" s="26">
        <v>0</v>
      </c>
      <c r="BZ23" s="26">
        <v>0</v>
      </c>
      <c r="CA23" s="26">
        <v>0</v>
      </c>
      <c r="CB23" s="26">
        <v>14.76</v>
      </c>
      <c r="CC23" s="25">
        <v>1.82</v>
      </c>
      <c r="CE23" s="23">
        <v>0.26</v>
      </c>
      <c r="CG23" s="23">
        <v>5.0599999999999996</v>
      </c>
      <c r="CH23" s="23">
        <v>5.0599999999999996</v>
      </c>
      <c r="CI23" s="23">
        <v>5.0599999999999996</v>
      </c>
      <c r="CJ23" s="23">
        <v>962.03</v>
      </c>
      <c r="CK23" s="23">
        <v>370.63</v>
      </c>
      <c r="CL23" s="23">
        <v>666.33</v>
      </c>
      <c r="CM23" s="23">
        <v>9.6199999999999992</v>
      </c>
      <c r="CN23" s="23">
        <v>8</v>
      </c>
      <c r="CO23" s="23">
        <v>8.81</v>
      </c>
      <c r="CP23" s="23">
        <v>0</v>
      </c>
      <c r="CQ23" s="23">
        <v>0</v>
      </c>
      <c r="CR23" s="23">
        <v>1.52</v>
      </c>
    </row>
    <row r="24" spans="1:96" s="19" customFormat="1">
      <c r="A24" s="19" t="str">
        <f>"648"</f>
        <v>648</v>
      </c>
      <c r="B24" s="20" t="s">
        <v>105</v>
      </c>
      <c r="C24" s="21" t="str">
        <f>"200"</f>
        <v>200</v>
      </c>
      <c r="D24" s="21">
        <v>7.0000000000000007E-2</v>
      </c>
      <c r="E24" s="21">
        <v>0</v>
      </c>
      <c r="F24" s="21">
        <v>0</v>
      </c>
      <c r="G24" s="21">
        <v>0</v>
      </c>
      <c r="H24" s="21">
        <v>4.54</v>
      </c>
      <c r="I24" s="21">
        <v>17.526140000000002</v>
      </c>
      <c r="J24" s="22">
        <v>0</v>
      </c>
      <c r="K24" s="22">
        <v>0</v>
      </c>
      <c r="L24" s="22">
        <v>0</v>
      </c>
      <c r="M24" s="22">
        <v>0</v>
      </c>
      <c r="N24" s="22">
        <v>4.54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0.01</v>
      </c>
      <c r="U24" s="22">
        <v>0.05</v>
      </c>
      <c r="V24" s="22">
        <v>0.13</v>
      </c>
      <c r="W24" s="22">
        <v>0.13</v>
      </c>
      <c r="X24" s="22">
        <v>0</v>
      </c>
      <c r="Y24" s="22">
        <v>0</v>
      </c>
      <c r="Z24" s="22">
        <v>0.01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0.09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190.01</v>
      </c>
      <c r="CC24" s="21">
        <v>4.22</v>
      </c>
      <c r="CE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19">
        <v>0</v>
      </c>
      <c r="CP24" s="19">
        <v>5</v>
      </c>
      <c r="CQ24" s="19">
        <v>0</v>
      </c>
      <c r="CR24" s="19">
        <v>2.56</v>
      </c>
    </row>
    <row r="25" spans="1:96" s="27" customFormat="1" ht="11.4">
      <c r="B25" s="28" t="s">
        <v>106</v>
      </c>
      <c r="C25" s="29"/>
      <c r="D25" s="29">
        <v>35.409999999999997</v>
      </c>
      <c r="E25" s="29">
        <v>14.65</v>
      </c>
      <c r="F25" s="29">
        <v>32.44</v>
      </c>
      <c r="G25" s="29">
        <v>10.87</v>
      </c>
      <c r="H25" s="29">
        <v>113.08</v>
      </c>
      <c r="I25" s="29">
        <v>867.77</v>
      </c>
      <c r="J25" s="30">
        <v>11.71</v>
      </c>
      <c r="K25" s="30">
        <v>5.33</v>
      </c>
      <c r="L25" s="30">
        <v>0</v>
      </c>
      <c r="M25" s="30">
        <v>0</v>
      </c>
      <c r="N25" s="30">
        <v>17.34</v>
      </c>
      <c r="O25" s="30">
        <v>82.7</v>
      </c>
      <c r="P25" s="30">
        <v>13.03</v>
      </c>
      <c r="Q25" s="30">
        <v>0</v>
      </c>
      <c r="R25" s="30">
        <v>0</v>
      </c>
      <c r="S25" s="30">
        <v>1.05</v>
      </c>
      <c r="T25" s="30">
        <v>7.08</v>
      </c>
      <c r="U25" s="30">
        <v>788.18</v>
      </c>
      <c r="V25" s="30">
        <v>1285.04</v>
      </c>
      <c r="W25" s="30">
        <v>148.88999999999999</v>
      </c>
      <c r="X25" s="30">
        <v>188.34</v>
      </c>
      <c r="Y25" s="30">
        <v>496.75</v>
      </c>
      <c r="Z25" s="30">
        <v>7.88</v>
      </c>
      <c r="AA25" s="30">
        <v>72.17</v>
      </c>
      <c r="AB25" s="30">
        <v>3340.2</v>
      </c>
      <c r="AC25" s="30">
        <v>720.2</v>
      </c>
      <c r="AD25" s="30">
        <v>5.4</v>
      </c>
      <c r="AE25" s="30">
        <v>0.45</v>
      </c>
      <c r="AF25" s="30">
        <v>0.36</v>
      </c>
      <c r="AG25" s="30">
        <v>10.42</v>
      </c>
      <c r="AH25" s="30">
        <v>19.29</v>
      </c>
      <c r="AI25" s="30">
        <v>38.340000000000003</v>
      </c>
      <c r="AJ25" s="30">
        <v>0</v>
      </c>
      <c r="AK25" s="30">
        <v>1511.35</v>
      </c>
      <c r="AL25" s="30">
        <v>1502.45</v>
      </c>
      <c r="AM25" s="30">
        <v>2246.61</v>
      </c>
      <c r="AN25" s="30">
        <v>2162.67</v>
      </c>
      <c r="AO25" s="30">
        <v>688.83</v>
      </c>
      <c r="AP25" s="30">
        <v>1231.1099999999999</v>
      </c>
      <c r="AQ25" s="30">
        <v>203.6</v>
      </c>
      <c r="AR25" s="30">
        <v>1493.13</v>
      </c>
      <c r="AS25" s="30">
        <v>669.19</v>
      </c>
      <c r="AT25" s="30">
        <v>1121.58</v>
      </c>
      <c r="AU25" s="30">
        <v>1142.1300000000001</v>
      </c>
      <c r="AV25" s="30">
        <v>721.01</v>
      </c>
      <c r="AW25" s="30">
        <v>719.42</v>
      </c>
      <c r="AX25" s="30">
        <v>3429.39</v>
      </c>
      <c r="AY25" s="30">
        <v>0</v>
      </c>
      <c r="AZ25" s="30">
        <v>915.95</v>
      </c>
      <c r="BA25" s="30">
        <v>677.84</v>
      </c>
      <c r="BB25" s="30">
        <v>988.58</v>
      </c>
      <c r="BC25" s="30">
        <v>520.16</v>
      </c>
      <c r="BD25" s="30">
        <v>0.28000000000000003</v>
      </c>
      <c r="BE25" s="30">
        <v>0.13</v>
      </c>
      <c r="BF25" s="30">
        <v>7.0000000000000007E-2</v>
      </c>
      <c r="BG25" s="30">
        <v>0.15</v>
      </c>
      <c r="BH25" s="30">
        <v>0.18</v>
      </c>
      <c r="BI25" s="30">
        <v>0.82</v>
      </c>
      <c r="BJ25" s="30">
        <v>0</v>
      </c>
      <c r="BK25" s="30">
        <v>3.19</v>
      </c>
      <c r="BL25" s="30">
        <v>0</v>
      </c>
      <c r="BM25" s="30">
        <v>1.05</v>
      </c>
      <c r="BN25" s="30">
        <v>0.03</v>
      </c>
      <c r="BO25" s="30">
        <v>0.05</v>
      </c>
      <c r="BP25" s="30">
        <v>0</v>
      </c>
      <c r="BQ25" s="30">
        <v>0.16</v>
      </c>
      <c r="BR25" s="30">
        <v>0.26</v>
      </c>
      <c r="BS25" s="30">
        <v>4.41</v>
      </c>
      <c r="BT25" s="30">
        <v>0.01</v>
      </c>
      <c r="BU25" s="30">
        <v>0</v>
      </c>
      <c r="BV25" s="30">
        <v>5.64</v>
      </c>
      <c r="BW25" s="30">
        <v>0.1</v>
      </c>
      <c r="BX25" s="30">
        <v>0</v>
      </c>
      <c r="BY25" s="30">
        <v>0</v>
      </c>
      <c r="BZ25" s="30">
        <v>0</v>
      </c>
      <c r="CA25" s="30">
        <v>0</v>
      </c>
      <c r="CB25" s="30">
        <v>821.25</v>
      </c>
      <c r="CC25" s="29">
        <f>SUM($CC$17:$CC$24)</f>
        <v>104.56999999999998</v>
      </c>
      <c r="CD25" s="27">
        <f>$I$25/$I$51*100</f>
        <v>23.906760959940051</v>
      </c>
      <c r="CE25" s="27">
        <v>628.87</v>
      </c>
      <c r="CG25" s="27">
        <v>78.97</v>
      </c>
      <c r="CH25" s="27">
        <v>48.2</v>
      </c>
      <c r="CI25" s="27">
        <v>63.58</v>
      </c>
      <c r="CJ25" s="27">
        <v>8569.1299999999992</v>
      </c>
      <c r="CK25" s="27">
        <v>4440.24</v>
      </c>
      <c r="CL25" s="27">
        <v>6504.69</v>
      </c>
      <c r="CM25" s="27">
        <v>147.38999999999999</v>
      </c>
      <c r="CN25" s="27">
        <v>90.64</v>
      </c>
      <c r="CO25" s="27">
        <v>119.02</v>
      </c>
      <c r="CP25" s="27">
        <v>7.4</v>
      </c>
      <c r="CQ25" s="27">
        <v>1.2</v>
      </c>
    </row>
    <row r="26" spans="1:96">
      <c r="B26" s="18" t="s">
        <v>107</v>
      </c>
      <c r="C26" s="16"/>
      <c r="D26" s="16"/>
      <c r="E26" s="16"/>
      <c r="F26" s="16"/>
      <c r="G26" s="16"/>
      <c r="H26" s="16"/>
      <c r="I26" s="16"/>
    </row>
    <row r="27" spans="1:96" s="23" customFormat="1">
      <c r="A27" s="23" t="str">
        <f>"5"</f>
        <v>5</v>
      </c>
      <c r="B27" s="24" t="s">
        <v>108</v>
      </c>
      <c r="C27" s="25" t="str">
        <f>"200"</f>
        <v>200</v>
      </c>
      <c r="D27" s="25">
        <v>1</v>
      </c>
      <c r="E27" s="25">
        <v>0</v>
      </c>
      <c r="F27" s="25">
        <v>0.2</v>
      </c>
      <c r="G27" s="25">
        <v>0</v>
      </c>
      <c r="H27" s="25">
        <v>20.6</v>
      </c>
      <c r="I27" s="25">
        <v>86.47999999999999</v>
      </c>
      <c r="J27" s="26">
        <v>0</v>
      </c>
      <c r="K27" s="26">
        <v>0</v>
      </c>
      <c r="L27" s="26">
        <v>0</v>
      </c>
      <c r="M27" s="26">
        <v>0</v>
      </c>
      <c r="N27" s="26">
        <v>19.8</v>
      </c>
      <c r="O27" s="26">
        <v>0.4</v>
      </c>
      <c r="P27" s="26">
        <v>0.4</v>
      </c>
      <c r="Q27" s="26">
        <v>0</v>
      </c>
      <c r="R27" s="26">
        <v>0</v>
      </c>
      <c r="S27" s="26">
        <v>1</v>
      </c>
      <c r="T27" s="26">
        <v>0.6</v>
      </c>
      <c r="U27" s="26">
        <v>12</v>
      </c>
      <c r="V27" s="26">
        <v>240</v>
      </c>
      <c r="W27" s="26">
        <v>14</v>
      </c>
      <c r="X27" s="26">
        <v>8</v>
      </c>
      <c r="Y27" s="26">
        <v>14</v>
      </c>
      <c r="Z27" s="26">
        <v>2.8</v>
      </c>
      <c r="AA27" s="26">
        <v>0</v>
      </c>
      <c r="AB27" s="26">
        <v>0</v>
      </c>
      <c r="AC27" s="26">
        <v>0</v>
      </c>
      <c r="AD27" s="26">
        <v>0.2</v>
      </c>
      <c r="AE27" s="26">
        <v>0.02</v>
      </c>
      <c r="AF27" s="26">
        <v>0.02</v>
      </c>
      <c r="AG27" s="26">
        <v>0.2</v>
      </c>
      <c r="AH27" s="26">
        <v>0.4</v>
      </c>
      <c r="AI27" s="26">
        <v>4</v>
      </c>
      <c r="AJ27" s="26">
        <v>0.4</v>
      </c>
      <c r="AK27" s="26">
        <v>16</v>
      </c>
      <c r="AL27" s="26">
        <v>20</v>
      </c>
      <c r="AM27" s="26">
        <v>28</v>
      </c>
      <c r="AN27" s="26">
        <v>28</v>
      </c>
      <c r="AO27" s="26">
        <v>4</v>
      </c>
      <c r="AP27" s="26">
        <v>16</v>
      </c>
      <c r="AQ27" s="26">
        <v>4</v>
      </c>
      <c r="AR27" s="26">
        <v>14</v>
      </c>
      <c r="AS27" s="26">
        <v>26</v>
      </c>
      <c r="AT27" s="26">
        <v>16</v>
      </c>
      <c r="AU27" s="26">
        <v>116</v>
      </c>
      <c r="AV27" s="26">
        <v>10</v>
      </c>
      <c r="AW27" s="26">
        <v>22</v>
      </c>
      <c r="AX27" s="26">
        <v>64</v>
      </c>
      <c r="AY27" s="26">
        <v>0</v>
      </c>
      <c r="AZ27" s="26">
        <v>20</v>
      </c>
      <c r="BA27" s="26">
        <v>24</v>
      </c>
      <c r="BB27" s="26">
        <v>10</v>
      </c>
      <c r="BC27" s="26">
        <v>8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176.2</v>
      </c>
      <c r="CC27" s="25">
        <v>11.09</v>
      </c>
      <c r="CE27" s="23">
        <v>0</v>
      </c>
      <c r="CG27" s="23">
        <v>4</v>
      </c>
      <c r="CH27" s="23">
        <v>4</v>
      </c>
      <c r="CI27" s="23">
        <v>4</v>
      </c>
      <c r="CJ27" s="23">
        <v>400</v>
      </c>
      <c r="CK27" s="23">
        <v>182</v>
      </c>
      <c r="CL27" s="23">
        <v>291</v>
      </c>
      <c r="CM27" s="23">
        <v>0.6</v>
      </c>
      <c r="CN27" s="23">
        <v>0.6</v>
      </c>
      <c r="CO27" s="23">
        <v>0.6</v>
      </c>
      <c r="CP27" s="23">
        <v>0</v>
      </c>
      <c r="CQ27" s="23">
        <v>0</v>
      </c>
      <c r="CR27" s="23">
        <v>9.24</v>
      </c>
    </row>
    <row r="28" spans="1:96" s="19" customFormat="1">
      <c r="A28" s="19" t="str">
        <f>"11/3"</f>
        <v>11/3</v>
      </c>
      <c r="B28" s="20" t="s">
        <v>109</v>
      </c>
      <c r="C28" s="21" t="str">
        <f>"50"</f>
        <v>50</v>
      </c>
      <c r="D28" s="21">
        <v>12</v>
      </c>
      <c r="E28" s="21">
        <v>0</v>
      </c>
      <c r="F28" s="21">
        <v>5.75</v>
      </c>
      <c r="G28" s="21">
        <v>0</v>
      </c>
      <c r="H28" s="21">
        <v>23.15</v>
      </c>
      <c r="I28" s="21">
        <v>194.23</v>
      </c>
      <c r="J28" s="22">
        <v>0.25</v>
      </c>
      <c r="K28" s="22">
        <v>0</v>
      </c>
      <c r="L28" s="22">
        <v>0</v>
      </c>
      <c r="M28" s="22">
        <v>0</v>
      </c>
      <c r="N28" s="22">
        <v>1.45</v>
      </c>
      <c r="O28" s="22">
        <v>21.7</v>
      </c>
      <c r="P28" s="22">
        <v>0</v>
      </c>
      <c r="Q28" s="22">
        <v>0</v>
      </c>
      <c r="R28" s="22">
        <v>0</v>
      </c>
      <c r="S28" s="22">
        <v>0</v>
      </c>
      <c r="T28" s="22">
        <v>1.35</v>
      </c>
      <c r="U28" s="22">
        <v>27.5</v>
      </c>
      <c r="V28" s="22">
        <v>336</v>
      </c>
      <c r="W28" s="22">
        <v>41.5</v>
      </c>
      <c r="X28" s="22">
        <v>40</v>
      </c>
      <c r="Y28" s="22">
        <v>195</v>
      </c>
      <c r="Z28" s="22">
        <v>5.9</v>
      </c>
      <c r="AA28" s="22">
        <v>0</v>
      </c>
      <c r="AB28" s="22">
        <v>15</v>
      </c>
      <c r="AC28" s="22">
        <v>2.5</v>
      </c>
      <c r="AD28" s="22">
        <v>0.25</v>
      </c>
      <c r="AE28" s="22">
        <v>0.25</v>
      </c>
      <c r="AF28" s="22">
        <v>0.11</v>
      </c>
      <c r="AG28" s="22">
        <v>0.9</v>
      </c>
      <c r="AH28" s="22">
        <v>27.5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7</v>
      </c>
      <c r="CC28" s="21">
        <v>8.0399999999999991</v>
      </c>
      <c r="CE28" s="19">
        <v>2.5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6.7</v>
      </c>
    </row>
    <row r="29" spans="1:96" s="27" customFormat="1" ht="11.4">
      <c r="B29" s="28" t="s">
        <v>110</v>
      </c>
      <c r="C29" s="29"/>
      <c r="D29" s="29">
        <v>13</v>
      </c>
      <c r="E29" s="29">
        <v>0</v>
      </c>
      <c r="F29" s="29">
        <v>5.95</v>
      </c>
      <c r="G29" s="29">
        <v>0</v>
      </c>
      <c r="H29" s="29">
        <v>43.75</v>
      </c>
      <c r="I29" s="29">
        <v>280.70999999999998</v>
      </c>
      <c r="J29" s="30">
        <v>0.25</v>
      </c>
      <c r="K29" s="30">
        <v>0</v>
      </c>
      <c r="L29" s="30">
        <v>0</v>
      </c>
      <c r="M29" s="30">
        <v>0</v>
      </c>
      <c r="N29" s="30">
        <v>21.25</v>
      </c>
      <c r="O29" s="30">
        <v>22.1</v>
      </c>
      <c r="P29" s="30">
        <v>0.4</v>
      </c>
      <c r="Q29" s="30">
        <v>0</v>
      </c>
      <c r="R29" s="30">
        <v>0</v>
      </c>
      <c r="S29" s="30">
        <v>1</v>
      </c>
      <c r="T29" s="30">
        <v>1.95</v>
      </c>
      <c r="U29" s="30">
        <v>39.5</v>
      </c>
      <c r="V29" s="30">
        <v>576</v>
      </c>
      <c r="W29" s="30">
        <v>55.5</v>
      </c>
      <c r="X29" s="30">
        <v>48</v>
      </c>
      <c r="Y29" s="30">
        <v>209</v>
      </c>
      <c r="Z29" s="30">
        <v>8.6999999999999993</v>
      </c>
      <c r="AA29" s="30">
        <v>0</v>
      </c>
      <c r="AB29" s="30">
        <v>15</v>
      </c>
      <c r="AC29" s="30">
        <v>2.5</v>
      </c>
      <c r="AD29" s="30">
        <v>0.45</v>
      </c>
      <c r="AE29" s="30">
        <v>0.27</v>
      </c>
      <c r="AF29" s="30">
        <v>0.13</v>
      </c>
      <c r="AG29" s="30">
        <v>1.1000000000000001</v>
      </c>
      <c r="AH29" s="30">
        <v>27.9</v>
      </c>
      <c r="AI29" s="30">
        <v>4</v>
      </c>
      <c r="AJ29" s="30">
        <v>0.4</v>
      </c>
      <c r="AK29" s="30">
        <v>16</v>
      </c>
      <c r="AL29" s="30">
        <v>20</v>
      </c>
      <c r="AM29" s="30">
        <v>28</v>
      </c>
      <c r="AN29" s="30">
        <v>28</v>
      </c>
      <c r="AO29" s="30">
        <v>4</v>
      </c>
      <c r="AP29" s="30">
        <v>16</v>
      </c>
      <c r="AQ29" s="30">
        <v>4</v>
      </c>
      <c r="AR29" s="30">
        <v>14</v>
      </c>
      <c r="AS29" s="30">
        <v>26</v>
      </c>
      <c r="AT29" s="30">
        <v>16</v>
      </c>
      <c r="AU29" s="30">
        <v>116</v>
      </c>
      <c r="AV29" s="30">
        <v>10</v>
      </c>
      <c r="AW29" s="30">
        <v>22</v>
      </c>
      <c r="AX29" s="30">
        <v>64</v>
      </c>
      <c r="AY29" s="30">
        <v>0</v>
      </c>
      <c r="AZ29" s="30">
        <v>20</v>
      </c>
      <c r="BA29" s="30">
        <v>24</v>
      </c>
      <c r="BB29" s="30">
        <v>10</v>
      </c>
      <c r="BC29" s="30">
        <v>8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183.2</v>
      </c>
      <c r="CC29" s="29">
        <f>SUM($CC$26:$CC$28)</f>
        <v>19.13</v>
      </c>
      <c r="CD29" s="27">
        <f>$I$29/$I$51*100</f>
        <v>7.7334626330303786</v>
      </c>
      <c r="CE29" s="27">
        <v>2.5</v>
      </c>
      <c r="CG29" s="27">
        <v>4</v>
      </c>
      <c r="CH29" s="27">
        <v>4</v>
      </c>
      <c r="CI29" s="27">
        <v>4</v>
      </c>
      <c r="CJ29" s="27">
        <v>400</v>
      </c>
      <c r="CK29" s="27">
        <v>182</v>
      </c>
      <c r="CL29" s="27">
        <v>291</v>
      </c>
      <c r="CM29" s="27">
        <v>0.6</v>
      </c>
      <c r="CN29" s="27">
        <v>0.6</v>
      </c>
      <c r="CO29" s="27">
        <v>0.6</v>
      </c>
      <c r="CP29" s="27">
        <v>0</v>
      </c>
      <c r="CQ29" s="27">
        <v>0</v>
      </c>
    </row>
    <row r="30" spans="1:96" s="27" customFormat="1" ht="11.4">
      <c r="A30" s="86" t="s">
        <v>154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18" t="s">
        <v>111</v>
      </c>
      <c r="C31" s="16"/>
      <c r="D31" s="16"/>
      <c r="E31" s="16"/>
      <c r="F31" s="16"/>
      <c r="G31" s="16"/>
      <c r="H31" s="16"/>
      <c r="I31" s="16"/>
    </row>
    <row r="32" spans="1:96" s="23" customFormat="1" ht="24">
      <c r="A32" s="23" t="str">
        <f>"8/4"</f>
        <v>8/4</v>
      </c>
      <c r="B32" s="24" t="s">
        <v>93</v>
      </c>
      <c r="C32" s="25" t="str">
        <f>"200"</f>
        <v>200</v>
      </c>
      <c r="D32" s="25">
        <v>6.38</v>
      </c>
      <c r="E32" s="25">
        <v>2.36</v>
      </c>
      <c r="F32" s="25">
        <v>7.41</v>
      </c>
      <c r="G32" s="25">
        <v>2.23</v>
      </c>
      <c r="H32" s="25">
        <v>29.16</v>
      </c>
      <c r="I32" s="25">
        <v>205.60567799999995</v>
      </c>
      <c r="J32" s="26">
        <v>4.46</v>
      </c>
      <c r="K32" s="26">
        <v>0.11</v>
      </c>
      <c r="L32" s="26">
        <v>0</v>
      </c>
      <c r="M32" s="26">
        <v>0</v>
      </c>
      <c r="N32" s="26">
        <v>7.51</v>
      </c>
      <c r="O32" s="26">
        <v>19.690000000000001</v>
      </c>
      <c r="P32" s="26">
        <v>1.97</v>
      </c>
      <c r="Q32" s="26">
        <v>0</v>
      </c>
      <c r="R32" s="26">
        <v>0</v>
      </c>
      <c r="S32" s="26">
        <v>0.08</v>
      </c>
      <c r="T32" s="26">
        <v>2.04</v>
      </c>
      <c r="U32" s="26">
        <v>357.67</v>
      </c>
      <c r="V32" s="26">
        <v>208.82</v>
      </c>
      <c r="W32" s="26">
        <v>104.71</v>
      </c>
      <c r="X32" s="26">
        <v>50.3</v>
      </c>
      <c r="Y32" s="26">
        <v>167.2</v>
      </c>
      <c r="Z32" s="26">
        <v>1.24</v>
      </c>
      <c r="AA32" s="26">
        <v>21.6</v>
      </c>
      <c r="AB32" s="26">
        <v>18.399999999999999</v>
      </c>
      <c r="AC32" s="26">
        <v>40.1</v>
      </c>
      <c r="AD32" s="26">
        <v>0.63</v>
      </c>
      <c r="AE32" s="26">
        <v>0.14000000000000001</v>
      </c>
      <c r="AF32" s="26">
        <v>0.13</v>
      </c>
      <c r="AG32" s="26">
        <v>0.36</v>
      </c>
      <c r="AH32" s="26">
        <v>2.31</v>
      </c>
      <c r="AI32" s="26">
        <v>0.42</v>
      </c>
      <c r="AJ32" s="26">
        <v>0</v>
      </c>
      <c r="AK32" s="26">
        <v>314.05</v>
      </c>
      <c r="AL32" s="26">
        <v>257.68</v>
      </c>
      <c r="AM32" s="26">
        <v>426.01</v>
      </c>
      <c r="AN32" s="26">
        <v>311.19</v>
      </c>
      <c r="AO32" s="26">
        <v>97.73</v>
      </c>
      <c r="AP32" s="26">
        <v>228.56</v>
      </c>
      <c r="AQ32" s="26">
        <v>100.35</v>
      </c>
      <c r="AR32" s="26">
        <v>293.49</v>
      </c>
      <c r="AS32" s="26">
        <v>166.15</v>
      </c>
      <c r="AT32" s="26">
        <v>250.28</v>
      </c>
      <c r="AU32" s="26">
        <v>312.64999999999998</v>
      </c>
      <c r="AV32" s="26">
        <v>84.21</v>
      </c>
      <c r="AW32" s="26">
        <v>345.96</v>
      </c>
      <c r="AX32" s="26">
        <v>665.88</v>
      </c>
      <c r="AY32" s="26">
        <v>0</v>
      </c>
      <c r="AZ32" s="26">
        <v>219.17</v>
      </c>
      <c r="BA32" s="26">
        <v>176.48</v>
      </c>
      <c r="BB32" s="26">
        <v>290.25</v>
      </c>
      <c r="BC32" s="26">
        <v>115.45</v>
      </c>
      <c r="BD32" s="26">
        <v>0.12</v>
      </c>
      <c r="BE32" s="26">
        <v>0.05</v>
      </c>
      <c r="BF32" s="26">
        <v>0.03</v>
      </c>
      <c r="BG32" s="26">
        <v>7.0000000000000007E-2</v>
      </c>
      <c r="BH32" s="26">
        <v>0.08</v>
      </c>
      <c r="BI32" s="26">
        <v>0.36</v>
      </c>
      <c r="BJ32" s="26">
        <v>0</v>
      </c>
      <c r="BK32" s="26">
        <v>1.39</v>
      </c>
      <c r="BL32" s="26">
        <v>0</v>
      </c>
      <c r="BM32" s="26">
        <v>0.32</v>
      </c>
      <c r="BN32" s="26">
        <v>0</v>
      </c>
      <c r="BO32" s="26">
        <v>0</v>
      </c>
      <c r="BP32" s="26">
        <v>0</v>
      </c>
      <c r="BQ32" s="26">
        <v>7.0000000000000007E-2</v>
      </c>
      <c r="BR32" s="26">
        <v>0.1</v>
      </c>
      <c r="BS32" s="26">
        <v>1.47</v>
      </c>
      <c r="BT32" s="26">
        <v>0</v>
      </c>
      <c r="BU32" s="26">
        <v>0</v>
      </c>
      <c r="BV32" s="26">
        <v>0.87</v>
      </c>
      <c r="BW32" s="26">
        <v>0.02</v>
      </c>
      <c r="BX32" s="26">
        <v>0</v>
      </c>
      <c r="BY32" s="26">
        <v>0</v>
      </c>
      <c r="BZ32" s="26">
        <v>0</v>
      </c>
      <c r="CA32" s="26">
        <v>0</v>
      </c>
      <c r="CB32" s="26">
        <v>176.3</v>
      </c>
      <c r="CC32" s="25">
        <v>16.53</v>
      </c>
      <c r="CE32" s="23">
        <v>24.67</v>
      </c>
      <c r="CG32" s="23">
        <v>43.38</v>
      </c>
      <c r="CH32" s="23">
        <v>19.27</v>
      </c>
      <c r="CI32" s="23">
        <v>31.33</v>
      </c>
      <c r="CJ32" s="23">
        <v>1909.62</v>
      </c>
      <c r="CK32" s="23">
        <v>866.22</v>
      </c>
      <c r="CL32" s="23">
        <v>1387.92</v>
      </c>
      <c r="CM32" s="23">
        <v>37.549999999999997</v>
      </c>
      <c r="CN32" s="23">
        <v>19.5</v>
      </c>
      <c r="CO32" s="23">
        <v>28.53</v>
      </c>
      <c r="CP32" s="23">
        <v>4</v>
      </c>
      <c r="CQ32" s="23">
        <v>0.8</v>
      </c>
      <c r="CR32" s="23">
        <v>10.02</v>
      </c>
    </row>
    <row r="33" spans="1:96" s="23" customFormat="1">
      <c r="A33" s="23" t="str">
        <f>"726/1"</f>
        <v>726/1</v>
      </c>
      <c r="B33" s="24" t="s">
        <v>94</v>
      </c>
      <c r="C33" s="25" t="str">
        <f>"110"</f>
        <v>110</v>
      </c>
      <c r="D33" s="25">
        <v>7.29</v>
      </c>
      <c r="E33" s="25">
        <v>0.05</v>
      </c>
      <c r="F33" s="25">
        <v>9.9</v>
      </c>
      <c r="G33" s="25">
        <v>3</v>
      </c>
      <c r="H33" s="25">
        <v>48.58</v>
      </c>
      <c r="I33" s="25">
        <v>311.26283999999998</v>
      </c>
      <c r="J33" s="26">
        <v>5.86</v>
      </c>
      <c r="K33" s="26">
        <v>0.25</v>
      </c>
      <c r="L33" s="26">
        <v>0</v>
      </c>
      <c r="M33" s="26">
        <v>0</v>
      </c>
      <c r="N33" s="26">
        <v>3.08</v>
      </c>
      <c r="O33" s="26">
        <v>42.59</v>
      </c>
      <c r="P33" s="26">
        <v>2.91</v>
      </c>
      <c r="Q33" s="26">
        <v>0</v>
      </c>
      <c r="R33" s="26">
        <v>0</v>
      </c>
      <c r="S33" s="26">
        <v>0.3</v>
      </c>
      <c r="T33" s="26">
        <v>1.62</v>
      </c>
      <c r="U33" s="26">
        <v>429.7</v>
      </c>
      <c r="V33" s="26">
        <v>116.6</v>
      </c>
      <c r="W33" s="26">
        <v>20.420000000000002</v>
      </c>
      <c r="X33" s="26">
        <v>28.71</v>
      </c>
      <c r="Y33" s="26">
        <v>75.599999999999994</v>
      </c>
      <c r="Z33" s="26">
        <v>1.76</v>
      </c>
      <c r="AA33" s="26">
        <v>35.4</v>
      </c>
      <c r="AB33" s="26">
        <v>30.4</v>
      </c>
      <c r="AC33" s="26">
        <v>65.3</v>
      </c>
      <c r="AD33" s="26">
        <v>1.8</v>
      </c>
      <c r="AE33" s="26">
        <v>0.12</v>
      </c>
      <c r="AF33" s="26">
        <v>0.05</v>
      </c>
      <c r="AG33" s="26">
        <v>1.28</v>
      </c>
      <c r="AH33" s="26">
        <v>3.02</v>
      </c>
      <c r="AI33" s="26">
        <v>0</v>
      </c>
      <c r="AJ33" s="26">
        <v>0</v>
      </c>
      <c r="AK33" s="26">
        <v>352.12</v>
      </c>
      <c r="AL33" s="26">
        <v>365.19</v>
      </c>
      <c r="AM33" s="26">
        <v>559.96</v>
      </c>
      <c r="AN33" s="26">
        <v>189.69</v>
      </c>
      <c r="AO33" s="26">
        <v>111.01</v>
      </c>
      <c r="AP33" s="26">
        <v>222.78</v>
      </c>
      <c r="AQ33" s="26">
        <v>85.26</v>
      </c>
      <c r="AR33" s="26">
        <v>397.24</v>
      </c>
      <c r="AS33" s="26">
        <v>247.41</v>
      </c>
      <c r="AT33" s="26">
        <v>342.72</v>
      </c>
      <c r="AU33" s="26">
        <v>286.32</v>
      </c>
      <c r="AV33" s="26">
        <v>153.41</v>
      </c>
      <c r="AW33" s="26">
        <v>264.61</v>
      </c>
      <c r="AX33" s="26">
        <v>2193.87</v>
      </c>
      <c r="AY33" s="26">
        <v>0</v>
      </c>
      <c r="AZ33" s="26">
        <v>714.4</v>
      </c>
      <c r="BA33" s="26">
        <v>314.33999999999997</v>
      </c>
      <c r="BB33" s="26">
        <v>211.12</v>
      </c>
      <c r="BC33" s="26">
        <v>163.18</v>
      </c>
      <c r="BD33" s="26">
        <v>0.33</v>
      </c>
      <c r="BE33" s="26">
        <v>7.0000000000000007E-2</v>
      </c>
      <c r="BF33" s="26">
        <v>0.06</v>
      </c>
      <c r="BG33" s="26">
        <v>0.17</v>
      </c>
      <c r="BH33" s="26">
        <v>0.22</v>
      </c>
      <c r="BI33" s="26">
        <v>0.71</v>
      </c>
      <c r="BJ33" s="26">
        <v>0</v>
      </c>
      <c r="BK33" s="26">
        <v>2.46</v>
      </c>
      <c r="BL33" s="26">
        <v>0</v>
      </c>
      <c r="BM33" s="26">
        <v>0.79</v>
      </c>
      <c r="BN33" s="26">
        <v>0.01</v>
      </c>
      <c r="BO33" s="26">
        <v>0</v>
      </c>
      <c r="BP33" s="26">
        <v>0</v>
      </c>
      <c r="BQ33" s="26">
        <v>7.0000000000000007E-2</v>
      </c>
      <c r="BR33" s="26">
        <v>0.26</v>
      </c>
      <c r="BS33" s="26">
        <v>3.03</v>
      </c>
      <c r="BT33" s="26">
        <v>0</v>
      </c>
      <c r="BU33" s="26">
        <v>0</v>
      </c>
      <c r="BV33" s="26">
        <v>0.96</v>
      </c>
      <c r="BW33" s="26">
        <v>0.02</v>
      </c>
      <c r="BX33" s="26">
        <v>0</v>
      </c>
      <c r="BY33" s="26">
        <v>0</v>
      </c>
      <c r="BZ33" s="26">
        <v>0</v>
      </c>
      <c r="CA33" s="26">
        <v>0</v>
      </c>
      <c r="CB33" s="26">
        <v>35.700000000000003</v>
      </c>
      <c r="CC33" s="25">
        <v>43.91</v>
      </c>
      <c r="CE33" s="23">
        <v>40.47</v>
      </c>
      <c r="CG33" s="23">
        <v>0</v>
      </c>
      <c r="CH33" s="23">
        <v>0</v>
      </c>
      <c r="CI33" s="23">
        <v>0</v>
      </c>
      <c r="CJ33" s="23">
        <v>950</v>
      </c>
      <c r="CK33" s="23">
        <v>366</v>
      </c>
      <c r="CL33" s="23">
        <v>658</v>
      </c>
      <c r="CM33" s="23">
        <v>7.6</v>
      </c>
      <c r="CN33" s="23">
        <v>7.6</v>
      </c>
      <c r="CO33" s="23">
        <v>7.6</v>
      </c>
      <c r="CP33" s="23">
        <v>0</v>
      </c>
      <c r="CQ33" s="23">
        <v>0</v>
      </c>
      <c r="CR33" s="23">
        <v>26.61</v>
      </c>
    </row>
    <row r="34" spans="1:96" s="23" customFormat="1">
      <c r="A34" s="23" t="str">
        <f>"-"</f>
        <v>-</v>
      </c>
      <c r="B34" s="24" t="s">
        <v>95</v>
      </c>
      <c r="C34" s="25" t="str">
        <f>"30"</f>
        <v>30</v>
      </c>
      <c r="D34" s="25">
        <v>2.16</v>
      </c>
      <c r="E34" s="25">
        <v>2.16</v>
      </c>
      <c r="F34" s="25">
        <v>2.5499999999999998</v>
      </c>
      <c r="G34" s="25">
        <v>0</v>
      </c>
      <c r="H34" s="25">
        <v>16.649999999999999</v>
      </c>
      <c r="I34" s="25">
        <v>95.219999999999985</v>
      </c>
      <c r="J34" s="26">
        <v>1.56</v>
      </c>
      <c r="K34" s="26">
        <v>0</v>
      </c>
      <c r="L34" s="26">
        <v>0</v>
      </c>
      <c r="M34" s="26">
        <v>0</v>
      </c>
      <c r="N34" s="26">
        <v>16.649999999999999</v>
      </c>
      <c r="O34" s="26">
        <v>0</v>
      </c>
      <c r="P34" s="26">
        <v>0</v>
      </c>
      <c r="Q34" s="26">
        <v>0</v>
      </c>
      <c r="R34" s="26">
        <v>0</v>
      </c>
      <c r="S34" s="26">
        <v>0.12</v>
      </c>
      <c r="T34" s="26">
        <v>0.54</v>
      </c>
      <c r="U34" s="26">
        <v>39</v>
      </c>
      <c r="V34" s="26">
        <v>109.5</v>
      </c>
      <c r="W34" s="26">
        <v>92.1</v>
      </c>
      <c r="X34" s="26">
        <v>10.199999999999999</v>
      </c>
      <c r="Y34" s="26">
        <v>65.7</v>
      </c>
      <c r="Z34" s="26">
        <v>0.06</v>
      </c>
      <c r="AA34" s="26">
        <v>12.6</v>
      </c>
      <c r="AB34" s="26">
        <v>9</v>
      </c>
      <c r="AC34" s="26">
        <v>14.1</v>
      </c>
      <c r="AD34" s="26">
        <v>0.06</v>
      </c>
      <c r="AE34" s="26">
        <v>0.02</v>
      </c>
      <c r="AF34" s="26">
        <v>0.11</v>
      </c>
      <c r="AG34" s="26">
        <v>0.06</v>
      </c>
      <c r="AH34" s="26">
        <v>0.54</v>
      </c>
      <c r="AI34" s="26">
        <v>0.3</v>
      </c>
      <c r="AJ34" s="26">
        <v>0</v>
      </c>
      <c r="AK34" s="26">
        <v>135.9</v>
      </c>
      <c r="AL34" s="26">
        <v>125.4</v>
      </c>
      <c r="AM34" s="26">
        <v>161.4</v>
      </c>
      <c r="AN34" s="26">
        <v>162</v>
      </c>
      <c r="AO34" s="26">
        <v>49.5</v>
      </c>
      <c r="AP34" s="26">
        <v>91.2</v>
      </c>
      <c r="AQ34" s="26">
        <v>28.5</v>
      </c>
      <c r="AR34" s="26">
        <v>96</v>
      </c>
      <c r="AS34" s="26">
        <v>70.8</v>
      </c>
      <c r="AT34" s="26">
        <v>72</v>
      </c>
      <c r="AU34" s="26">
        <v>159</v>
      </c>
      <c r="AV34" s="26">
        <v>51</v>
      </c>
      <c r="AW34" s="26">
        <v>42</v>
      </c>
      <c r="AX34" s="26">
        <v>477.3</v>
      </c>
      <c r="AY34" s="26">
        <v>0</v>
      </c>
      <c r="AZ34" s="26">
        <v>234</v>
      </c>
      <c r="BA34" s="26">
        <v>125.4</v>
      </c>
      <c r="BB34" s="26">
        <v>101.4</v>
      </c>
      <c r="BC34" s="26">
        <v>20.7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0.74</v>
      </c>
      <c r="BT34" s="26">
        <v>0</v>
      </c>
      <c r="BU34" s="26">
        <v>0</v>
      </c>
      <c r="BV34" s="26">
        <v>0.05</v>
      </c>
      <c r="BW34" s="26">
        <v>0.02</v>
      </c>
      <c r="BX34" s="26">
        <v>0.02</v>
      </c>
      <c r="BY34" s="26">
        <v>0</v>
      </c>
      <c r="BZ34" s="26">
        <v>0</v>
      </c>
      <c r="CA34" s="26">
        <v>0</v>
      </c>
      <c r="CB34" s="26">
        <v>7.98</v>
      </c>
      <c r="CC34" s="25">
        <v>8.0299999999999994</v>
      </c>
      <c r="CE34" s="23">
        <v>14.1</v>
      </c>
      <c r="CG34" s="23">
        <v>2.1</v>
      </c>
      <c r="CH34" s="23">
        <v>2.1</v>
      </c>
      <c r="CI34" s="23">
        <v>2.1</v>
      </c>
      <c r="CJ34" s="23">
        <v>1038</v>
      </c>
      <c r="CK34" s="23">
        <v>249</v>
      </c>
      <c r="CL34" s="23">
        <v>643.5</v>
      </c>
      <c r="CM34" s="23">
        <v>0.9</v>
      </c>
      <c r="CN34" s="23">
        <v>0.9</v>
      </c>
      <c r="CO34" s="23">
        <v>0.9</v>
      </c>
      <c r="CP34" s="23">
        <v>0</v>
      </c>
      <c r="CQ34" s="23">
        <v>0</v>
      </c>
      <c r="CR34" s="23">
        <v>6.69</v>
      </c>
    </row>
    <row r="35" spans="1:96" s="23" customFormat="1">
      <c r="A35" s="23" t="str">
        <f>"2"</f>
        <v>2</v>
      </c>
      <c r="B35" s="24" t="s">
        <v>96</v>
      </c>
      <c r="C35" s="25" t="str">
        <f>"30"</f>
        <v>30</v>
      </c>
      <c r="D35" s="25">
        <v>1.98</v>
      </c>
      <c r="E35" s="25">
        <v>0</v>
      </c>
      <c r="F35" s="25">
        <v>0.2</v>
      </c>
      <c r="G35" s="25">
        <v>0.2</v>
      </c>
      <c r="H35" s="25">
        <v>14.07</v>
      </c>
      <c r="I35" s="25">
        <v>67.170299999999997</v>
      </c>
      <c r="J35" s="26">
        <v>0</v>
      </c>
      <c r="K35" s="26">
        <v>0</v>
      </c>
      <c r="L35" s="26">
        <v>0</v>
      </c>
      <c r="M35" s="26">
        <v>0</v>
      </c>
      <c r="N35" s="26">
        <v>0.33</v>
      </c>
      <c r="O35" s="26">
        <v>13.68</v>
      </c>
      <c r="P35" s="26">
        <v>0.06</v>
      </c>
      <c r="Q35" s="26">
        <v>0</v>
      </c>
      <c r="R35" s="26">
        <v>0</v>
      </c>
      <c r="S35" s="26">
        <v>0</v>
      </c>
      <c r="T35" s="26">
        <v>0.54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95.79</v>
      </c>
      <c r="AL35" s="26">
        <v>99.7</v>
      </c>
      <c r="AM35" s="26">
        <v>152.69</v>
      </c>
      <c r="AN35" s="26">
        <v>50.63</v>
      </c>
      <c r="AO35" s="26">
        <v>30.02</v>
      </c>
      <c r="AP35" s="26">
        <v>60.03</v>
      </c>
      <c r="AQ35" s="26">
        <v>22.71</v>
      </c>
      <c r="AR35" s="26">
        <v>108.58</v>
      </c>
      <c r="AS35" s="26">
        <v>67.34</v>
      </c>
      <c r="AT35" s="26">
        <v>93.96</v>
      </c>
      <c r="AU35" s="26">
        <v>77.52</v>
      </c>
      <c r="AV35" s="26">
        <v>40.72</v>
      </c>
      <c r="AW35" s="26">
        <v>72.040000000000006</v>
      </c>
      <c r="AX35" s="26">
        <v>602.39</v>
      </c>
      <c r="AY35" s="26">
        <v>0</v>
      </c>
      <c r="AZ35" s="26">
        <v>196.27</v>
      </c>
      <c r="BA35" s="26">
        <v>85.35</v>
      </c>
      <c r="BB35" s="26">
        <v>56.64</v>
      </c>
      <c r="BC35" s="26">
        <v>44.89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0.02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0.02</v>
      </c>
      <c r="BT35" s="26">
        <v>0</v>
      </c>
      <c r="BU35" s="26">
        <v>0</v>
      </c>
      <c r="BV35" s="26">
        <v>0.08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11.73</v>
      </c>
      <c r="CC35" s="25">
        <v>1.68</v>
      </c>
      <c r="CE35" s="23">
        <v>0</v>
      </c>
      <c r="CG35" s="23">
        <v>0</v>
      </c>
      <c r="CH35" s="23">
        <v>0</v>
      </c>
      <c r="CI35" s="23">
        <v>0</v>
      </c>
      <c r="CJ35" s="23">
        <v>476.99</v>
      </c>
      <c r="CK35" s="23">
        <v>183.77</v>
      </c>
      <c r="CL35" s="23">
        <v>330.38</v>
      </c>
      <c r="CM35" s="23">
        <v>3.82</v>
      </c>
      <c r="CN35" s="23">
        <v>3.82</v>
      </c>
      <c r="CO35" s="23">
        <v>3.82</v>
      </c>
      <c r="CP35" s="23">
        <v>0</v>
      </c>
      <c r="CQ35" s="23">
        <v>0</v>
      </c>
      <c r="CR35" s="23">
        <v>1.4</v>
      </c>
    </row>
    <row r="36" spans="1:96" s="19" customFormat="1">
      <c r="A36" s="19" t="str">
        <f>"29/10"</f>
        <v>29/10</v>
      </c>
      <c r="B36" s="20" t="s">
        <v>97</v>
      </c>
      <c r="C36" s="21" t="str">
        <f>"200"</f>
        <v>200</v>
      </c>
      <c r="D36" s="21">
        <v>0.21</v>
      </c>
      <c r="E36" s="21">
        <v>0</v>
      </c>
      <c r="F36" s="21">
        <v>0.05</v>
      </c>
      <c r="G36" s="21">
        <v>0.05</v>
      </c>
      <c r="H36" s="21">
        <v>7.25</v>
      </c>
      <c r="I36" s="21">
        <v>29.478207999999995</v>
      </c>
      <c r="J36" s="22">
        <v>0</v>
      </c>
      <c r="K36" s="22">
        <v>0</v>
      </c>
      <c r="L36" s="22">
        <v>0</v>
      </c>
      <c r="M36" s="22">
        <v>0</v>
      </c>
      <c r="N36" s="22">
        <v>7.05</v>
      </c>
      <c r="O36" s="22">
        <v>0</v>
      </c>
      <c r="P36" s="22">
        <v>0.2</v>
      </c>
      <c r="Q36" s="22">
        <v>0</v>
      </c>
      <c r="R36" s="22">
        <v>0</v>
      </c>
      <c r="S36" s="22">
        <v>0.34</v>
      </c>
      <c r="T36" s="22">
        <v>0.08</v>
      </c>
      <c r="U36" s="22">
        <v>0.72</v>
      </c>
      <c r="V36" s="22">
        <v>9.89</v>
      </c>
      <c r="W36" s="22">
        <v>2.5299999999999998</v>
      </c>
      <c r="X36" s="22">
        <v>0.68</v>
      </c>
      <c r="Y36" s="22">
        <v>1.23</v>
      </c>
      <c r="Z36" s="22">
        <v>0.06</v>
      </c>
      <c r="AA36" s="22">
        <v>0</v>
      </c>
      <c r="AB36" s="22">
        <v>0.54</v>
      </c>
      <c r="AC36" s="22">
        <v>0.12</v>
      </c>
      <c r="AD36" s="22">
        <v>0.01</v>
      </c>
      <c r="AE36" s="22">
        <v>0</v>
      </c>
      <c r="AF36" s="22">
        <v>0</v>
      </c>
      <c r="AG36" s="22">
        <v>0.01</v>
      </c>
      <c r="AH36" s="22">
        <v>0.01</v>
      </c>
      <c r="AI36" s="22">
        <v>0.96</v>
      </c>
      <c r="AJ36" s="22">
        <v>0</v>
      </c>
      <c r="AK36" s="22">
        <v>0.82</v>
      </c>
      <c r="AL36" s="22">
        <v>0.94</v>
      </c>
      <c r="AM36" s="22">
        <v>0.76</v>
      </c>
      <c r="AN36" s="22">
        <v>1.41</v>
      </c>
      <c r="AO36" s="22">
        <v>0.35</v>
      </c>
      <c r="AP36" s="22">
        <v>1.47</v>
      </c>
      <c r="AQ36" s="22">
        <v>0</v>
      </c>
      <c r="AR36" s="22">
        <v>1.88</v>
      </c>
      <c r="AS36" s="22">
        <v>0</v>
      </c>
      <c r="AT36" s="22">
        <v>0</v>
      </c>
      <c r="AU36" s="22">
        <v>0</v>
      </c>
      <c r="AV36" s="22">
        <v>1.06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200.46</v>
      </c>
      <c r="CC36" s="21">
        <v>3.95</v>
      </c>
      <c r="CE36" s="19">
        <v>0.09</v>
      </c>
      <c r="CG36" s="19">
        <v>0.24</v>
      </c>
      <c r="CH36" s="19">
        <v>0.06</v>
      </c>
      <c r="CI36" s="19">
        <v>0.15</v>
      </c>
      <c r="CJ36" s="19">
        <v>12</v>
      </c>
      <c r="CK36" s="19">
        <v>4.92</v>
      </c>
      <c r="CL36" s="19">
        <v>8.4600000000000009</v>
      </c>
      <c r="CM36" s="19">
        <v>0</v>
      </c>
      <c r="CN36" s="19">
        <v>0</v>
      </c>
      <c r="CO36" s="19">
        <v>0</v>
      </c>
      <c r="CP36" s="19">
        <v>7</v>
      </c>
      <c r="CQ36" s="19">
        <v>0</v>
      </c>
      <c r="CR36" s="19">
        <v>2.4</v>
      </c>
    </row>
    <row r="37" spans="1:96" s="27" customFormat="1" ht="11.4">
      <c r="B37" s="28" t="s">
        <v>112</v>
      </c>
      <c r="C37" s="29"/>
      <c r="D37" s="29">
        <v>18.02</v>
      </c>
      <c r="E37" s="29">
        <v>4.57</v>
      </c>
      <c r="F37" s="29">
        <v>20.100000000000001</v>
      </c>
      <c r="G37" s="29">
        <v>5.47</v>
      </c>
      <c r="H37" s="29">
        <v>115.71</v>
      </c>
      <c r="I37" s="29">
        <v>708.74</v>
      </c>
      <c r="J37" s="30">
        <v>11.88</v>
      </c>
      <c r="K37" s="30">
        <v>0.36</v>
      </c>
      <c r="L37" s="30">
        <v>0</v>
      </c>
      <c r="M37" s="30">
        <v>0</v>
      </c>
      <c r="N37" s="30">
        <v>34.619999999999997</v>
      </c>
      <c r="O37" s="30">
        <v>75.959999999999994</v>
      </c>
      <c r="P37" s="30">
        <v>5.14</v>
      </c>
      <c r="Q37" s="30">
        <v>0</v>
      </c>
      <c r="R37" s="30">
        <v>0</v>
      </c>
      <c r="S37" s="30">
        <v>0.84</v>
      </c>
      <c r="T37" s="30">
        <v>4.83</v>
      </c>
      <c r="U37" s="30">
        <v>827.09</v>
      </c>
      <c r="V37" s="30">
        <v>444.81</v>
      </c>
      <c r="W37" s="30">
        <v>219.75</v>
      </c>
      <c r="X37" s="30">
        <v>89.89</v>
      </c>
      <c r="Y37" s="30">
        <v>309.73</v>
      </c>
      <c r="Z37" s="30">
        <v>3.11</v>
      </c>
      <c r="AA37" s="30">
        <v>69.599999999999994</v>
      </c>
      <c r="AB37" s="30">
        <v>58.34</v>
      </c>
      <c r="AC37" s="30">
        <v>119.62</v>
      </c>
      <c r="AD37" s="30">
        <v>2.5</v>
      </c>
      <c r="AE37" s="30">
        <v>0.28000000000000003</v>
      </c>
      <c r="AF37" s="30">
        <v>0.28999999999999998</v>
      </c>
      <c r="AG37" s="30">
        <v>1.7</v>
      </c>
      <c r="AH37" s="30">
        <v>5.88</v>
      </c>
      <c r="AI37" s="30">
        <v>1.68</v>
      </c>
      <c r="AJ37" s="30">
        <v>0</v>
      </c>
      <c r="AK37" s="30">
        <v>898.69</v>
      </c>
      <c r="AL37" s="30">
        <v>848.92</v>
      </c>
      <c r="AM37" s="30">
        <v>1300.82</v>
      </c>
      <c r="AN37" s="30">
        <v>714.92</v>
      </c>
      <c r="AO37" s="30">
        <v>288.61</v>
      </c>
      <c r="AP37" s="30">
        <v>604.04</v>
      </c>
      <c r="AQ37" s="30">
        <v>236.81</v>
      </c>
      <c r="AR37" s="30">
        <v>897.19</v>
      </c>
      <c r="AS37" s="30">
        <v>551.70000000000005</v>
      </c>
      <c r="AT37" s="30">
        <v>758.97</v>
      </c>
      <c r="AU37" s="30">
        <v>835.49</v>
      </c>
      <c r="AV37" s="30">
        <v>330.4</v>
      </c>
      <c r="AW37" s="30">
        <v>724.6</v>
      </c>
      <c r="AX37" s="30">
        <v>3939.43</v>
      </c>
      <c r="AY37" s="30">
        <v>0</v>
      </c>
      <c r="AZ37" s="30">
        <v>1363.84</v>
      </c>
      <c r="BA37" s="30">
        <v>701.56</v>
      </c>
      <c r="BB37" s="30">
        <v>659.41</v>
      </c>
      <c r="BC37" s="30">
        <v>344.23</v>
      </c>
      <c r="BD37" s="30">
        <v>0.45</v>
      </c>
      <c r="BE37" s="30">
        <v>0.13</v>
      </c>
      <c r="BF37" s="30">
        <v>0.09</v>
      </c>
      <c r="BG37" s="30">
        <v>0.23</v>
      </c>
      <c r="BH37" s="30">
        <v>0.3</v>
      </c>
      <c r="BI37" s="30">
        <v>1.06</v>
      </c>
      <c r="BJ37" s="30">
        <v>0</v>
      </c>
      <c r="BK37" s="30">
        <v>3.87</v>
      </c>
      <c r="BL37" s="30">
        <v>0</v>
      </c>
      <c r="BM37" s="30">
        <v>1.1200000000000001</v>
      </c>
      <c r="BN37" s="30">
        <v>0.01</v>
      </c>
      <c r="BO37" s="30">
        <v>0</v>
      </c>
      <c r="BP37" s="30">
        <v>0</v>
      </c>
      <c r="BQ37" s="30">
        <v>0.14000000000000001</v>
      </c>
      <c r="BR37" s="30">
        <v>0.36</v>
      </c>
      <c r="BS37" s="30">
        <v>5.26</v>
      </c>
      <c r="BT37" s="30">
        <v>0</v>
      </c>
      <c r="BU37" s="30">
        <v>0</v>
      </c>
      <c r="BV37" s="30">
        <v>1.97</v>
      </c>
      <c r="BW37" s="30">
        <v>7.0000000000000007E-2</v>
      </c>
      <c r="BX37" s="30">
        <v>0.02</v>
      </c>
      <c r="BY37" s="30">
        <v>0</v>
      </c>
      <c r="BZ37" s="30">
        <v>0</v>
      </c>
      <c r="CA37" s="30">
        <v>0</v>
      </c>
      <c r="CB37" s="30">
        <v>432.17</v>
      </c>
      <c r="CC37" s="29">
        <f>SUM($CC$31:$CC$36)</f>
        <v>74.100000000000009</v>
      </c>
      <c r="CD37" s="27">
        <f>$I$37/$I$51*100</f>
        <v>19.525539904292511</v>
      </c>
      <c r="CE37" s="27">
        <v>79.319999999999993</v>
      </c>
      <c r="CG37" s="27">
        <v>45.72</v>
      </c>
      <c r="CH37" s="27">
        <v>21.43</v>
      </c>
      <c r="CI37" s="27">
        <v>33.58</v>
      </c>
      <c r="CJ37" s="27">
        <v>4386.6099999999997</v>
      </c>
      <c r="CK37" s="27">
        <v>1669.9</v>
      </c>
      <c r="CL37" s="27">
        <v>3028.26</v>
      </c>
      <c r="CM37" s="27">
        <v>49.87</v>
      </c>
      <c r="CN37" s="27">
        <v>31.82</v>
      </c>
      <c r="CO37" s="27">
        <v>40.840000000000003</v>
      </c>
      <c r="CP37" s="27">
        <v>11</v>
      </c>
      <c r="CQ37" s="27">
        <v>0.8</v>
      </c>
    </row>
    <row r="38" spans="1:96">
      <c r="B38" s="18" t="s">
        <v>113</v>
      </c>
      <c r="C38" s="16"/>
      <c r="D38" s="16"/>
      <c r="E38" s="16"/>
      <c r="F38" s="16"/>
      <c r="G38" s="16"/>
      <c r="H38" s="16"/>
      <c r="I38" s="16"/>
    </row>
    <row r="39" spans="1:96" s="23" customFormat="1" ht="24">
      <c r="A39" s="23" t="str">
        <f>"6/1"</f>
        <v>6/1</v>
      </c>
      <c r="B39" s="24" t="s">
        <v>100</v>
      </c>
      <c r="C39" s="25" t="str">
        <f>"100"</f>
        <v>100</v>
      </c>
      <c r="D39" s="25">
        <v>1.53</v>
      </c>
      <c r="E39" s="25">
        <v>0</v>
      </c>
      <c r="F39" s="25">
        <v>5.96</v>
      </c>
      <c r="G39" s="25">
        <v>5.96</v>
      </c>
      <c r="H39" s="25">
        <v>9.32</v>
      </c>
      <c r="I39" s="25">
        <v>92.691829999999996</v>
      </c>
      <c r="J39" s="26">
        <v>0.75</v>
      </c>
      <c r="K39" s="26">
        <v>3.9</v>
      </c>
      <c r="L39" s="26">
        <v>0</v>
      </c>
      <c r="M39" s="26">
        <v>0</v>
      </c>
      <c r="N39" s="26">
        <v>7.37</v>
      </c>
      <c r="O39" s="26">
        <v>0.1</v>
      </c>
      <c r="P39" s="26">
        <v>1.85</v>
      </c>
      <c r="Q39" s="26">
        <v>0</v>
      </c>
      <c r="R39" s="26">
        <v>0</v>
      </c>
      <c r="S39" s="26">
        <v>0.27</v>
      </c>
      <c r="T39" s="26">
        <v>1.1599999999999999</v>
      </c>
      <c r="U39" s="26">
        <v>202.56</v>
      </c>
      <c r="V39" s="26">
        <v>251.99</v>
      </c>
      <c r="W39" s="26">
        <v>41.41</v>
      </c>
      <c r="X39" s="26">
        <v>17.829999999999998</v>
      </c>
      <c r="Y39" s="26">
        <v>31.89</v>
      </c>
      <c r="Z39" s="26">
        <v>0.56999999999999995</v>
      </c>
      <c r="AA39" s="26">
        <v>0</v>
      </c>
      <c r="AB39" s="26">
        <v>1896.3</v>
      </c>
      <c r="AC39" s="26">
        <v>322.25</v>
      </c>
      <c r="AD39" s="26">
        <v>2.78</v>
      </c>
      <c r="AE39" s="26">
        <v>0.03</v>
      </c>
      <c r="AF39" s="26">
        <v>0.04</v>
      </c>
      <c r="AG39" s="26">
        <v>0.67</v>
      </c>
      <c r="AH39" s="26">
        <v>0.85</v>
      </c>
      <c r="AI39" s="26">
        <v>33.86</v>
      </c>
      <c r="AJ39" s="26">
        <v>0</v>
      </c>
      <c r="AK39" s="26">
        <v>49.37</v>
      </c>
      <c r="AL39" s="26">
        <v>42.24</v>
      </c>
      <c r="AM39" s="26">
        <v>53.94</v>
      </c>
      <c r="AN39" s="26">
        <v>50.79</v>
      </c>
      <c r="AO39" s="26">
        <v>17.579999999999998</v>
      </c>
      <c r="AP39" s="26">
        <v>38.090000000000003</v>
      </c>
      <c r="AQ39" s="26">
        <v>8.6</v>
      </c>
      <c r="AR39" s="26">
        <v>46.02</v>
      </c>
      <c r="AS39" s="26">
        <v>59.71</v>
      </c>
      <c r="AT39" s="26">
        <v>68.900000000000006</v>
      </c>
      <c r="AU39" s="26">
        <v>147.59</v>
      </c>
      <c r="AV39" s="26">
        <v>22.78</v>
      </c>
      <c r="AW39" s="26">
        <v>39.090000000000003</v>
      </c>
      <c r="AX39" s="26">
        <v>238.97</v>
      </c>
      <c r="AY39" s="26">
        <v>0</v>
      </c>
      <c r="AZ39" s="26">
        <v>48.07</v>
      </c>
      <c r="BA39" s="26">
        <v>48.54</v>
      </c>
      <c r="BB39" s="26">
        <v>39.57</v>
      </c>
      <c r="BC39" s="26">
        <v>16.579999999999998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0.36</v>
      </c>
      <c r="BL39" s="26">
        <v>0</v>
      </c>
      <c r="BM39" s="26">
        <v>0.24</v>
      </c>
      <c r="BN39" s="26">
        <v>0.02</v>
      </c>
      <c r="BO39" s="26">
        <v>0.04</v>
      </c>
      <c r="BP39" s="26">
        <v>0</v>
      </c>
      <c r="BQ39" s="26">
        <v>0</v>
      </c>
      <c r="BR39" s="26">
        <v>0</v>
      </c>
      <c r="BS39" s="26">
        <v>1.39</v>
      </c>
      <c r="BT39" s="26">
        <v>0</v>
      </c>
      <c r="BU39" s="26">
        <v>0</v>
      </c>
      <c r="BV39" s="26">
        <v>3.47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81.89</v>
      </c>
      <c r="CC39" s="25">
        <v>9.8000000000000007</v>
      </c>
      <c r="CE39" s="23">
        <v>316.05</v>
      </c>
      <c r="CG39" s="23">
        <v>13.55</v>
      </c>
      <c r="CH39" s="23">
        <v>6.21</v>
      </c>
      <c r="CI39" s="23">
        <v>9.8800000000000008</v>
      </c>
      <c r="CJ39" s="23">
        <v>406.33</v>
      </c>
      <c r="CK39" s="23">
        <v>97.29</v>
      </c>
      <c r="CL39" s="23">
        <v>251.81</v>
      </c>
      <c r="CM39" s="23">
        <v>6.53</v>
      </c>
      <c r="CN39" s="23">
        <v>6.16</v>
      </c>
      <c r="CO39" s="23">
        <v>6.34</v>
      </c>
      <c r="CP39" s="23">
        <v>3</v>
      </c>
      <c r="CQ39" s="23">
        <v>0.5</v>
      </c>
      <c r="CR39" s="23">
        <v>5.94</v>
      </c>
    </row>
    <row r="40" spans="1:96" s="23" customFormat="1" ht="24">
      <c r="A40" s="23" t="str">
        <f>"17/1"</f>
        <v>17/1</v>
      </c>
      <c r="B40" s="24" t="s">
        <v>101</v>
      </c>
      <c r="C40" s="25" t="str">
        <f>"250"</f>
        <v>250</v>
      </c>
      <c r="D40" s="25">
        <v>7.9</v>
      </c>
      <c r="E40" s="25">
        <v>0</v>
      </c>
      <c r="F40" s="25">
        <v>5.78</v>
      </c>
      <c r="G40" s="25">
        <v>4.42</v>
      </c>
      <c r="H40" s="25">
        <v>29.56</v>
      </c>
      <c r="I40" s="25">
        <v>198.66602999999998</v>
      </c>
      <c r="J40" s="26">
        <v>0.63</v>
      </c>
      <c r="K40" s="26">
        <v>2.44</v>
      </c>
      <c r="L40" s="26">
        <v>0</v>
      </c>
      <c r="M40" s="26">
        <v>0</v>
      </c>
      <c r="N40" s="26">
        <v>3.37</v>
      </c>
      <c r="O40" s="26">
        <v>23.29</v>
      </c>
      <c r="P40" s="26">
        <v>2.9</v>
      </c>
      <c r="Q40" s="26">
        <v>0</v>
      </c>
      <c r="R40" s="26">
        <v>0</v>
      </c>
      <c r="S40" s="26">
        <v>0.34</v>
      </c>
      <c r="T40" s="26">
        <v>1.83</v>
      </c>
      <c r="U40" s="26">
        <v>105.44</v>
      </c>
      <c r="V40" s="26">
        <v>805.39</v>
      </c>
      <c r="W40" s="26">
        <v>84.02</v>
      </c>
      <c r="X40" s="26">
        <v>42.14</v>
      </c>
      <c r="Y40" s="26">
        <v>182.74</v>
      </c>
      <c r="Z40" s="26">
        <v>1.36</v>
      </c>
      <c r="AA40" s="26">
        <v>3.6</v>
      </c>
      <c r="AB40" s="26">
        <v>1222</v>
      </c>
      <c r="AC40" s="26">
        <v>254.13</v>
      </c>
      <c r="AD40" s="26">
        <v>1.96</v>
      </c>
      <c r="AE40" s="26">
        <v>0.15</v>
      </c>
      <c r="AF40" s="26">
        <v>0.12</v>
      </c>
      <c r="AG40" s="26">
        <v>2.46</v>
      </c>
      <c r="AH40" s="26">
        <v>2.99</v>
      </c>
      <c r="AI40" s="26">
        <v>11.84</v>
      </c>
      <c r="AJ40" s="26">
        <v>0</v>
      </c>
      <c r="AK40" s="26">
        <v>63.45</v>
      </c>
      <c r="AL40" s="26">
        <v>79.08</v>
      </c>
      <c r="AM40" s="26">
        <v>104.34</v>
      </c>
      <c r="AN40" s="26">
        <v>103.17</v>
      </c>
      <c r="AO40" s="26">
        <v>22.44</v>
      </c>
      <c r="AP40" s="26">
        <v>70.27</v>
      </c>
      <c r="AQ40" s="26">
        <v>33.840000000000003</v>
      </c>
      <c r="AR40" s="26">
        <v>89.07</v>
      </c>
      <c r="AS40" s="26">
        <v>103.17</v>
      </c>
      <c r="AT40" s="26">
        <v>231.38</v>
      </c>
      <c r="AU40" s="26">
        <v>147.94</v>
      </c>
      <c r="AV40" s="26">
        <v>30.34</v>
      </c>
      <c r="AW40" s="26">
        <v>76.849999999999994</v>
      </c>
      <c r="AX40" s="26">
        <v>537.79999999999995</v>
      </c>
      <c r="AY40" s="26">
        <v>0</v>
      </c>
      <c r="AZ40" s="26">
        <v>109.98</v>
      </c>
      <c r="BA40" s="26">
        <v>67.680000000000007</v>
      </c>
      <c r="BB40" s="26">
        <v>56.4</v>
      </c>
      <c r="BC40" s="26">
        <v>30.2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0.31</v>
      </c>
      <c r="BL40" s="26">
        <v>0</v>
      </c>
      <c r="BM40" s="26">
        <v>0.16</v>
      </c>
      <c r="BN40" s="26">
        <v>0.01</v>
      </c>
      <c r="BO40" s="26">
        <v>0.02</v>
      </c>
      <c r="BP40" s="26">
        <v>0</v>
      </c>
      <c r="BQ40" s="26">
        <v>0</v>
      </c>
      <c r="BR40" s="26">
        <v>0.01</v>
      </c>
      <c r="BS40" s="26">
        <v>0.98</v>
      </c>
      <c r="BT40" s="26">
        <v>0</v>
      </c>
      <c r="BU40" s="26">
        <v>0</v>
      </c>
      <c r="BV40" s="26">
        <v>2.36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405.88</v>
      </c>
      <c r="CC40" s="25">
        <v>23.35</v>
      </c>
      <c r="CE40" s="23">
        <v>207.27</v>
      </c>
      <c r="CG40" s="23">
        <v>12.74</v>
      </c>
      <c r="CH40" s="23">
        <v>11.15</v>
      </c>
      <c r="CI40" s="23">
        <v>11.95</v>
      </c>
      <c r="CJ40" s="23">
        <v>1258.5999999999999</v>
      </c>
      <c r="CK40" s="23">
        <v>740.51</v>
      </c>
      <c r="CL40" s="23">
        <v>999.56</v>
      </c>
      <c r="CM40" s="23">
        <v>69.69</v>
      </c>
      <c r="CN40" s="23">
        <v>32.880000000000003</v>
      </c>
      <c r="CO40" s="23">
        <v>51.29</v>
      </c>
      <c r="CP40" s="23">
        <v>0</v>
      </c>
      <c r="CQ40" s="23">
        <v>0</v>
      </c>
      <c r="CR40" s="23">
        <v>14.15</v>
      </c>
    </row>
    <row r="41" spans="1:96" s="23" customFormat="1">
      <c r="A41" s="23" t="str">
        <f>"39/3"</f>
        <v>39/3</v>
      </c>
      <c r="B41" s="24" t="s">
        <v>114</v>
      </c>
      <c r="C41" s="25" t="str">
        <f>"200"</f>
        <v>200</v>
      </c>
      <c r="D41" s="25">
        <v>8.77</v>
      </c>
      <c r="E41" s="25">
        <v>0</v>
      </c>
      <c r="F41" s="25">
        <v>2.2999999999999998</v>
      </c>
      <c r="G41" s="25">
        <v>2.2999999999999998</v>
      </c>
      <c r="H41" s="25">
        <v>45.96</v>
      </c>
      <c r="I41" s="25">
        <v>227.88486599999999</v>
      </c>
      <c r="J41" s="26">
        <v>0.43</v>
      </c>
      <c r="K41" s="26">
        <v>0</v>
      </c>
      <c r="L41" s="26">
        <v>0</v>
      </c>
      <c r="M41" s="26">
        <v>0</v>
      </c>
      <c r="N41" s="26">
        <v>0.97</v>
      </c>
      <c r="O41" s="26">
        <v>37.369999999999997</v>
      </c>
      <c r="P41" s="26">
        <v>7.62</v>
      </c>
      <c r="Q41" s="26">
        <v>0</v>
      </c>
      <c r="R41" s="26">
        <v>0</v>
      </c>
      <c r="S41" s="26">
        <v>0</v>
      </c>
      <c r="T41" s="26">
        <v>2.21</v>
      </c>
      <c r="U41" s="26">
        <v>385.34</v>
      </c>
      <c r="V41" s="26">
        <v>267.19</v>
      </c>
      <c r="W41" s="26">
        <v>17.34</v>
      </c>
      <c r="X41" s="26">
        <v>135.11000000000001</v>
      </c>
      <c r="Y41" s="26">
        <v>197.47</v>
      </c>
      <c r="Z41" s="26">
        <v>4.6399999999999997</v>
      </c>
      <c r="AA41" s="26">
        <v>0</v>
      </c>
      <c r="AB41" s="26">
        <v>6.39</v>
      </c>
      <c r="AC41" s="26">
        <v>1.42</v>
      </c>
      <c r="AD41" s="26">
        <v>0.56999999999999995</v>
      </c>
      <c r="AE41" s="26">
        <v>0.26</v>
      </c>
      <c r="AF41" s="26">
        <v>0.13</v>
      </c>
      <c r="AG41" s="26">
        <v>2.5299999999999998</v>
      </c>
      <c r="AH41" s="26">
        <v>5.1100000000000003</v>
      </c>
      <c r="AI41" s="26">
        <v>0</v>
      </c>
      <c r="AJ41" s="26">
        <v>0</v>
      </c>
      <c r="AK41" s="26">
        <v>410.52</v>
      </c>
      <c r="AL41" s="26">
        <v>320.07</v>
      </c>
      <c r="AM41" s="26">
        <v>518.37</v>
      </c>
      <c r="AN41" s="26">
        <v>368.77</v>
      </c>
      <c r="AO41" s="26">
        <v>222.66</v>
      </c>
      <c r="AP41" s="26">
        <v>278.32</v>
      </c>
      <c r="AQ41" s="26">
        <v>125.24</v>
      </c>
      <c r="AR41" s="26">
        <v>411.91</v>
      </c>
      <c r="AS41" s="26">
        <v>403.56</v>
      </c>
      <c r="AT41" s="26">
        <v>779.3</v>
      </c>
      <c r="AU41" s="26">
        <v>766.77</v>
      </c>
      <c r="AV41" s="26">
        <v>208.74</v>
      </c>
      <c r="AW41" s="26">
        <v>500.98</v>
      </c>
      <c r="AX41" s="26">
        <v>1572.51</v>
      </c>
      <c r="AY41" s="26">
        <v>0</v>
      </c>
      <c r="AZ41" s="26">
        <v>347.9</v>
      </c>
      <c r="BA41" s="26">
        <v>421.65</v>
      </c>
      <c r="BB41" s="26">
        <v>299.19</v>
      </c>
      <c r="BC41" s="26">
        <v>229.61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0.01</v>
      </c>
      <c r="BJ41" s="26">
        <v>0</v>
      </c>
      <c r="BK41" s="26">
        <v>0.37</v>
      </c>
      <c r="BL41" s="26">
        <v>0</v>
      </c>
      <c r="BM41" s="26">
        <v>0.03</v>
      </c>
      <c r="BN41" s="26">
        <v>0.01</v>
      </c>
      <c r="BO41" s="26">
        <v>0</v>
      </c>
      <c r="BP41" s="26">
        <v>0</v>
      </c>
      <c r="BQ41" s="26">
        <v>0</v>
      </c>
      <c r="BR41" s="26">
        <v>0.01</v>
      </c>
      <c r="BS41" s="26">
        <v>0.74</v>
      </c>
      <c r="BT41" s="26">
        <v>0.01</v>
      </c>
      <c r="BU41" s="26">
        <v>0</v>
      </c>
      <c r="BV41" s="26">
        <v>0.73</v>
      </c>
      <c r="BW41" s="26">
        <v>7.0000000000000007E-2</v>
      </c>
      <c r="BX41" s="26">
        <v>0</v>
      </c>
      <c r="BY41" s="26">
        <v>0</v>
      </c>
      <c r="BZ41" s="26">
        <v>0</v>
      </c>
      <c r="CA41" s="26">
        <v>0</v>
      </c>
      <c r="CB41" s="26">
        <v>116.94</v>
      </c>
      <c r="CC41" s="25">
        <v>6.55</v>
      </c>
      <c r="CE41" s="23">
        <v>1.07</v>
      </c>
      <c r="CG41" s="23">
        <v>40.03</v>
      </c>
      <c r="CH41" s="23">
        <v>22.03</v>
      </c>
      <c r="CI41" s="23">
        <v>31.03</v>
      </c>
      <c r="CJ41" s="23">
        <v>2502.39</v>
      </c>
      <c r="CK41" s="23">
        <v>1232.1600000000001</v>
      </c>
      <c r="CL41" s="23">
        <v>1867.28</v>
      </c>
      <c r="CM41" s="23">
        <v>36.590000000000003</v>
      </c>
      <c r="CN41" s="23">
        <v>24.34</v>
      </c>
      <c r="CO41" s="23">
        <v>30.46</v>
      </c>
      <c r="CP41" s="23">
        <v>0</v>
      </c>
      <c r="CQ41" s="23">
        <v>1</v>
      </c>
      <c r="CR41" s="23">
        <v>3.97</v>
      </c>
    </row>
    <row r="42" spans="1:96" s="23" customFormat="1">
      <c r="A42" s="23" t="str">
        <f>"493"</f>
        <v>493</v>
      </c>
      <c r="B42" s="24" t="s">
        <v>103</v>
      </c>
      <c r="C42" s="25" t="str">
        <f>"100"</f>
        <v>100</v>
      </c>
      <c r="D42" s="25">
        <v>15.37</v>
      </c>
      <c r="E42" s="25">
        <v>14.61</v>
      </c>
      <c r="F42" s="25">
        <v>16.71</v>
      </c>
      <c r="G42" s="25">
        <v>0.03</v>
      </c>
      <c r="H42" s="25">
        <v>4.0599999999999996</v>
      </c>
      <c r="I42" s="25">
        <v>227.65105967965403</v>
      </c>
      <c r="J42" s="26">
        <v>7.69</v>
      </c>
      <c r="K42" s="26">
        <v>0.15</v>
      </c>
      <c r="L42" s="26">
        <v>0</v>
      </c>
      <c r="M42" s="26">
        <v>0</v>
      </c>
      <c r="N42" s="26">
        <v>2.4300000000000002</v>
      </c>
      <c r="O42" s="26">
        <v>1.19</v>
      </c>
      <c r="P42" s="26">
        <v>0.43</v>
      </c>
      <c r="Q42" s="26">
        <v>0</v>
      </c>
      <c r="R42" s="26">
        <v>0</v>
      </c>
      <c r="S42" s="26">
        <v>0.25</v>
      </c>
      <c r="T42" s="26">
        <v>1.1499999999999999</v>
      </c>
      <c r="U42" s="26">
        <v>41.13</v>
      </c>
      <c r="V42" s="26">
        <v>146.72999999999999</v>
      </c>
      <c r="W42" s="26">
        <v>22.32</v>
      </c>
      <c r="X42" s="26">
        <v>17.52</v>
      </c>
      <c r="Y42" s="26">
        <v>115.97</v>
      </c>
      <c r="Z42" s="26">
        <v>1.37</v>
      </c>
      <c r="AA42" s="26">
        <v>47.96</v>
      </c>
      <c r="AB42" s="26">
        <v>824.48</v>
      </c>
      <c r="AC42" s="26">
        <v>233.65</v>
      </c>
      <c r="AD42" s="26">
        <v>0.66</v>
      </c>
      <c r="AE42" s="26">
        <v>0.05</v>
      </c>
      <c r="AF42" s="26">
        <v>0.1</v>
      </c>
      <c r="AG42" s="26">
        <v>5.66</v>
      </c>
      <c r="AH42" s="26">
        <v>11.49</v>
      </c>
      <c r="AI42" s="26">
        <v>1.69</v>
      </c>
      <c r="AJ42" s="26">
        <v>0</v>
      </c>
      <c r="AK42" s="26">
        <v>829.72</v>
      </c>
      <c r="AL42" s="26">
        <v>903.15</v>
      </c>
      <c r="AM42" s="26">
        <v>1312.76</v>
      </c>
      <c r="AN42" s="26">
        <v>1587.72</v>
      </c>
      <c r="AO42" s="26">
        <v>398.57</v>
      </c>
      <c r="AP42" s="26">
        <v>757.09</v>
      </c>
      <c r="AQ42" s="26">
        <v>4.2300000000000004</v>
      </c>
      <c r="AR42" s="26">
        <v>755.88</v>
      </c>
      <c r="AS42" s="26">
        <v>8.66</v>
      </c>
      <c r="AT42" s="26">
        <v>8.58</v>
      </c>
      <c r="AU42" s="26">
        <v>14.42</v>
      </c>
      <c r="AV42" s="26">
        <v>402.9</v>
      </c>
      <c r="AW42" s="26">
        <v>7.23</v>
      </c>
      <c r="AX42" s="26">
        <v>58.46</v>
      </c>
      <c r="AY42" s="26">
        <v>0</v>
      </c>
      <c r="AZ42" s="26">
        <v>16.399999999999999</v>
      </c>
      <c r="BA42" s="26">
        <v>11.1</v>
      </c>
      <c r="BB42" s="26">
        <v>519.33000000000004</v>
      </c>
      <c r="BC42" s="26">
        <v>182.88</v>
      </c>
      <c r="BD42" s="26">
        <v>0.14000000000000001</v>
      </c>
      <c r="BE42" s="26">
        <v>0.06</v>
      </c>
      <c r="BF42" s="26">
        <v>0.03</v>
      </c>
      <c r="BG42" s="26">
        <v>0.08</v>
      </c>
      <c r="BH42" s="26">
        <v>0.09</v>
      </c>
      <c r="BI42" s="26">
        <v>0.4</v>
      </c>
      <c r="BJ42" s="26">
        <v>0</v>
      </c>
      <c r="BK42" s="26">
        <v>1.1100000000000001</v>
      </c>
      <c r="BL42" s="26">
        <v>0</v>
      </c>
      <c r="BM42" s="26">
        <v>0.34</v>
      </c>
      <c r="BN42" s="26">
        <v>0</v>
      </c>
      <c r="BO42" s="26">
        <v>0</v>
      </c>
      <c r="BP42" s="26">
        <v>0</v>
      </c>
      <c r="BQ42" s="26">
        <v>0.08</v>
      </c>
      <c r="BR42" s="26">
        <v>0.12</v>
      </c>
      <c r="BS42" s="26">
        <v>0.91</v>
      </c>
      <c r="BT42" s="26">
        <v>0</v>
      </c>
      <c r="BU42" s="26">
        <v>0</v>
      </c>
      <c r="BV42" s="26">
        <v>0.05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111.84</v>
      </c>
      <c r="CC42" s="25">
        <v>58.15</v>
      </c>
      <c r="CE42" s="23">
        <v>185.37</v>
      </c>
      <c r="CG42" s="23">
        <v>5.97</v>
      </c>
      <c r="CH42" s="23">
        <v>2.54</v>
      </c>
      <c r="CI42" s="23">
        <v>4.25</v>
      </c>
      <c r="CJ42" s="23">
        <v>2468.5700000000002</v>
      </c>
      <c r="CK42" s="23">
        <v>1577.14</v>
      </c>
      <c r="CL42" s="23">
        <v>2022.86</v>
      </c>
      <c r="CM42" s="23">
        <v>15.94</v>
      </c>
      <c r="CN42" s="23">
        <v>11.68</v>
      </c>
      <c r="CO42" s="23">
        <v>13.81</v>
      </c>
      <c r="CP42" s="23">
        <v>0</v>
      </c>
      <c r="CQ42" s="23">
        <v>0</v>
      </c>
      <c r="CR42" s="23">
        <v>35.24</v>
      </c>
    </row>
    <row r="43" spans="1:96" s="23" customFormat="1">
      <c r="A43" s="23" t="str">
        <f>"2"</f>
        <v>2</v>
      </c>
      <c r="B43" s="24" t="s">
        <v>96</v>
      </c>
      <c r="C43" s="25" t="str">
        <f>"42,5"</f>
        <v>42,5</v>
      </c>
      <c r="D43" s="25">
        <v>2.81</v>
      </c>
      <c r="E43" s="25">
        <v>0</v>
      </c>
      <c r="F43" s="25">
        <v>0.28000000000000003</v>
      </c>
      <c r="G43" s="25">
        <v>0.28000000000000003</v>
      </c>
      <c r="H43" s="25">
        <v>19.93</v>
      </c>
      <c r="I43" s="25">
        <v>95.157924999999992</v>
      </c>
      <c r="J43" s="26">
        <v>0</v>
      </c>
      <c r="K43" s="26">
        <v>0</v>
      </c>
      <c r="L43" s="26">
        <v>0</v>
      </c>
      <c r="M43" s="26">
        <v>0</v>
      </c>
      <c r="N43" s="26">
        <v>0.47</v>
      </c>
      <c r="O43" s="26">
        <v>19.38</v>
      </c>
      <c r="P43" s="26">
        <v>0.09</v>
      </c>
      <c r="Q43" s="26">
        <v>0</v>
      </c>
      <c r="R43" s="26">
        <v>0</v>
      </c>
      <c r="S43" s="26">
        <v>0</v>
      </c>
      <c r="T43" s="26">
        <v>0.77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135.69999999999999</v>
      </c>
      <c r="AL43" s="26">
        <v>141.24</v>
      </c>
      <c r="AM43" s="26">
        <v>216.3</v>
      </c>
      <c r="AN43" s="26">
        <v>71.73</v>
      </c>
      <c r="AO43" s="26">
        <v>42.52</v>
      </c>
      <c r="AP43" s="26">
        <v>85.04</v>
      </c>
      <c r="AQ43" s="26">
        <v>32.17</v>
      </c>
      <c r="AR43" s="26">
        <v>153.82</v>
      </c>
      <c r="AS43" s="26">
        <v>95.4</v>
      </c>
      <c r="AT43" s="26">
        <v>133.11000000000001</v>
      </c>
      <c r="AU43" s="26">
        <v>109.82</v>
      </c>
      <c r="AV43" s="26">
        <v>57.68</v>
      </c>
      <c r="AW43" s="26">
        <v>102.05</v>
      </c>
      <c r="AX43" s="26">
        <v>853.38</v>
      </c>
      <c r="AY43" s="26">
        <v>0</v>
      </c>
      <c r="AZ43" s="26">
        <v>278.05</v>
      </c>
      <c r="BA43" s="26">
        <v>120.91</v>
      </c>
      <c r="BB43" s="26">
        <v>80.239999999999995</v>
      </c>
      <c r="BC43" s="26">
        <v>63.6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0.03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0.03</v>
      </c>
      <c r="BT43" s="26">
        <v>0</v>
      </c>
      <c r="BU43" s="26">
        <v>0</v>
      </c>
      <c r="BV43" s="26">
        <v>0.12</v>
      </c>
      <c r="BW43" s="26">
        <v>0.01</v>
      </c>
      <c r="BX43" s="26">
        <v>0</v>
      </c>
      <c r="BY43" s="26">
        <v>0</v>
      </c>
      <c r="BZ43" s="26">
        <v>0</v>
      </c>
      <c r="CA43" s="26">
        <v>0</v>
      </c>
      <c r="CB43" s="26">
        <v>16.62</v>
      </c>
      <c r="CC43" s="25">
        <v>2.38</v>
      </c>
      <c r="CE43" s="23">
        <v>0</v>
      </c>
      <c r="CG43" s="23">
        <v>0</v>
      </c>
      <c r="CH43" s="23">
        <v>0</v>
      </c>
      <c r="CI43" s="23">
        <v>0</v>
      </c>
      <c r="CJ43" s="23">
        <v>684.48</v>
      </c>
      <c r="CK43" s="23">
        <v>263.7</v>
      </c>
      <c r="CL43" s="23">
        <v>474.09</v>
      </c>
      <c r="CM43" s="23">
        <v>5.48</v>
      </c>
      <c r="CN43" s="23">
        <v>5.48</v>
      </c>
      <c r="CO43" s="23">
        <v>5.48</v>
      </c>
      <c r="CP43" s="23">
        <v>0</v>
      </c>
      <c r="CQ43" s="23">
        <v>0</v>
      </c>
      <c r="CR43" s="23">
        <v>1.98</v>
      </c>
    </row>
    <row r="44" spans="1:96" s="23" customFormat="1">
      <c r="A44" s="23" t="str">
        <f>"3"</f>
        <v>3</v>
      </c>
      <c r="B44" s="24" t="s">
        <v>104</v>
      </c>
      <c r="C44" s="25" t="str">
        <f>"40"</f>
        <v>40</v>
      </c>
      <c r="D44" s="25">
        <v>2.64</v>
      </c>
      <c r="E44" s="25">
        <v>0</v>
      </c>
      <c r="F44" s="25">
        <v>0.48</v>
      </c>
      <c r="G44" s="25">
        <v>0.48</v>
      </c>
      <c r="H44" s="25">
        <v>16.68</v>
      </c>
      <c r="I44" s="25">
        <v>77.352000000000004</v>
      </c>
      <c r="J44" s="26">
        <v>0.08</v>
      </c>
      <c r="K44" s="26">
        <v>0</v>
      </c>
      <c r="L44" s="26">
        <v>0</v>
      </c>
      <c r="M44" s="26">
        <v>0</v>
      </c>
      <c r="N44" s="26">
        <v>0.48</v>
      </c>
      <c r="O44" s="26">
        <v>12.88</v>
      </c>
      <c r="P44" s="26">
        <v>3.32</v>
      </c>
      <c r="Q44" s="26">
        <v>0</v>
      </c>
      <c r="R44" s="26">
        <v>0</v>
      </c>
      <c r="S44" s="26">
        <v>0.4</v>
      </c>
      <c r="T44" s="26">
        <v>1</v>
      </c>
      <c r="U44" s="26">
        <v>244</v>
      </c>
      <c r="V44" s="26">
        <v>98</v>
      </c>
      <c r="W44" s="26">
        <v>14</v>
      </c>
      <c r="X44" s="26">
        <v>18.8</v>
      </c>
      <c r="Y44" s="26">
        <v>63.2</v>
      </c>
      <c r="Z44" s="26">
        <v>1.56</v>
      </c>
      <c r="AA44" s="26">
        <v>0</v>
      </c>
      <c r="AB44" s="26">
        <v>2</v>
      </c>
      <c r="AC44" s="26">
        <v>0.4</v>
      </c>
      <c r="AD44" s="26">
        <v>0.56000000000000005</v>
      </c>
      <c r="AE44" s="26">
        <v>7.0000000000000007E-2</v>
      </c>
      <c r="AF44" s="26">
        <v>0.03</v>
      </c>
      <c r="AG44" s="26">
        <v>0.28000000000000003</v>
      </c>
      <c r="AH44" s="26">
        <v>0.8</v>
      </c>
      <c r="AI44" s="26">
        <v>0</v>
      </c>
      <c r="AJ44" s="26">
        <v>0</v>
      </c>
      <c r="AK44" s="26">
        <v>0</v>
      </c>
      <c r="AL44" s="26">
        <v>0</v>
      </c>
      <c r="AM44" s="26">
        <v>170.8</v>
      </c>
      <c r="AN44" s="26">
        <v>89.2</v>
      </c>
      <c r="AO44" s="26">
        <v>37.200000000000003</v>
      </c>
      <c r="AP44" s="26">
        <v>79.2</v>
      </c>
      <c r="AQ44" s="26">
        <v>32</v>
      </c>
      <c r="AR44" s="26">
        <v>148.4</v>
      </c>
      <c r="AS44" s="26">
        <v>118.8</v>
      </c>
      <c r="AT44" s="26">
        <v>116.4</v>
      </c>
      <c r="AU44" s="26">
        <v>185.6</v>
      </c>
      <c r="AV44" s="26">
        <v>49.6</v>
      </c>
      <c r="AW44" s="26">
        <v>124</v>
      </c>
      <c r="AX44" s="26">
        <v>611.6</v>
      </c>
      <c r="AY44" s="26">
        <v>0</v>
      </c>
      <c r="AZ44" s="26">
        <v>210.4</v>
      </c>
      <c r="BA44" s="26">
        <v>116.4</v>
      </c>
      <c r="BB44" s="26">
        <v>72</v>
      </c>
      <c r="BC44" s="26">
        <v>52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0.06</v>
      </c>
      <c r="BL44" s="26">
        <v>0</v>
      </c>
      <c r="BM44" s="26">
        <v>0</v>
      </c>
      <c r="BN44" s="26">
        <v>0.01</v>
      </c>
      <c r="BO44" s="26">
        <v>0</v>
      </c>
      <c r="BP44" s="26">
        <v>0</v>
      </c>
      <c r="BQ44" s="26">
        <v>0</v>
      </c>
      <c r="BR44" s="26">
        <v>0</v>
      </c>
      <c r="BS44" s="26">
        <v>0.04</v>
      </c>
      <c r="BT44" s="26">
        <v>0</v>
      </c>
      <c r="BU44" s="26">
        <v>0</v>
      </c>
      <c r="BV44" s="26">
        <v>0.19</v>
      </c>
      <c r="BW44" s="26">
        <v>0.03</v>
      </c>
      <c r="BX44" s="26">
        <v>0</v>
      </c>
      <c r="BY44" s="26">
        <v>0</v>
      </c>
      <c r="BZ44" s="26">
        <v>0</v>
      </c>
      <c r="CA44" s="26">
        <v>0</v>
      </c>
      <c r="CB44" s="26">
        <v>18.8</v>
      </c>
      <c r="CC44" s="25">
        <v>2.3199999999999998</v>
      </c>
      <c r="CE44" s="23">
        <v>0.33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1.93</v>
      </c>
    </row>
    <row r="45" spans="1:96" s="19" customFormat="1">
      <c r="A45" s="19" t="str">
        <f>"648"</f>
        <v>648</v>
      </c>
      <c r="B45" s="20" t="s">
        <v>105</v>
      </c>
      <c r="C45" s="21" t="str">
        <f>"200"</f>
        <v>200</v>
      </c>
      <c r="D45" s="21">
        <v>7.0000000000000007E-2</v>
      </c>
      <c r="E45" s="21">
        <v>0</v>
      </c>
      <c r="F45" s="21">
        <v>0</v>
      </c>
      <c r="G45" s="21">
        <v>0</v>
      </c>
      <c r="H45" s="21">
        <v>4.54</v>
      </c>
      <c r="I45" s="21">
        <v>17.526140000000002</v>
      </c>
      <c r="J45" s="22">
        <v>0</v>
      </c>
      <c r="K45" s="22">
        <v>0</v>
      </c>
      <c r="L45" s="22">
        <v>0</v>
      </c>
      <c r="M45" s="22">
        <v>0</v>
      </c>
      <c r="N45" s="22">
        <v>4.54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0.01</v>
      </c>
      <c r="U45" s="22">
        <v>0.05</v>
      </c>
      <c r="V45" s="22">
        <v>0.13</v>
      </c>
      <c r="W45" s="22">
        <v>0.13</v>
      </c>
      <c r="X45" s="22">
        <v>0</v>
      </c>
      <c r="Y45" s="22">
        <v>0</v>
      </c>
      <c r="Z45" s="22">
        <v>0.01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0.09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190.01</v>
      </c>
      <c r="CC45" s="21">
        <v>4.22</v>
      </c>
      <c r="CE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5</v>
      </c>
      <c r="CQ45" s="19">
        <v>0</v>
      </c>
      <c r="CR45" s="19">
        <v>2.56</v>
      </c>
    </row>
    <row r="46" spans="1:96" s="27" customFormat="1" ht="11.4">
      <c r="B46" s="28" t="s">
        <v>115</v>
      </c>
      <c r="C46" s="29"/>
      <c r="D46" s="29">
        <v>39.08</v>
      </c>
      <c r="E46" s="29">
        <v>14.61</v>
      </c>
      <c r="F46" s="29">
        <v>31.51</v>
      </c>
      <c r="G46" s="29">
        <v>13.46</v>
      </c>
      <c r="H46" s="29">
        <v>130.05000000000001</v>
      </c>
      <c r="I46" s="29">
        <v>936.93</v>
      </c>
      <c r="J46" s="30">
        <v>9.58</v>
      </c>
      <c r="K46" s="30">
        <v>6.49</v>
      </c>
      <c r="L46" s="30">
        <v>0</v>
      </c>
      <c r="M46" s="30">
        <v>0</v>
      </c>
      <c r="N46" s="30">
        <v>19.63</v>
      </c>
      <c r="O46" s="30">
        <v>94.21</v>
      </c>
      <c r="P46" s="30">
        <v>16.21</v>
      </c>
      <c r="Q46" s="30">
        <v>0</v>
      </c>
      <c r="R46" s="30">
        <v>0</v>
      </c>
      <c r="S46" s="30">
        <v>1.25</v>
      </c>
      <c r="T46" s="30">
        <v>8.1199999999999992</v>
      </c>
      <c r="U46" s="30">
        <v>978.51</v>
      </c>
      <c r="V46" s="30">
        <v>1569.44</v>
      </c>
      <c r="W46" s="30">
        <v>179.21</v>
      </c>
      <c r="X46" s="30">
        <v>231.4</v>
      </c>
      <c r="Y46" s="30">
        <v>591.27</v>
      </c>
      <c r="Z46" s="30">
        <v>9.52</v>
      </c>
      <c r="AA46" s="30">
        <v>51.56</v>
      </c>
      <c r="AB46" s="30">
        <v>3951.17</v>
      </c>
      <c r="AC46" s="30">
        <v>811.85</v>
      </c>
      <c r="AD46" s="30">
        <v>6.53</v>
      </c>
      <c r="AE46" s="30">
        <v>0.56000000000000005</v>
      </c>
      <c r="AF46" s="30">
        <v>0.42</v>
      </c>
      <c r="AG46" s="30">
        <v>11.61</v>
      </c>
      <c r="AH46" s="30">
        <v>21.25</v>
      </c>
      <c r="AI46" s="30">
        <v>47.48</v>
      </c>
      <c r="AJ46" s="30">
        <v>0</v>
      </c>
      <c r="AK46" s="30">
        <v>1488.77</v>
      </c>
      <c r="AL46" s="30">
        <v>1485.78</v>
      </c>
      <c r="AM46" s="30">
        <v>2376.52</v>
      </c>
      <c r="AN46" s="30">
        <v>2271.39</v>
      </c>
      <c r="AO46" s="30">
        <v>740.97</v>
      </c>
      <c r="AP46" s="30">
        <v>1308.01</v>
      </c>
      <c r="AQ46" s="30">
        <v>236.09</v>
      </c>
      <c r="AR46" s="30">
        <v>1605.09</v>
      </c>
      <c r="AS46" s="30">
        <v>789.3</v>
      </c>
      <c r="AT46" s="30">
        <v>1337.67</v>
      </c>
      <c r="AU46" s="30">
        <v>1372.14</v>
      </c>
      <c r="AV46" s="30">
        <v>772.03</v>
      </c>
      <c r="AW46" s="30">
        <v>850.2</v>
      </c>
      <c r="AX46" s="30">
        <v>3872.72</v>
      </c>
      <c r="AY46" s="30">
        <v>0</v>
      </c>
      <c r="AZ46" s="30">
        <v>1010.8</v>
      </c>
      <c r="BA46" s="30">
        <v>786.29</v>
      </c>
      <c r="BB46" s="30">
        <v>1066.74</v>
      </c>
      <c r="BC46" s="30">
        <v>574.87</v>
      </c>
      <c r="BD46" s="30">
        <v>0.14000000000000001</v>
      </c>
      <c r="BE46" s="30">
        <v>0.06</v>
      </c>
      <c r="BF46" s="30">
        <v>0.03</v>
      </c>
      <c r="BG46" s="30">
        <v>0.08</v>
      </c>
      <c r="BH46" s="30">
        <v>0.09</v>
      </c>
      <c r="BI46" s="30">
        <v>0.41</v>
      </c>
      <c r="BJ46" s="30">
        <v>0</v>
      </c>
      <c r="BK46" s="30">
        <v>2.25</v>
      </c>
      <c r="BL46" s="30">
        <v>0</v>
      </c>
      <c r="BM46" s="30">
        <v>0.77</v>
      </c>
      <c r="BN46" s="30">
        <v>0.04</v>
      </c>
      <c r="BO46" s="30">
        <v>0.06</v>
      </c>
      <c r="BP46" s="30">
        <v>0</v>
      </c>
      <c r="BQ46" s="30">
        <v>0.08</v>
      </c>
      <c r="BR46" s="30">
        <v>0.14000000000000001</v>
      </c>
      <c r="BS46" s="30">
        <v>4.0999999999999996</v>
      </c>
      <c r="BT46" s="30">
        <v>0.01</v>
      </c>
      <c r="BU46" s="30">
        <v>0</v>
      </c>
      <c r="BV46" s="30">
        <v>6.92</v>
      </c>
      <c r="BW46" s="30">
        <v>0.11</v>
      </c>
      <c r="BX46" s="30">
        <v>0</v>
      </c>
      <c r="BY46" s="30">
        <v>0</v>
      </c>
      <c r="BZ46" s="30">
        <v>0</v>
      </c>
      <c r="CA46" s="30">
        <v>0</v>
      </c>
      <c r="CB46" s="30">
        <v>941.97</v>
      </c>
      <c r="CC46" s="29">
        <f>SUM($CC$38:$CC$45)</f>
        <v>106.76999999999998</v>
      </c>
      <c r="CD46" s="27">
        <f>$I$46/$I$51*100</f>
        <v>25.812094847939697</v>
      </c>
      <c r="CE46" s="27">
        <v>710.09</v>
      </c>
      <c r="CG46" s="27">
        <v>72.290000000000006</v>
      </c>
      <c r="CH46" s="27">
        <v>41.93</v>
      </c>
      <c r="CI46" s="27">
        <v>57.11</v>
      </c>
      <c r="CJ46" s="27">
        <v>7320.37</v>
      </c>
      <c r="CK46" s="27">
        <v>3910.81</v>
      </c>
      <c r="CL46" s="27">
        <v>5615.59</v>
      </c>
      <c r="CM46" s="27">
        <v>134.22</v>
      </c>
      <c r="CN46" s="27">
        <v>80.540000000000006</v>
      </c>
      <c r="CO46" s="27">
        <v>107.38</v>
      </c>
      <c r="CP46" s="27">
        <v>8</v>
      </c>
      <c r="CQ46" s="27">
        <v>1.5</v>
      </c>
    </row>
    <row r="47" spans="1:96">
      <c r="B47" s="18" t="s">
        <v>116</v>
      </c>
      <c r="C47" s="16"/>
      <c r="D47" s="16"/>
      <c r="E47" s="16"/>
      <c r="F47" s="16"/>
      <c r="G47" s="16"/>
      <c r="H47" s="16"/>
      <c r="I47" s="16"/>
    </row>
    <row r="48" spans="1:96" s="23" customFormat="1">
      <c r="A48" s="23" t="str">
        <f>"5"</f>
        <v>5</v>
      </c>
      <c r="B48" s="24" t="s">
        <v>108</v>
      </c>
      <c r="C48" s="25" t="str">
        <f>"200"</f>
        <v>200</v>
      </c>
      <c r="D48" s="25">
        <v>1</v>
      </c>
      <c r="E48" s="25">
        <v>0</v>
      </c>
      <c r="F48" s="25">
        <v>0.2</v>
      </c>
      <c r="G48" s="25">
        <v>0</v>
      </c>
      <c r="H48" s="25">
        <v>20.6</v>
      </c>
      <c r="I48" s="25">
        <v>86.47999999999999</v>
      </c>
      <c r="J48" s="26">
        <v>0</v>
      </c>
      <c r="K48" s="26">
        <v>0</v>
      </c>
      <c r="L48" s="26">
        <v>0</v>
      </c>
      <c r="M48" s="26">
        <v>0</v>
      </c>
      <c r="N48" s="26">
        <v>19.8</v>
      </c>
      <c r="O48" s="26">
        <v>0.4</v>
      </c>
      <c r="P48" s="26">
        <v>0.4</v>
      </c>
      <c r="Q48" s="26">
        <v>0</v>
      </c>
      <c r="R48" s="26">
        <v>0</v>
      </c>
      <c r="S48" s="26">
        <v>1</v>
      </c>
      <c r="T48" s="26">
        <v>0.6</v>
      </c>
      <c r="U48" s="26">
        <v>12</v>
      </c>
      <c r="V48" s="26">
        <v>240</v>
      </c>
      <c r="W48" s="26">
        <v>14</v>
      </c>
      <c r="X48" s="26">
        <v>8</v>
      </c>
      <c r="Y48" s="26">
        <v>14</v>
      </c>
      <c r="Z48" s="26">
        <v>2.8</v>
      </c>
      <c r="AA48" s="26">
        <v>0</v>
      </c>
      <c r="AB48" s="26">
        <v>0</v>
      </c>
      <c r="AC48" s="26">
        <v>0</v>
      </c>
      <c r="AD48" s="26">
        <v>0.2</v>
      </c>
      <c r="AE48" s="26">
        <v>0.02</v>
      </c>
      <c r="AF48" s="26">
        <v>0.02</v>
      </c>
      <c r="AG48" s="26">
        <v>0.2</v>
      </c>
      <c r="AH48" s="26">
        <v>0.4</v>
      </c>
      <c r="AI48" s="26">
        <v>4</v>
      </c>
      <c r="AJ48" s="26">
        <v>0.4</v>
      </c>
      <c r="AK48" s="26">
        <v>16</v>
      </c>
      <c r="AL48" s="26">
        <v>20</v>
      </c>
      <c r="AM48" s="26">
        <v>28</v>
      </c>
      <c r="AN48" s="26">
        <v>28</v>
      </c>
      <c r="AO48" s="26">
        <v>4</v>
      </c>
      <c r="AP48" s="26">
        <v>16</v>
      </c>
      <c r="AQ48" s="26">
        <v>4</v>
      </c>
      <c r="AR48" s="26">
        <v>14</v>
      </c>
      <c r="AS48" s="26">
        <v>26</v>
      </c>
      <c r="AT48" s="26">
        <v>16</v>
      </c>
      <c r="AU48" s="26">
        <v>116</v>
      </c>
      <c r="AV48" s="26">
        <v>10</v>
      </c>
      <c r="AW48" s="26">
        <v>22</v>
      </c>
      <c r="AX48" s="26">
        <v>64</v>
      </c>
      <c r="AY48" s="26">
        <v>0</v>
      </c>
      <c r="AZ48" s="26">
        <v>20</v>
      </c>
      <c r="BA48" s="26">
        <v>24</v>
      </c>
      <c r="BB48" s="26">
        <v>10</v>
      </c>
      <c r="BC48" s="26">
        <v>8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176.2</v>
      </c>
      <c r="CC48" s="25">
        <v>11.09</v>
      </c>
      <c r="CE48" s="23">
        <v>0</v>
      </c>
      <c r="CG48" s="23">
        <v>4</v>
      </c>
      <c r="CH48" s="23">
        <v>4</v>
      </c>
      <c r="CI48" s="23">
        <v>4</v>
      </c>
      <c r="CJ48" s="23">
        <v>400</v>
      </c>
      <c r="CK48" s="23">
        <v>182</v>
      </c>
      <c r="CL48" s="23">
        <v>291</v>
      </c>
      <c r="CM48" s="23">
        <v>0.6</v>
      </c>
      <c r="CN48" s="23">
        <v>0.6</v>
      </c>
      <c r="CO48" s="23">
        <v>0.6</v>
      </c>
      <c r="CP48" s="23">
        <v>0</v>
      </c>
      <c r="CQ48" s="23">
        <v>0</v>
      </c>
      <c r="CR48" s="23">
        <v>9.24</v>
      </c>
    </row>
    <row r="49" spans="1:96" s="19" customFormat="1">
      <c r="A49" s="19" t="str">
        <f>"11/3"</f>
        <v>11/3</v>
      </c>
      <c r="B49" s="20" t="s">
        <v>109</v>
      </c>
      <c r="C49" s="21" t="str">
        <f>"50"</f>
        <v>50</v>
      </c>
      <c r="D49" s="21">
        <v>12</v>
      </c>
      <c r="E49" s="21">
        <v>0</v>
      </c>
      <c r="F49" s="21">
        <v>5.75</v>
      </c>
      <c r="G49" s="21">
        <v>0</v>
      </c>
      <c r="H49" s="21">
        <v>23.15</v>
      </c>
      <c r="I49" s="21">
        <v>194.23</v>
      </c>
      <c r="J49" s="22">
        <v>0.25</v>
      </c>
      <c r="K49" s="22">
        <v>0</v>
      </c>
      <c r="L49" s="22">
        <v>0</v>
      </c>
      <c r="M49" s="22">
        <v>0</v>
      </c>
      <c r="N49" s="22">
        <v>1.45</v>
      </c>
      <c r="O49" s="22">
        <v>21.7</v>
      </c>
      <c r="P49" s="22">
        <v>0</v>
      </c>
      <c r="Q49" s="22">
        <v>0</v>
      </c>
      <c r="R49" s="22">
        <v>0</v>
      </c>
      <c r="S49" s="22">
        <v>0</v>
      </c>
      <c r="T49" s="22">
        <v>1.35</v>
      </c>
      <c r="U49" s="22">
        <v>27.5</v>
      </c>
      <c r="V49" s="22">
        <v>336</v>
      </c>
      <c r="W49" s="22">
        <v>41.5</v>
      </c>
      <c r="X49" s="22">
        <v>40</v>
      </c>
      <c r="Y49" s="22">
        <v>195</v>
      </c>
      <c r="Z49" s="22">
        <v>5.9</v>
      </c>
      <c r="AA49" s="22">
        <v>0</v>
      </c>
      <c r="AB49" s="22">
        <v>15</v>
      </c>
      <c r="AC49" s="22">
        <v>2.5</v>
      </c>
      <c r="AD49" s="22">
        <v>0.25</v>
      </c>
      <c r="AE49" s="22">
        <v>0.25</v>
      </c>
      <c r="AF49" s="22">
        <v>0.11</v>
      </c>
      <c r="AG49" s="22">
        <v>0.9</v>
      </c>
      <c r="AH49" s="22">
        <v>27.5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7</v>
      </c>
      <c r="CC49" s="21">
        <v>8.0399999999999991</v>
      </c>
      <c r="CE49" s="19">
        <v>2.5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6.7</v>
      </c>
    </row>
    <row r="50" spans="1:96" s="27" customFormat="1" ht="11.4">
      <c r="B50" s="28" t="s">
        <v>117</v>
      </c>
      <c r="C50" s="29"/>
      <c r="D50" s="29">
        <v>13</v>
      </c>
      <c r="E50" s="29">
        <v>0</v>
      </c>
      <c r="F50" s="29">
        <v>5.95</v>
      </c>
      <c r="G50" s="29">
        <v>0</v>
      </c>
      <c r="H50" s="29">
        <v>43.75</v>
      </c>
      <c r="I50" s="29">
        <v>280.70999999999998</v>
      </c>
      <c r="J50" s="30">
        <v>0.25</v>
      </c>
      <c r="K50" s="30">
        <v>0</v>
      </c>
      <c r="L50" s="30">
        <v>0</v>
      </c>
      <c r="M50" s="30">
        <v>0</v>
      </c>
      <c r="N50" s="30">
        <v>21.25</v>
      </c>
      <c r="O50" s="30">
        <v>22.1</v>
      </c>
      <c r="P50" s="30">
        <v>0.4</v>
      </c>
      <c r="Q50" s="30">
        <v>0</v>
      </c>
      <c r="R50" s="30">
        <v>0</v>
      </c>
      <c r="S50" s="30">
        <v>1</v>
      </c>
      <c r="T50" s="30">
        <v>1.95</v>
      </c>
      <c r="U50" s="30">
        <v>39.5</v>
      </c>
      <c r="V50" s="30">
        <v>576</v>
      </c>
      <c r="W50" s="30">
        <v>55.5</v>
      </c>
      <c r="X50" s="30">
        <v>48</v>
      </c>
      <c r="Y50" s="30">
        <v>209</v>
      </c>
      <c r="Z50" s="30">
        <v>8.6999999999999993</v>
      </c>
      <c r="AA50" s="30">
        <v>0</v>
      </c>
      <c r="AB50" s="30">
        <v>15</v>
      </c>
      <c r="AC50" s="30">
        <v>2.5</v>
      </c>
      <c r="AD50" s="30">
        <v>0.45</v>
      </c>
      <c r="AE50" s="30">
        <v>0.27</v>
      </c>
      <c r="AF50" s="30">
        <v>0.13</v>
      </c>
      <c r="AG50" s="30">
        <v>1.1000000000000001</v>
      </c>
      <c r="AH50" s="30">
        <v>27.9</v>
      </c>
      <c r="AI50" s="30">
        <v>4</v>
      </c>
      <c r="AJ50" s="30">
        <v>0.4</v>
      </c>
      <c r="AK50" s="30">
        <v>16</v>
      </c>
      <c r="AL50" s="30">
        <v>20</v>
      </c>
      <c r="AM50" s="30">
        <v>28</v>
      </c>
      <c r="AN50" s="30">
        <v>28</v>
      </c>
      <c r="AO50" s="30">
        <v>4</v>
      </c>
      <c r="AP50" s="30">
        <v>16</v>
      </c>
      <c r="AQ50" s="30">
        <v>4</v>
      </c>
      <c r="AR50" s="30">
        <v>14</v>
      </c>
      <c r="AS50" s="30">
        <v>26</v>
      </c>
      <c r="AT50" s="30">
        <v>16</v>
      </c>
      <c r="AU50" s="30">
        <v>116</v>
      </c>
      <c r="AV50" s="30">
        <v>10</v>
      </c>
      <c r="AW50" s="30">
        <v>22</v>
      </c>
      <c r="AX50" s="30">
        <v>64</v>
      </c>
      <c r="AY50" s="30">
        <v>0</v>
      </c>
      <c r="AZ50" s="30">
        <v>20</v>
      </c>
      <c r="BA50" s="30">
        <v>24</v>
      </c>
      <c r="BB50" s="30">
        <v>10</v>
      </c>
      <c r="BC50" s="30">
        <v>8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183.2</v>
      </c>
      <c r="CC50" s="29">
        <f>SUM($CC$47:$CC$49)</f>
        <v>19.13</v>
      </c>
      <c r="CD50" s="27">
        <f>$I$50/$I$51*100</f>
        <v>7.7334626330303786</v>
      </c>
      <c r="CE50" s="27">
        <v>2.5</v>
      </c>
      <c r="CG50" s="27">
        <v>4</v>
      </c>
      <c r="CH50" s="27">
        <v>4</v>
      </c>
      <c r="CI50" s="27">
        <v>4</v>
      </c>
      <c r="CJ50" s="27">
        <v>400</v>
      </c>
      <c r="CK50" s="27">
        <v>182</v>
      </c>
      <c r="CL50" s="27">
        <v>291</v>
      </c>
      <c r="CM50" s="27">
        <v>0.6</v>
      </c>
      <c r="CN50" s="27">
        <v>0.6</v>
      </c>
      <c r="CO50" s="27">
        <v>0.6</v>
      </c>
      <c r="CP50" s="27">
        <v>0</v>
      </c>
      <c r="CQ50" s="27">
        <v>0</v>
      </c>
    </row>
    <row r="51" spans="1:96" s="27" customFormat="1" ht="11.4" hidden="1">
      <c r="B51" s="28" t="s">
        <v>118</v>
      </c>
      <c r="C51" s="29"/>
      <c r="D51" s="29">
        <v>133.16</v>
      </c>
      <c r="E51" s="29">
        <v>37.65</v>
      </c>
      <c r="F51" s="29">
        <v>110.34</v>
      </c>
      <c r="G51" s="29">
        <v>33.89</v>
      </c>
      <c r="H51" s="29">
        <v>539.24</v>
      </c>
      <c r="I51" s="29">
        <v>3629.81</v>
      </c>
      <c r="J51" s="30">
        <v>42.09</v>
      </c>
      <c r="K51" s="30">
        <v>12.41</v>
      </c>
      <c r="L51" s="30">
        <v>0</v>
      </c>
      <c r="M51" s="30">
        <v>0</v>
      </c>
      <c r="N51" s="30">
        <v>141.78</v>
      </c>
      <c r="O51" s="30">
        <v>358.57</v>
      </c>
      <c r="P51" s="30">
        <v>38.880000000000003</v>
      </c>
      <c r="Q51" s="30">
        <v>0</v>
      </c>
      <c r="R51" s="30">
        <v>0</v>
      </c>
      <c r="S51" s="30">
        <v>5.79</v>
      </c>
      <c r="T51" s="30">
        <v>28.03</v>
      </c>
      <c r="U51" s="30">
        <v>3272.03</v>
      </c>
      <c r="V51" s="30">
        <v>4801.29</v>
      </c>
      <c r="W51" s="30">
        <v>837.71</v>
      </c>
      <c r="X51" s="30">
        <v>677.78</v>
      </c>
      <c r="Y51" s="30">
        <v>2065.7800000000002</v>
      </c>
      <c r="Z51" s="30">
        <v>40.119999999999997</v>
      </c>
      <c r="AA51" s="30">
        <v>241.03</v>
      </c>
      <c r="AB51" s="30">
        <v>7419.86</v>
      </c>
      <c r="AC51" s="30">
        <v>1738.94</v>
      </c>
      <c r="AD51" s="30">
        <v>16.899999999999999</v>
      </c>
      <c r="AE51" s="30">
        <v>2.04</v>
      </c>
      <c r="AF51" s="30">
        <v>1.56</v>
      </c>
      <c r="AG51" s="30">
        <v>26.97</v>
      </c>
      <c r="AH51" s="30">
        <v>106.41</v>
      </c>
      <c r="AI51" s="30">
        <v>97.07</v>
      </c>
      <c r="AJ51" s="30">
        <v>0.8</v>
      </c>
      <c r="AK51" s="30">
        <v>4565.42</v>
      </c>
      <c r="AL51" s="30">
        <v>4467.92</v>
      </c>
      <c r="AM51" s="30">
        <v>7023.33</v>
      </c>
      <c r="AN51" s="30">
        <v>5796.38</v>
      </c>
      <c r="AO51" s="30">
        <v>1958.03</v>
      </c>
      <c r="AP51" s="30">
        <v>3667.43</v>
      </c>
      <c r="AQ51" s="30">
        <v>880.54</v>
      </c>
      <c r="AR51" s="30">
        <v>4744.26</v>
      </c>
      <c r="AS51" s="30">
        <v>2500.2600000000002</v>
      </c>
      <c r="AT51" s="30">
        <v>3860.8</v>
      </c>
      <c r="AU51" s="30">
        <v>4259.8599999999997</v>
      </c>
      <c r="AV51" s="30">
        <v>2100.4899999999998</v>
      </c>
      <c r="AW51" s="30">
        <v>2952.55</v>
      </c>
      <c r="AX51" s="30">
        <v>14354.13</v>
      </c>
      <c r="AY51" s="30">
        <v>0</v>
      </c>
      <c r="AZ51" s="30">
        <v>4357.38</v>
      </c>
      <c r="BA51" s="30">
        <v>2758.95</v>
      </c>
      <c r="BB51" s="30">
        <v>3283.1</v>
      </c>
      <c r="BC51" s="30">
        <v>1733.44</v>
      </c>
      <c r="BD51" s="30">
        <v>1.1399999999999999</v>
      </c>
      <c r="BE51" s="30">
        <v>0.41</v>
      </c>
      <c r="BF51" s="30">
        <v>0.25</v>
      </c>
      <c r="BG51" s="30">
        <v>0.61</v>
      </c>
      <c r="BH51" s="30">
        <v>0.75</v>
      </c>
      <c r="BI51" s="30">
        <v>3</v>
      </c>
      <c r="BJ51" s="30">
        <v>0</v>
      </c>
      <c r="BK51" s="30">
        <v>11.95</v>
      </c>
      <c r="BL51" s="30">
        <v>0</v>
      </c>
      <c r="BM51" s="30">
        <v>3.66</v>
      </c>
      <c r="BN51" s="30">
        <v>0.09</v>
      </c>
      <c r="BO51" s="30">
        <v>0.12</v>
      </c>
      <c r="BP51" s="30">
        <v>0</v>
      </c>
      <c r="BQ51" s="30">
        <v>0.48</v>
      </c>
      <c r="BR51" s="30">
        <v>1.01</v>
      </c>
      <c r="BS51" s="30">
        <v>17.29</v>
      </c>
      <c r="BT51" s="30">
        <v>0.03</v>
      </c>
      <c r="BU51" s="30">
        <v>0</v>
      </c>
      <c r="BV51" s="30">
        <v>16.04</v>
      </c>
      <c r="BW51" s="30">
        <v>0.33</v>
      </c>
      <c r="BX51" s="30">
        <v>0.04</v>
      </c>
      <c r="BY51" s="30">
        <v>0</v>
      </c>
      <c r="BZ51" s="30">
        <v>0</v>
      </c>
      <c r="CA51" s="30">
        <v>0</v>
      </c>
      <c r="CB51" s="30">
        <v>2979.31</v>
      </c>
      <c r="CC51" s="29">
        <v>374.00000000000006</v>
      </c>
      <c r="CE51" s="27">
        <v>1477.67</v>
      </c>
      <c r="CG51" s="27">
        <v>248.61</v>
      </c>
      <c r="CH51" s="27">
        <v>138.88</v>
      </c>
      <c r="CI51" s="27">
        <v>193.75</v>
      </c>
      <c r="CJ51" s="27">
        <v>26027.46</v>
      </c>
      <c r="CK51" s="27">
        <v>12423.33</v>
      </c>
      <c r="CL51" s="27">
        <v>19225.400000000001</v>
      </c>
      <c r="CM51" s="27">
        <v>394.47</v>
      </c>
      <c r="CN51" s="27">
        <v>247.94</v>
      </c>
      <c r="CO51" s="27">
        <v>321.2</v>
      </c>
      <c r="CP51" s="27">
        <v>37.4</v>
      </c>
      <c r="CQ51" s="27">
        <v>4.3</v>
      </c>
    </row>
    <row r="52" spans="1:96">
      <c r="A52" s="86" t="s">
        <v>155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</row>
    <row r="53" spans="1:96" hidden="1">
      <c r="B53" s="14" t="s">
        <v>119</v>
      </c>
      <c r="C53" s="16"/>
      <c r="D53" s="16">
        <v>15</v>
      </c>
      <c r="E53" s="16"/>
      <c r="F53" s="16">
        <v>28</v>
      </c>
      <c r="G53" s="16"/>
      <c r="H53" s="16">
        <v>57</v>
      </c>
      <c r="I53" s="16"/>
    </row>
    <row r="54" spans="1:96">
      <c r="C54" s="16"/>
      <c r="D54" s="16"/>
      <c r="E54" s="16"/>
      <c r="F54" s="16"/>
      <c r="G54" s="16"/>
      <c r="H54" s="16"/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CR8:CR9"/>
    <mergeCell ref="F8:G8"/>
    <mergeCell ref="H8:H9"/>
    <mergeCell ref="A30:CC30"/>
    <mergeCell ref="A52:CC52"/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32" customWidth="1"/>
    <col min="2" max="2" width="11.5546875" style="32" customWidth="1"/>
    <col min="3" max="3" width="8" style="32" customWidth="1"/>
    <col min="4" max="4" width="41.5546875" style="32" customWidth="1"/>
    <col min="5" max="5" width="10.109375" style="32" customWidth="1"/>
    <col min="6" max="6" width="8.88671875" style="32"/>
    <col min="7" max="7" width="13.44140625" style="32" customWidth="1"/>
    <col min="8" max="8" width="7.6640625" style="32" customWidth="1"/>
    <col min="9" max="9" width="7.88671875" style="32" customWidth="1"/>
    <col min="10" max="10" width="10.44140625" style="32" customWidth="1"/>
    <col min="11" max="16384" width="8.88671875" style="32"/>
  </cols>
  <sheetData>
    <row r="1" spans="1:10">
      <c r="A1" s="32" t="s">
        <v>121</v>
      </c>
      <c r="B1" s="83" t="s">
        <v>122</v>
      </c>
      <c r="C1" s="84"/>
      <c r="D1" s="85"/>
      <c r="E1" s="32" t="s">
        <v>123</v>
      </c>
      <c r="F1" s="33"/>
      <c r="I1" s="32" t="s">
        <v>124</v>
      </c>
      <c r="J1" s="34"/>
    </row>
    <row r="2" spans="1:10" ht="7.5" customHeight="1" thickBot="1"/>
    <row r="3" spans="1:10" ht="15" thickBot="1">
      <c r="A3" s="35" t="s">
        <v>125</v>
      </c>
      <c r="B3" s="36" t="s">
        <v>126</v>
      </c>
      <c r="C3" s="36" t="s">
        <v>127</v>
      </c>
      <c r="D3" s="36" t="s">
        <v>128</v>
      </c>
      <c r="E3" s="36" t="s">
        <v>6</v>
      </c>
      <c r="F3" s="36" t="s">
        <v>129</v>
      </c>
      <c r="G3" s="36" t="s">
        <v>130</v>
      </c>
      <c r="H3" s="36" t="s">
        <v>131</v>
      </c>
      <c r="I3" s="36" t="s">
        <v>132</v>
      </c>
      <c r="J3" s="37" t="s">
        <v>133</v>
      </c>
    </row>
    <row r="4" spans="1:10">
      <c r="A4" s="38" t="s">
        <v>134</v>
      </c>
      <c r="B4" s="39" t="s">
        <v>135</v>
      </c>
      <c r="C4" s="40"/>
      <c r="D4" s="41"/>
      <c r="E4" s="42"/>
      <c r="F4" s="43"/>
      <c r="G4" s="42"/>
      <c r="H4" s="42"/>
      <c r="I4" s="42"/>
      <c r="J4" s="44"/>
    </row>
    <row r="5" spans="1:10">
      <c r="A5" s="45"/>
      <c r="B5" s="46"/>
      <c r="C5" s="47"/>
      <c r="D5" s="48"/>
      <c r="E5" s="49"/>
      <c r="F5" s="50"/>
      <c r="G5" s="49"/>
      <c r="H5" s="49"/>
      <c r="I5" s="49"/>
      <c r="J5" s="51"/>
    </row>
    <row r="6" spans="1:10">
      <c r="A6" s="45"/>
      <c r="B6" s="46"/>
      <c r="C6" s="47"/>
      <c r="D6" s="48"/>
      <c r="E6" s="49"/>
      <c r="F6" s="50"/>
      <c r="G6" s="49"/>
      <c r="H6" s="49"/>
      <c r="I6" s="49"/>
      <c r="J6" s="51"/>
    </row>
    <row r="7" spans="1:10">
      <c r="A7" s="45"/>
      <c r="B7" s="52"/>
      <c r="C7" s="52"/>
      <c r="D7" s="53"/>
      <c r="E7" s="54"/>
      <c r="F7" s="55"/>
      <c r="G7" s="54"/>
      <c r="H7" s="54"/>
      <c r="I7" s="54"/>
      <c r="J7" s="56"/>
    </row>
    <row r="8" spans="1:10">
      <c r="A8" s="45"/>
      <c r="B8" s="57" t="s">
        <v>136</v>
      </c>
      <c r="C8" s="52"/>
      <c r="D8" s="53"/>
      <c r="E8" s="54"/>
      <c r="F8" s="55"/>
      <c r="G8" s="54"/>
      <c r="H8" s="54"/>
      <c r="I8" s="54"/>
      <c r="J8" s="56"/>
    </row>
    <row r="9" spans="1:10">
      <c r="A9" s="45"/>
      <c r="B9" s="57"/>
      <c r="C9" s="52"/>
      <c r="D9" s="53"/>
      <c r="E9" s="54"/>
      <c r="F9" s="55"/>
      <c r="G9" s="54"/>
      <c r="H9" s="54"/>
      <c r="I9" s="54"/>
      <c r="J9" s="56"/>
    </row>
    <row r="10" spans="1:10">
      <c r="A10" s="45"/>
      <c r="B10" s="57" t="s">
        <v>137</v>
      </c>
      <c r="C10" s="52"/>
      <c r="D10" s="53"/>
      <c r="E10" s="54"/>
      <c r="F10" s="55"/>
      <c r="G10" s="54"/>
      <c r="H10" s="54"/>
      <c r="I10" s="54"/>
      <c r="J10" s="56"/>
    </row>
    <row r="11" spans="1:10">
      <c r="A11" s="45"/>
      <c r="B11" s="57"/>
      <c r="C11" s="52"/>
      <c r="D11" s="53"/>
      <c r="E11" s="54"/>
      <c r="F11" s="55"/>
      <c r="G11" s="54"/>
      <c r="H11" s="54"/>
      <c r="I11" s="54"/>
      <c r="J11" s="56"/>
    </row>
    <row r="12" spans="1:10">
      <c r="A12" s="45"/>
      <c r="B12" s="57" t="s">
        <v>138</v>
      </c>
      <c r="C12" s="52"/>
      <c r="D12" s="53"/>
      <c r="E12" s="54"/>
      <c r="F12" s="55"/>
      <c r="G12" s="54"/>
      <c r="H12" s="54"/>
      <c r="I12" s="54"/>
      <c r="J12" s="56"/>
    </row>
    <row r="13" spans="1:10" hidden="1">
      <c r="A13" s="45"/>
      <c r="B13" s="52"/>
      <c r="C13" s="52"/>
      <c r="D13" s="53"/>
      <c r="E13" s="54"/>
      <c r="F13" s="55"/>
      <c r="G13" s="54"/>
      <c r="H13" s="54"/>
      <c r="I13" s="54"/>
      <c r="J13" s="56"/>
    </row>
    <row r="14" spans="1:10" ht="15" hidden="1" thickBot="1">
      <c r="A14" s="58"/>
      <c r="B14" s="59"/>
      <c r="C14" s="59"/>
      <c r="D14" s="60"/>
      <c r="E14" s="61"/>
      <c r="F14" s="62"/>
      <c r="G14" s="61"/>
      <c r="H14" s="61"/>
      <c r="I14" s="61"/>
      <c r="J14" s="63"/>
    </row>
    <row r="15" spans="1:10" hidden="1">
      <c r="A15" s="38" t="s">
        <v>139</v>
      </c>
      <c r="B15" s="64" t="s">
        <v>138</v>
      </c>
      <c r="C15" s="40"/>
      <c r="D15" s="41"/>
      <c r="E15" s="42"/>
      <c r="F15" s="43"/>
      <c r="G15" s="42"/>
      <c r="H15" s="42"/>
      <c r="I15" s="42"/>
      <c r="J15" s="44"/>
    </row>
    <row r="16" spans="1:10" hidden="1">
      <c r="A16" s="45"/>
      <c r="B16" s="52"/>
      <c r="C16" s="52"/>
      <c r="D16" s="53"/>
      <c r="E16" s="54"/>
      <c r="F16" s="55"/>
      <c r="G16" s="54"/>
      <c r="H16" s="54"/>
      <c r="I16" s="54"/>
      <c r="J16" s="56"/>
    </row>
    <row r="17" spans="1:10" ht="15" hidden="1" thickBot="1">
      <c r="A17" s="58"/>
      <c r="B17" s="59"/>
      <c r="C17" s="59"/>
      <c r="D17" s="60"/>
      <c r="E17" s="61"/>
      <c r="F17" s="62"/>
      <c r="G17" s="61"/>
      <c r="H17" s="61"/>
      <c r="I17" s="61"/>
      <c r="J17" s="63"/>
    </row>
    <row r="18" spans="1:10">
      <c r="A18" s="45" t="s">
        <v>140</v>
      </c>
      <c r="B18" s="46" t="s">
        <v>141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45"/>
      <c r="B19" s="57" t="s">
        <v>142</v>
      </c>
      <c r="C19" s="52"/>
      <c r="D19" s="53"/>
      <c r="E19" s="54"/>
      <c r="F19" s="55"/>
      <c r="G19" s="54"/>
      <c r="H19" s="54"/>
      <c r="I19" s="54"/>
      <c r="J19" s="56"/>
    </row>
    <row r="20" spans="1:10">
      <c r="A20" s="45"/>
      <c r="B20" s="57" t="s">
        <v>143</v>
      </c>
      <c r="C20" s="52"/>
      <c r="D20" s="53"/>
      <c r="E20" s="54"/>
      <c r="F20" s="55"/>
      <c r="G20" s="54"/>
      <c r="H20" s="54"/>
      <c r="I20" s="54"/>
      <c r="J20" s="56"/>
    </row>
    <row r="21" spans="1:10" hidden="1">
      <c r="A21" s="45"/>
      <c r="B21" s="57"/>
      <c r="C21" s="52"/>
      <c r="D21" s="53"/>
      <c r="E21" s="54"/>
      <c r="F21" s="55"/>
      <c r="G21" s="54"/>
      <c r="H21" s="54"/>
      <c r="I21" s="54"/>
      <c r="J21" s="56"/>
    </row>
    <row r="22" spans="1:10">
      <c r="A22" s="45"/>
      <c r="B22" s="57" t="s">
        <v>144</v>
      </c>
      <c r="C22" s="52"/>
      <c r="D22" s="53"/>
      <c r="E22" s="54"/>
      <c r="F22" s="55"/>
      <c r="G22" s="54"/>
      <c r="H22" s="54"/>
      <c r="I22" s="54"/>
      <c r="J22" s="56"/>
    </row>
    <row r="23" spans="1:10" hidden="1">
      <c r="A23" s="45"/>
      <c r="B23" s="57"/>
      <c r="C23" s="52"/>
      <c r="D23" s="53"/>
      <c r="E23" s="54"/>
      <c r="F23" s="55"/>
      <c r="G23" s="54"/>
      <c r="H23" s="54"/>
      <c r="I23" s="54"/>
      <c r="J23" s="56"/>
    </row>
    <row r="24" spans="1:10">
      <c r="A24" s="45"/>
      <c r="B24" s="57" t="s">
        <v>145</v>
      </c>
      <c r="C24" s="52"/>
      <c r="D24" s="53"/>
      <c r="E24" s="54"/>
      <c r="F24" s="55"/>
      <c r="G24" s="54"/>
      <c r="H24" s="54"/>
      <c r="I24" s="54"/>
      <c r="J24" s="56"/>
    </row>
    <row r="25" spans="1:10">
      <c r="A25" s="45"/>
      <c r="B25" s="57" t="s">
        <v>146</v>
      </c>
      <c r="C25" s="52"/>
      <c r="D25" s="53"/>
      <c r="E25" s="54"/>
      <c r="F25" s="55"/>
      <c r="G25" s="54"/>
      <c r="H25" s="54"/>
      <c r="I25" s="54"/>
      <c r="J25" s="56"/>
    </row>
    <row r="26" spans="1:10">
      <c r="A26" s="45"/>
      <c r="B26" s="57" t="s">
        <v>147</v>
      </c>
      <c r="C26" s="52"/>
      <c r="D26" s="53"/>
      <c r="E26" s="54"/>
      <c r="F26" s="55"/>
      <c r="G26" s="54"/>
      <c r="H26" s="54"/>
      <c r="I26" s="54"/>
      <c r="J26" s="56"/>
    </row>
    <row r="27" spans="1:10">
      <c r="A27" s="45"/>
      <c r="B27" s="65"/>
      <c r="C27" s="65"/>
      <c r="D27" s="66"/>
      <c r="E27" s="67"/>
      <c r="F27" s="68"/>
      <c r="G27" s="67"/>
      <c r="H27" s="67"/>
      <c r="I27" s="67"/>
      <c r="J27" s="69"/>
    </row>
    <row r="28" spans="1:10" ht="15" thickBot="1">
      <c r="A28" s="58"/>
      <c r="B28" s="59"/>
      <c r="C28" s="59"/>
      <c r="D28" s="60"/>
      <c r="E28" s="61"/>
      <c r="F28" s="62"/>
      <c r="G28" s="61"/>
      <c r="H28" s="61"/>
      <c r="I28" s="61"/>
      <c r="J28" s="63"/>
    </row>
    <row r="29" spans="1:10" hidden="1">
      <c r="A29" s="38" t="s">
        <v>107</v>
      </c>
      <c r="B29" s="64" t="s">
        <v>148</v>
      </c>
      <c r="C29" s="72" t="s">
        <v>152</v>
      </c>
      <c r="D29" s="41" t="s">
        <v>108</v>
      </c>
      <c r="E29" s="42">
        <v>200</v>
      </c>
      <c r="F29" s="43">
        <v>11.09</v>
      </c>
      <c r="G29" s="42">
        <v>86.47999999999999</v>
      </c>
      <c r="H29" s="42">
        <v>1</v>
      </c>
      <c r="I29" s="42">
        <v>0.2</v>
      </c>
      <c r="J29" s="44">
        <v>20.6</v>
      </c>
    </row>
    <row r="30" spans="1:10" hidden="1">
      <c r="A30" s="45"/>
      <c r="B30" s="70" t="s">
        <v>145</v>
      </c>
      <c r="C30" s="73" t="s">
        <v>153</v>
      </c>
      <c r="D30" s="53" t="s">
        <v>109</v>
      </c>
      <c r="E30" s="54">
        <v>50</v>
      </c>
      <c r="F30" s="55">
        <v>8.0399999999999991</v>
      </c>
      <c r="G30" s="54">
        <v>194.23</v>
      </c>
      <c r="H30" s="54">
        <v>12</v>
      </c>
      <c r="I30" s="54">
        <v>5.75</v>
      </c>
      <c r="J30" s="56">
        <v>23.15</v>
      </c>
    </row>
    <row r="31" spans="1:10" hidden="1">
      <c r="A31" s="45"/>
      <c r="B31" s="65"/>
      <c r="C31" s="65"/>
      <c r="D31" s="66"/>
      <c r="E31" s="67"/>
      <c r="F31" s="68"/>
      <c r="G31" s="67"/>
      <c r="H31" s="67"/>
      <c r="I31" s="67"/>
      <c r="J31" s="69"/>
    </row>
    <row r="32" spans="1:10" ht="15" hidden="1" thickBot="1">
      <c r="A32" s="58"/>
      <c r="B32" s="59"/>
      <c r="C32" s="59"/>
      <c r="D32" s="60"/>
      <c r="E32" s="61"/>
      <c r="F32" s="62"/>
      <c r="G32" s="61"/>
      <c r="H32" s="61"/>
      <c r="I32" s="61"/>
      <c r="J32" s="63"/>
    </row>
    <row r="33" spans="1:10" hidden="1">
      <c r="A33" s="45" t="s">
        <v>149</v>
      </c>
      <c r="B33" s="39" t="s">
        <v>135</v>
      </c>
      <c r="C33" s="47"/>
      <c r="D33" s="48"/>
      <c r="E33" s="49"/>
      <c r="F33" s="50"/>
      <c r="G33" s="49"/>
      <c r="H33" s="49"/>
      <c r="I33" s="49"/>
      <c r="J33" s="51"/>
    </row>
    <row r="34" spans="1:10" hidden="1">
      <c r="A34" s="45"/>
      <c r="B34" s="57" t="s">
        <v>144</v>
      </c>
      <c r="C34" s="52"/>
      <c r="D34" s="53"/>
      <c r="E34" s="54"/>
      <c r="F34" s="55"/>
      <c r="G34" s="54"/>
      <c r="H34" s="54"/>
      <c r="I34" s="54"/>
      <c r="J34" s="56"/>
    </row>
    <row r="35" spans="1:10" hidden="1">
      <c r="A35" s="45"/>
      <c r="B35" s="57" t="s">
        <v>145</v>
      </c>
      <c r="C35" s="52"/>
      <c r="D35" s="53"/>
      <c r="E35" s="54"/>
      <c r="F35" s="55"/>
      <c r="G35" s="54"/>
      <c r="H35" s="54"/>
      <c r="I35" s="54"/>
      <c r="J35" s="56"/>
    </row>
    <row r="36" spans="1:10" hidden="1">
      <c r="A36" s="45"/>
      <c r="B36" s="57" t="s">
        <v>137</v>
      </c>
      <c r="C36" s="52"/>
      <c r="D36" s="53"/>
      <c r="E36" s="54"/>
      <c r="F36" s="55"/>
      <c r="G36" s="54"/>
      <c r="H36" s="54"/>
      <c r="I36" s="54"/>
      <c r="J36" s="56"/>
    </row>
    <row r="37" spans="1:10" hidden="1">
      <c r="A37" s="45"/>
      <c r="B37" s="65"/>
      <c r="C37" s="65"/>
      <c r="D37" s="66"/>
      <c r="E37" s="67"/>
      <c r="F37" s="68"/>
      <c r="G37" s="67"/>
      <c r="H37" s="67"/>
      <c r="I37" s="67"/>
      <c r="J37" s="69"/>
    </row>
    <row r="38" spans="1:10" ht="15" hidden="1" thickBot="1">
      <c r="A38" s="58"/>
      <c r="B38" s="59"/>
      <c r="C38" s="59"/>
      <c r="D38" s="60"/>
      <c r="E38" s="61"/>
      <c r="F38" s="62"/>
      <c r="G38" s="61"/>
      <c r="H38" s="61"/>
      <c r="I38" s="61"/>
      <c r="J38" s="63"/>
    </row>
    <row r="39" spans="1:10" hidden="1">
      <c r="A39" s="38" t="s">
        <v>150</v>
      </c>
      <c r="B39" s="64" t="s">
        <v>151</v>
      </c>
      <c r="C39" s="40"/>
      <c r="D39" s="41"/>
      <c r="E39" s="42"/>
      <c r="F39" s="43"/>
      <c r="G39" s="42"/>
      <c r="H39" s="42"/>
      <c r="I39" s="42"/>
      <c r="J39" s="44"/>
    </row>
    <row r="40" spans="1:10" hidden="1">
      <c r="A40" s="45"/>
      <c r="B40" s="70" t="s">
        <v>148</v>
      </c>
      <c r="C40" s="47"/>
      <c r="D40" s="48"/>
      <c r="E40" s="49"/>
      <c r="F40" s="50"/>
      <c r="G40" s="49"/>
      <c r="H40" s="49"/>
      <c r="I40" s="49"/>
      <c r="J40" s="51"/>
    </row>
    <row r="41" spans="1:10" hidden="1">
      <c r="A41" s="45"/>
      <c r="B41" s="70" t="s">
        <v>145</v>
      </c>
      <c r="C41" s="52"/>
      <c r="D41" s="53"/>
      <c r="E41" s="54"/>
      <c r="F41" s="55"/>
      <c r="G41" s="54"/>
      <c r="H41" s="54"/>
      <c r="I41" s="54"/>
      <c r="J41" s="56"/>
    </row>
    <row r="42" spans="1:10" hidden="1">
      <c r="A42" s="45"/>
      <c r="B42" s="71" t="s">
        <v>138</v>
      </c>
      <c r="C42" s="65"/>
      <c r="D42" s="66"/>
      <c r="E42" s="67"/>
      <c r="F42" s="68"/>
      <c r="G42" s="67"/>
      <c r="H42" s="67"/>
      <c r="I42" s="67"/>
      <c r="J42" s="69"/>
    </row>
    <row r="43" spans="1:10" hidden="1">
      <c r="A43" s="45"/>
      <c r="B43" s="65"/>
      <c r="C43" s="65"/>
      <c r="D43" s="66"/>
      <c r="E43" s="67"/>
      <c r="F43" s="68"/>
      <c r="G43" s="67"/>
      <c r="H43" s="67"/>
      <c r="I43" s="67"/>
      <c r="J43" s="69"/>
    </row>
    <row r="44" spans="1:10" ht="15" hidden="1" thickBot="1">
      <c r="A44" s="58"/>
      <c r="B44" s="59"/>
      <c r="C44" s="59"/>
      <c r="D44" s="60"/>
      <c r="E44" s="61"/>
      <c r="F44" s="62"/>
      <c r="G44" s="61"/>
      <c r="H44" s="61"/>
      <c r="I44" s="61"/>
      <c r="J44" s="6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45264.320798611108</v>
      </c>
      <c r="C1">
        <f>YEAR(Дата_Сост)</f>
        <v>2023</v>
      </c>
      <c r="D1">
        <f>MONTH(Дата_Сост)</f>
        <v>12</v>
      </c>
      <c r="E1">
        <f>DAY(Дата_Сост)</f>
        <v>4</v>
      </c>
    </row>
    <row r="2" spans="1:5">
      <c r="A2" t="s">
        <v>82</v>
      </c>
      <c r="B2" s="2">
        <v>45257.577569444446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38</v>
      </c>
    </row>
    <row r="6" spans="1:5">
      <c r="B6" s="3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04.12.2023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2023-11-27T10:36:22Z</dcterms:modified>
</cp:coreProperties>
</file>