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<sst xmlns="http://schemas.openxmlformats.org/spreadsheetml/2006/main" count="185" uniqueCount="156">
  <si>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</si>
  <si>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</si>
  <si>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</si>
  <si>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</si>
  <si>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</si>
  <si>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</si>
  <si>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</si>
  <si>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</si>
  <si>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</si>
  <si>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</si>
  <si>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</si>
  <si>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</si>
  <si>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</si>
  <si>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</si>
  <si>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</si>
  <si>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</si>
  <si>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</si>
  <si>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</si>
  <si>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</si>
  <si>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</si>
  <si>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</si>
  <si>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</si>
  <si>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</si>
  <si>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</si>
  <si>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</si>
  <si>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</si>
  <si>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</si>
  <si>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</si>
  <si>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</si>
  <si>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</si>
  <si>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</si>
  <si>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</si>
  <si>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</si>
  <si>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</si>
  <si>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</si>
  <si>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</si>
  <si>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</si>
  <si>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</si>
  <si>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</si>
  <si>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</si>
  <si>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</si>
  <si>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</si>
  <si>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</si>
  <si>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</si>
  <si>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</si>
  <si>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</si>
  <si>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</si>
  <si>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</si>
  <si>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</si>
  <si>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</si>
  <si>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</si>
  <si>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</si>
  <si>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</si>
  <si>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</si>
  <si>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</si>
  <si>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</si>
  <si>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</si>
  <si>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</si>
  <si>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</si>
  <si>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</si>
  <si>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</si>
  <si>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</si>
  <si>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</si>
  <si>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</si>
  <si>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</si>
  <si>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</si>
  <si>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</si>
  <si>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</si>
  <si>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</si>
  <si>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</si>
  <si>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</si>
  <si>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</si>
  <si>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</si>
  <si>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</si>
  <si>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</si>
  <si>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</si>
  <si>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</si>
  <si>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</si>
  <si>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</si>
  <si>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</si>
  <si>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</si>
  <si>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</si>
  <si>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</si>
  <si>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</si>
  <si>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</si>
  <si>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</si>
  <si>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</si>
  <si>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</si>
  <si>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</si>
  <si>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</si>
  <si>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</si>
  <si>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</si>
  <si>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</si>
  <si>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</si>
  <si>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</si>
  <si>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</si>
  <si>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</si>
  <si>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</si>
  <si>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</si>
  <si>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</si>
  <si>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</si>
  <si>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Уха  по Балтийски (вариант 1)</t>
  </si>
  <si>
    <t>Рагу из овощей</t>
  </si>
  <si>
    <t>Биточки (котлеты) из мяса кур</t>
  </si>
  <si>
    <t>Хлеб пшеничный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</si>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</sst>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44" sqref="F4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декабря 2023 г."</f>
        <v>13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"16/4"</f>
        <v>16/4</v>
      </c>
      <c r="B11" s="24" t="s">
        <v>93</v>
      </c>
      <c r="C11" s="25" t="str">
        <f>"200"</f>
        <v>200</v>
      </c>
      <c r="D11" s="25">
        <v>6.53</v>
      </c>
      <c r="E11" s="25">
        <v>2.35</v>
      </c>
      <c r="F11" s="25">
        <v>5.97</v>
      </c>
      <c r="G11" s="25">
        <v>1.32</v>
      </c>
      <c r="H11" s="25">
        <v>32.549999999999997</v>
      </c>
      <c r="I11" s="25">
        <v>208.44463199999998</v>
      </c>
      <c r="J11" s="26">
        <v>3.6</v>
      </c>
      <c r="K11" s="26">
        <v>0.09</v>
      </c>
      <c r="L11" s="26">
        <v>0</v>
      </c>
      <c r="M11" s="26">
        <v>0</v>
      </c>
      <c r="N11" s="26">
        <v>7.72</v>
      </c>
      <c r="O11" s="26">
        <v>23.51</v>
      </c>
      <c r="P11" s="26">
        <v>1.31</v>
      </c>
      <c r="Q11" s="26">
        <v>0</v>
      </c>
      <c r="R11" s="26">
        <v>0</v>
      </c>
      <c r="S11" s="26">
        <v>0.08</v>
      </c>
      <c r="T11" s="26">
        <v>1.86</v>
      </c>
      <c r="U11" s="26">
        <v>354.32</v>
      </c>
      <c r="V11" s="26">
        <v>178.28</v>
      </c>
      <c r="W11" s="26">
        <v>97.53</v>
      </c>
      <c r="X11" s="26">
        <v>38.78</v>
      </c>
      <c r="Y11" s="26">
        <v>145.29</v>
      </c>
      <c r="Z11" s="26">
        <v>1.05</v>
      </c>
      <c r="AA11" s="26">
        <v>19.2</v>
      </c>
      <c r="AB11" s="26">
        <v>22.4</v>
      </c>
      <c r="AC11" s="26">
        <v>36.799999999999997</v>
      </c>
      <c r="AD11" s="26">
        <v>0.16</v>
      </c>
      <c r="AE11" s="26">
        <v>0.14000000000000001</v>
      </c>
      <c r="AF11" s="26">
        <v>0.11</v>
      </c>
      <c r="AG11" s="26">
        <v>0.57999999999999996</v>
      </c>
      <c r="AH11" s="26">
        <v>2.4900000000000002</v>
      </c>
      <c r="AI11" s="26">
        <v>0.42</v>
      </c>
      <c r="AJ11" s="26">
        <v>0</v>
      </c>
      <c r="AK11" s="26">
        <v>300.88</v>
      </c>
      <c r="AL11" s="26">
        <v>284.29000000000002</v>
      </c>
      <c r="AM11" s="26">
        <v>787.19</v>
      </c>
      <c r="AN11" s="26">
        <v>276.92</v>
      </c>
      <c r="AO11" s="26">
        <v>167.58</v>
      </c>
      <c r="AP11" s="26">
        <v>249.93</v>
      </c>
      <c r="AQ11" s="26">
        <v>101.63</v>
      </c>
      <c r="AR11" s="26">
        <v>329.45</v>
      </c>
      <c r="AS11" s="26">
        <v>405.55</v>
      </c>
      <c r="AT11" s="26">
        <v>160.78</v>
      </c>
      <c r="AU11" s="26">
        <v>246.54</v>
      </c>
      <c r="AV11" s="26">
        <v>99.08</v>
      </c>
      <c r="AW11" s="26">
        <v>113.7</v>
      </c>
      <c r="AX11" s="26">
        <v>840.06</v>
      </c>
      <c r="AY11" s="26">
        <v>0</v>
      </c>
      <c r="AZ11" s="26">
        <v>306.36</v>
      </c>
      <c r="BA11" s="26">
        <v>265.23</v>
      </c>
      <c r="BB11" s="26">
        <v>294.11</v>
      </c>
      <c r="BC11" s="26">
        <v>87.61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0.86</v>
      </c>
      <c r="BL11" s="26">
        <v>0</v>
      </c>
      <c r="BM11" s="26">
        <v>0.26</v>
      </c>
      <c r="BN11" s="26">
        <v>0.01</v>
      </c>
      <c r="BO11" s="26">
        <v>0</v>
      </c>
      <c r="BP11" s="26">
        <v>0</v>
      </c>
      <c r="BQ11" s="26">
        <v>0.05</v>
      </c>
      <c r="BR11" s="26">
        <v>0.09</v>
      </c>
      <c r="BS11" s="26">
        <v>0.82</v>
      </c>
      <c r="BT11" s="26">
        <v>0</v>
      </c>
      <c r="BU11" s="26">
        <v>0</v>
      </c>
      <c r="BV11" s="26">
        <v>0.77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165.33</v>
      </c>
      <c r="CC11" s="25">
        <v>15.99</v>
      </c>
      <c r="CE11" s="23">
        <v>22.93</v>
      </c>
      <c r="CG11" s="23">
        <v>43</v>
      </c>
      <c r="CH11" s="23">
        <v>21.28</v>
      </c>
      <c r="CI11" s="23">
        <v>32.14</v>
      </c>
      <c r="CJ11" s="23">
        <v>2124.66</v>
      </c>
      <c r="CK11" s="23">
        <v>974.1</v>
      </c>
      <c r="CL11" s="23">
        <v>1549.38</v>
      </c>
      <c r="CM11" s="23">
        <v>36.56</v>
      </c>
      <c r="CN11" s="23">
        <v>18.86</v>
      </c>
      <c r="CO11" s="23">
        <v>27.71</v>
      </c>
      <c r="CP11" s="23">
        <v>4</v>
      </c>
      <c r="CQ11" s="23">
        <v>0.8</v>
      </c>
      <c r="CR11" s="23">
        <v>9.69</v>
      </c>
    </row>
    <row r="12" spans="1:96" s="23" customFormat="1">
      <c r="A12" s="23" t="str">
        <f>"4/13"</f>
        <v>4/13</v>
      </c>
      <c r="B12" s="24" t="s">
        <v>94</v>
      </c>
      <c r="C12" s="25" t="str">
        <f>"20"</f>
        <v>20</v>
      </c>
      <c r="D12" s="25">
        <v>4.6399999999999997</v>
      </c>
      <c r="E12" s="25">
        <v>4.6399999999999997</v>
      </c>
      <c r="F12" s="25">
        <v>5.9</v>
      </c>
      <c r="G12" s="25">
        <v>0</v>
      </c>
      <c r="H12" s="25">
        <v>0</v>
      </c>
      <c r="I12" s="25">
        <v>72.86</v>
      </c>
      <c r="J12" s="26">
        <v>3.18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0.4</v>
      </c>
      <c r="T12" s="26">
        <v>0.86</v>
      </c>
      <c r="U12" s="26">
        <v>162</v>
      </c>
      <c r="V12" s="26">
        <v>17.600000000000001</v>
      </c>
      <c r="W12" s="26">
        <v>176</v>
      </c>
      <c r="X12" s="26">
        <v>7</v>
      </c>
      <c r="Y12" s="26">
        <v>100</v>
      </c>
      <c r="Z12" s="26">
        <v>0.2</v>
      </c>
      <c r="AA12" s="26">
        <v>52</v>
      </c>
      <c r="AB12" s="26">
        <v>34</v>
      </c>
      <c r="AC12" s="26">
        <v>57.6</v>
      </c>
      <c r="AD12" s="26">
        <v>0.1</v>
      </c>
      <c r="AE12" s="26">
        <v>0.01</v>
      </c>
      <c r="AF12" s="26">
        <v>0.06</v>
      </c>
      <c r="AG12" s="26">
        <v>0.04</v>
      </c>
      <c r="AH12" s="26">
        <v>1.22</v>
      </c>
      <c r="AI12" s="26">
        <v>0.14000000000000001</v>
      </c>
      <c r="AJ12" s="26">
        <v>0</v>
      </c>
      <c r="AK12" s="26">
        <v>338</v>
      </c>
      <c r="AL12" s="26">
        <v>194</v>
      </c>
      <c r="AM12" s="26">
        <v>386</v>
      </c>
      <c r="AN12" s="26">
        <v>306</v>
      </c>
      <c r="AO12" s="26">
        <v>108</v>
      </c>
      <c r="AP12" s="26">
        <v>184</v>
      </c>
      <c r="AQ12" s="26">
        <v>132</v>
      </c>
      <c r="AR12" s="26">
        <v>244</v>
      </c>
      <c r="AS12" s="26">
        <v>120</v>
      </c>
      <c r="AT12" s="26">
        <v>142</v>
      </c>
      <c r="AU12" s="26">
        <v>270</v>
      </c>
      <c r="AV12" s="26">
        <v>298</v>
      </c>
      <c r="AW12" s="26">
        <v>76</v>
      </c>
      <c r="AX12" s="26">
        <v>920</v>
      </c>
      <c r="AY12" s="26">
        <v>0</v>
      </c>
      <c r="AZ12" s="26">
        <v>464</v>
      </c>
      <c r="BA12" s="26">
        <v>240</v>
      </c>
      <c r="BB12" s="26">
        <v>270</v>
      </c>
      <c r="BC12" s="26">
        <v>42</v>
      </c>
      <c r="BD12" s="26">
        <v>0</v>
      </c>
      <c r="BE12" s="26">
        <v>0.02</v>
      </c>
      <c r="BF12" s="26">
        <v>0.08</v>
      </c>
      <c r="BG12" s="26">
        <v>0.25</v>
      </c>
      <c r="BH12" s="26">
        <v>0.23</v>
      </c>
      <c r="BI12" s="26">
        <v>0.48</v>
      </c>
      <c r="BJ12" s="26">
        <v>0.06</v>
      </c>
      <c r="BK12" s="26">
        <v>1.24</v>
      </c>
      <c r="BL12" s="26">
        <v>0.04</v>
      </c>
      <c r="BM12" s="26">
        <v>0.68</v>
      </c>
      <c r="BN12" s="26">
        <v>0.04</v>
      </c>
      <c r="BO12" s="26">
        <v>0</v>
      </c>
      <c r="BP12" s="26">
        <v>0</v>
      </c>
      <c r="BQ12" s="26">
        <v>0.08</v>
      </c>
      <c r="BR12" s="26">
        <v>0.1</v>
      </c>
      <c r="BS12" s="26">
        <v>1.35</v>
      </c>
      <c r="BT12" s="26">
        <v>0</v>
      </c>
      <c r="BU12" s="26">
        <v>0</v>
      </c>
      <c r="BV12" s="26">
        <v>0.14000000000000001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8.1999999999999993</v>
      </c>
      <c r="CC12" s="25">
        <v>17.489999999999998</v>
      </c>
      <c r="CE12" s="23">
        <v>57.67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10.6</v>
      </c>
    </row>
    <row r="13" spans="1:96" s="23" customFormat="1">
      <c r="A13" s="23" t="str">
        <f>"1"</f>
        <v>1</v>
      </c>
      <c r="B13" s="24" t="s">
        <v>95</v>
      </c>
      <c r="C13" s="25" t="str">
        <f>"40"</f>
        <v>40</v>
      </c>
      <c r="D13" s="25">
        <v>3.08</v>
      </c>
      <c r="E13" s="25">
        <v>0</v>
      </c>
      <c r="F13" s="25">
        <v>1.2</v>
      </c>
      <c r="G13" s="25">
        <v>1.2</v>
      </c>
      <c r="H13" s="25">
        <v>21.32</v>
      </c>
      <c r="I13" s="25">
        <v>107.80799999999999</v>
      </c>
      <c r="J13" s="26">
        <v>0.2</v>
      </c>
      <c r="K13" s="26">
        <v>0</v>
      </c>
      <c r="L13" s="26">
        <v>0</v>
      </c>
      <c r="M13" s="26">
        <v>0</v>
      </c>
      <c r="N13" s="26">
        <v>1.32</v>
      </c>
      <c r="O13" s="26">
        <v>18.72</v>
      </c>
      <c r="P13" s="26">
        <v>1.28</v>
      </c>
      <c r="Q13" s="26">
        <v>0</v>
      </c>
      <c r="R13" s="26">
        <v>0</v>
      </c>
      <c r="S13" s="26">
        <v>0.12</v>
      </c>
      <c r="T13" s="26">
        <v>0.64</v>
      </c>
      <c r="U13" s="26">
        <v>171.6</v>
      </c>
      <c r="V13" s="26">
        <v>52.4</v>
      </c>
      <c r="W13" s="26">
        <v>8.8000000000000007</v>
      </c>
      <c r="X13" s="26">
        <v>13.2</v>
      </c>
      <c r="Y13" s="26">
        <v>34</v>
      </c>
      <c r="Z13" s="26">
        <v>0.8</v>
      </c>
      <c r="AA13" s="26">
        <v>0</v>
      </c>
      <c r="AB13" s="26">
        <v>0</v>
      </c>
      <c r="AC13" s="26">
        <v>0</v>
      </c>
      <c r="AD13" s="26">
        <v>0.68</v>
      </c>
      <c r="AE13" s="26">
        <v>0.06</v>
      </c>
      <c r="AF13" s="26">
        <v>0.02</v>
      </c>
      <c r="AG13" s="26">
        <v>0.64</v>
      </c>
      <c r="AH13" s="26">
        <v>1.2</v>
      </c>
      <c r="AI13" s="26">
        <v>0</v>
      </c>
      <c r="AJ13" s="26">
        <v>0</v>
      </c>
      <c r="AK13" s="26">
        <v>148.80000000000001</v>
      </c>
      <c r="AL13" s="26">
        <v>154.4</v>
      </c>
      <c r="AM13" s="26">
        <v>236.4</v>
      </c>
      <c r="AN13" s="26">
        <v>79.599999999999994</v>
      </c>
      <c r="AO13" s="26">
        <v>46.8</v>
      </c>
      <c r="AP13" s="26">
        <v>93.6</v>
      </c>
      <c r="AQ13" s="26">
        <v>35.200000000000003</v>
      </c>
      <c r="AR13" s="26">
        <v>168</v>
      </c>
      <c r="AS13" s="26">
        <v>104.4</v>
      </c>
      <c r="AT13" s="26">
        <v>145.19999999999999</v>
      </c>
      <c r="AU13" s="26">
        <v>120.4</v>
      </c>
      <c r="AV13" s="26">
        <v>64.400000000000006</v>
      </c>
      <c r="AW13" s="26">
        <v>112</v>
      </c>
      <c r="AX13" s="26">
        <v>930</v>
      </c>
      <c r="AY13" s="26">
        <v>0</v>
      </c>
      <c r="AZ13" s="26">
        <v>302.8</v>
      </c>
      <c r="BA13" s="26">
        <v>132.4</v>
      </c>
      <c r="BB13" s="26">
        <v>88.8</v>
      </c>
      <c r="BC13" s="26">
        <v>69.2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0.01</v>
      </c>
      <c r="BJ13" s="26">
        <v>0</v>
      </c>
      <c r="BK13" s="26">
        <v>0.13</v>
      </c>
      <c r="BL13" s="26">
        <v>0</v>
      </c>
      <c r="BM13" s="26">
        <v>0.06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0.47</v>
      </c>
      <c r="BT13" s="26">
        <v>0</v>
      </c>
      <c r="BU13" s="26">
        <v>0</v>
      </c>
      <c r="BV13" s="26">
        <v>0.35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13.64</v>
      </c>
      <c r="CC13" s="25">
        <v>4.4800000000000004</v>
      </c>
      <c r="CE13" s="23">
        <v>0</v>
      </c>
      <c r="CG13" s="23">
        <v>0</v>
      </c>
      <c r="CH13" s="23">
        <v>0</v>
      </c>
      <c r="CI13" s="23">
        <v>0</v>
      </c>
      <c r="CJ13" s="23">
        <v>240.41</v>
      </c>
      <c r="CK13" s="23">
        <v>92.62</v>
      </c>
      <c r="CL13" s="23">
        <v>166.52</v>
      </c>
      <c r="CM13" s="23">
        <v>1.92</v>
      </c>
      <c r="CN13" s="23">
        <v>1.92</v>
      </c>
      <c r="CO13" s="23">
        <v>1.92</v>
      </c>
      <c r="CP13" s="23">
        <v>0</v>
      </c>
      <c r="CQ13" s="23">
        <v>0</v>
      </c>
      <c r="CR13" s="23">
        <v>3.73</v>
      </c>
    </row>
    <row r="14" spans="1:96" s="23" customFormat="1">
      <c r="A14" s="23" t="str">
        <f>"16/1"</f>
        <v>16/1</v>
      </c>
      <c r="B14" s="24" t="s">
        <v>96</v>
      </c>
      <c r="C14" s="25" t="str">
        <f>"45"</f>
        <v>45</v>
      </c>
      <c r="D14" s="25">
        <v>2.0299999999999998</v>
      </c>
      <c r="E14" s="25">
        <v>0</v>
      </c>
      <c r="F14" s="25">
        <v>13.5</v>
      </c>
      <c r="G14" s="25">
        <v>0</v>
      </c>
      <c r="H14" s="25">
        <v>27.45</v>
      </c>
      <c r="I14" s="25">
        <v>233.90999999999997</v>
      </c>
      <c r="J14" s="26">
        <v>0</v>
      </c>
      <c r="K14" s="26">
        <v>0</v>
      </c>
      <c r="L14" s="26">
        <v>0</v>
      </c>
      <c r="M14" s="26">
        <v>0</v>
      </c>
      <c r="N14" s="26">
        <v>27.45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5">
        <v>9.75</v>
      </c>
      <c r="CE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8.1199999999999992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16.38</v>
      </c>
      <c r="E16" s="29">
        <v>6.99</v>
      </c>
      <c r="F16" s="29">
        <v>26.59</v>
      </c>
      <c r="G16" s="29">
        <v>2.54</v>
      </c>
      <c r="H16" s="29">
        <v>87.26</v>
      </c>
      <c r="I16" s="29">
        <v>646.12</v>
      </c>
      <c r="J16" s="30">
        <v>6.98</v>
      </c>
      <c r="K16" s="30">
        <v>0.09</v>
      </c>
      <c r="L16" s="30">
        <v>0</v>
      </c>
      <c r="M16" s="30">
        <v>0</v>
      </c>
      <c r="N16" s="30">
        <v>42.38</v>
      </c>
      <c r="O16" s="30">
        <v>42.23</v>
      </c>
      <c r="P16" s="30">
        <v>2.64</v>
      </c>
      <c r="Q16" s="30">
        <v>0</v>
      </c>
      <c r="R16" s="30">
        <v>0</v>
      </c>
      <c r="S16" s="30">
        <v>0.6</v>
      </c>
      <c r="T16" s="30">
        <v>3.39</v>
      </c>
      <c r="U16" s="30">
        <v>687.98</v>
      </c>
      <c r="V16" s="30">
        <v>248.46</v>
      </c>
      <c r="W16" s="30">
        <v>282.5</v>
      </c>
      <c r="X16" s="30">
        <v>58.98</v>
      </c>
      <c r="Y16" s="30">
        <v>279.29000000000002</v>
      </c>
      <c r="Z16" s="30">
        <v>2.06</v>
      </c>
      <c r="AA16" s="30">
        <v>71.2</v>
      </c>
      <c r="AB16" s="30">
        <v>56.4</v>
      </c>
      <c r="AC16" s="30">
        <v>94.4</v>
      </c>
      <c r="AD16" s="30">
        <v>0.94</v>
      </c>
      <c r="AE16" s="30">
        <v>0.22</v>
      </c>
      <c r="AF16" s="30">
        <v>0.19</v>
      </c>
      <c r="AG16" s="30">
        <v>1.26</v>
      </c>
      <c r="AH16" s="30">
        <v>4.91</v>
      </c>
      <c r="AI16" s="30">
        <v>0.56000000000000005</v>
      </c>
      <c r="AJ16" s="30">
        <v>0</v>
      </c>
      <c r="AK16" s="30">
        <v>787.68</v>
      </c>
      <c r="AL16" s="30">
        <v>632.69000000000005</v>
      </c>
      <c r="AM16" s="30">
        <v>1409.59</v>
      </c>
      <c r="AN16" s="30">
        <v>662.52</v>
      </c>
      <c r="AO16" s="30">
        <v>322.38</v>
      </c>
      <c r="AP16" s="30">
        <v>527.53</v>
      </c>
      <c r="AQ16" s="30">
        <v>268.83</v>
      </c>
      <c r="AR16" s="30">
        <v>741.45</v>
      </c>
      <c r="AS16" s="30">
        <v>629.95000000000005</v>
      </c>
      <c r="AT16" s="30">
        <v>447.98</v>
      </c>
      <c r="AU16" s="30">
        <v>636.94000000000005</v>
      </c>
      <c r="AV16" s="30">
        <v>461.48</v>
      </c>
      <c r="AW16" s="30">
        <v>301.7</v>
      </c>
      <c r="AX16" s="30">
        <v>2690.06</v>
      </c>
      <c r="AY16" s="30">
        <v>0</v>
      </c>
      <c r="AZ16" s="30">
        <v>1073.1600000000001</v>
      </c>
      <c r="BA16" s="30">
        <v>637.63</v>
      </c>
      <c r="BB16" s="30">
        <v>652.91</v>
      </c>
      <c r="BC16" s="30">
        <v>198.81</v>
      </c>
      <c r="BD16" s="30">
        <v>0.09</v>
      </c>
      <c r="BE16" s="30">
        <v>0.06</v>
      </c>
      <c r="BF16" s="30">
        <v>0.1</v>
      </c>
      <c r="BG16" s="30">
        <v>0.31</v>
      </c>
      <c r="BH16" s="30">
        <v>0.3</v>
      </c>
      <c r="BI16" s="30">
        <v>0.78</v>
      </c>
      <c r="BJ16" s="30">
        <v>0.06</v>
      </c>
      <c r="BK16" s="30">
        <v>2.23</v>
      </c>
      <c r="BL16" s="30">
        <v>0.04</v>
      </c>
      <c r="BM16" s="30">
        <v>0.99</v>
      </c>
      <c r="BN16" s="30">
        <v>0.05</v>
      </c>
      <c r="BO16" s="30">
        <v>0</v>
      </c>
      <c r="BP16" s="30">
        <v>0</v>
      </c>
      <c r="BQ16" s="30">
        <v>0.13</v>
      </c>
      <c r="BR16" s="30">
        <v>0.19</v>
      </c>
      <c r="BS16" s="30">
        <v>2.64</v>
      </c>
      <c r="BT16" s="30">
        <v>0</v>
      </c>
      <c r="BU16" s="30">
        <v>0</v>
      </c>
      <c r="BV16" s="30">
        <v>1.26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387.21</v>
      </c>
      <c r="CC16" s="29">
        <f>SUM($CC$10:$CC$15)</f>
        <v>48.889999999999993</v>
      </c>
      <c r="CD16" s="27">
        <f>$I$16/$I$51*100</f>
        <v>19.589426100033048</v>
      </c>
      <c r="CE16" s="27">
        <v>80.599999999999994</v>
      </c>
      <c r="CG16" s="27">
        <v>43.6</v>
      </c>
      <c r="CH16" s="27">
        <v>21.88</v>
      </c>
      <c r="CI16" s="27">
        <v>32.74</v>
      </c>
      <c r="CJ16" s="27">
        <v>2925.07</v>
      </c>
      <c r="CK16" s="27">
        <v>1461.32</v>
      </c>
      <c r="CL16" s="27">
        <v>2193.1999999999998</v>
      </c>
      <c r="CM16" s="27">
        <v>46.55</v>
      </c>
      <c r="CN16" s="27">
        <v>25.59</v>
      </c>
      <c r="CO16" s="27">
        <v>36.07</v>
      </c>
      <c r="CP16" s="27">
        <v>10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"60"</f>
        <v>60</v>
      </c>
      <c r="D18" s="25">
        <v>0.92</v>
      </c>
      <c r="E18" s="25">
        <v>0</v>
      </c>
      <c r="F18" s="25">
        <v>3.58</v>
      </c>
      <c r="G18" s="25">
        <v>3.58</v>
      </c>
      <c r="H18" s="25">
        <v>5.59</v>
      </c>
      <c r="I18" s="25">
        <v>55.615097999999996</v>
      </c>
      <c r="J18" s="26">
        <v>0.45</v>
      </c>
      <c r="K18" s="26">
        <v>2.34</v>
      </c>
      <c r="L18" s="26">
        <v>0</v>
      </c>
      <c r="M18" s="26">
        <v>0</v>
      </c>
      <c r="N18" s="26">
        <v>4.42</v>
      </c>
      <c r="O18" s="26">
        <v>0.06</v>
      </c>
      <c r="P18" s="26">
        <v>1.1100000000000001</v>
      </c>
      <c r="Q18" s="26">
        <v>0</v>
      </c>
      <c r="R18" s="26">
        <v>0</v>
      </c>
      <c r="S18" s="26">
        <v>0.16</v>
      </c>
      <c r="T18" s="26">
        <v>0.7</v>
      </c>
      <c r="U18" s="26">
        <v>121.53</v>
      </c>
      <c r="V18" s="26">
        <v>151.19999999999999</v>
      </c>
      <c r="W18" s="26">
        <v>24.84</v>
      </c>
      <c r="X18" s="26">
        <v>10.7</v>
      </c>
      <c r="Y18" s="26">
        <v>19.14</v>
      </c>
      <c r="Z18" s="26">
        <v>0.34</v>
      </c>
      <c r="AA18" s="26">
        <v>0</v>
      </c>
      <c r="AB18" s="26">
        <v>1137.78</v>
      </c>
      <c r="AC18" s="26">
        <v>193.35</v>
      </c>
      <c r="AD18" s="26">
        <v>1.67</v>
      </c>
      <c r="AE18" s="26">
        <v>0.02</v>
      </c>
      <c r="AF18" s="26">
        <v>0.02</v>
      </c>
      <c r="AG18" s="26">
        <v>0.4</v>
      </c>
      <c r="AH18" s="26">
        <v>0.51</v>
      </c>
      <c r="AI18" s="26">
        <v>20.32</v>
      </c>
      <c r="AJ18" s="26">
        <v>0</v>
      </c>
      <c r="AK18" s="26">
        <v>29.62</v>
      </c>
      <c r="AL18" s="26">
        <v>25.34</v>
      </c>
      <c r="AM18" s="26">
        <v>32.36</v>
      </c>
      <c r="AN18" s="26">
        <v>30.48</v>
      </c>
      <c r="AO18" s="26">
        <v>10.55</v>
      </c>
      <c r="AP18" s="26">
        <v>22.86</v>
      </c>
      <c r="AQ18" s="26">
        <v>5.16</v>
      </c>
      <c r="AR18" s="26">
        <v>27.61</v>
      </c>
      <c r="AS18" s="26">
        <v>35.83</v>
      </c>
      <c r="AT18" s="26">
        <v>41.34</v>
      </c>
      <c r="AU18" s="26">
        <v>88.55</v>
      </c>
      <c r="AV18" s="26">
        <v>13.67</v>
      </c>
      <c r="AW18" s="26">
        <v>23.46</v>
      </c>
      <c r="AX18" s="26">
        <v>143.38</v>
      </c>
      <c r="AY18" s="26">
        <v>0</v>
      </c>
      <c r="AZ18" s="26">
        <v>28.84</v>
      </c>
      <c r="BA18" s="26">
        <v>29.12</v>
      </c>
      <c r="BB18" s="26">
        <v>23.74</v>
      </c>
      <c r="BC18" s="26">
        <v>9.9499999999999993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49.13</v>
      </c>
      <c r="CC18" s="25">
        <v>5.88</v>
      </c>
      <c r="CE18" s="23">
        <v>189.63</v>
      </c>
      <c r="CG18" s="23">
        <v>16.940000000000001</v>
      </c>
      <c r="CH18" s="23">
        <v>7.76</v>
      </c>
      <c r="CI18" s="23">
        <v>12.35</v>
      </c>
      <c r="CJ18" s="23">
        <v>507.92</v>
      </c>
      <c r="CK18" s="23">
        <v>121.62</v>
      </c>
      <c r="CL18" s="23">
        <v>314.77</v>
      </c>
      <c r="CM18" s="23">
        <v>8.16</v>
      </c>
      <c r="CN18" s="23">
        <v>7.7</v>
      </c>
      <c r="CO18" s="23">
        <v>7.93</v>
      </c>
      <c r="CP18" s="23">
        <v>1.8</v>
      </c>
      <c r="CQ18" s="23">
        <v>0.3</v>
      </c>
      <c r="CR18" s="23">
        <v>3.57</v>
      </c>
    </row>
    <row r="19" spans="1:96" s="23" customFormat="1">
      <c r="A19" s="23" t="str">
        <f>"17/1"</f>
        <v>17/1</v>
      </c>
      <c r="B19" s="24" t="s">
        <v>101</v>
      </c>
      <c r="C19" s="25" t="str">
        <f>"200"</f>
        <v>200</v>
      </c>
      <c r="D19" s="25">
        <v>7.6</v>
      </c>
      <c r="E19" s="25">
        <v>0</v>
      </c>
      <c r="F19" s="25">
        <v>5.24</v>
      </c>
      <c r="G19" s="25">
        <v>3.67</v>
      </c>
      <c r="H19" s="25">
        <v>23.4</v>
      </c>
      <c r="I19" s="25">
        <v>169.09844200000001</v>
      </c>
      <c r="J19" s="26">
        <v>0.5</v>
      </c>
      <c r="K19" s="26">
        <v>1.95</v>
      </c>
      <c r="L19" s="26">
        <v>0</v>
      </c>
      <c r="M19" s="26">
        <v>0</v>
      </c>
      <c r="N19" s="26">
        <v>2.74</v>
      </c>
      <c r="O19" s="26">
        <v>18.57</v>
      </c>
      <c r="P19" s="26">
        <v>2.09</v>
      </c>
      <c r="Q19" s="26">
        <v>0</v>
      </c>
      <c r="R19" s="26">
        <v>0</v>
      </c>
      <c r="S19" s="26">
        <v>0.27</v>
      </c>
      <c r="T19" s="26">
        <v>1.48</v>
      </c>
      <c r="U19" s="26">
        <v>109.6</v>
      </c>
      <c r="V19" s="26">
        <v>663.84</v>
      </c>
      <c r="W19" s="26">
        <v>83.44</v>
      </c>
      <c r="X19" s="26">
        <v>37.65</v>
      </c>
      <c r="Y19" s="26">
        <v>162.81</v>
      </c>
      <c r="Z19" s="26">
        <v>1.1299999999999999</v>
      </c>
      <c r="AA19" s="26">
        <v>3.84</v>
      </c>
      <c r="AB19" s="26">
        <v>978.56</v>
      </c>
      <c r="AC19" s="26">
        <v>203.48</v>
      </c>
      <c r="AD19" s="26">
        <v>1.51</v>
      </c>
      <c r="AE19" s="26">
        <v>0.13</v>
      </c>
      <c r="AF19" s="26">
        <v>0.11</v>
      </c>
      <c r="AG19" s="26">
        <v>2.16</v>
      </c>
      <c r="AH19" s="26">
        <v>2.42</v>
      </c>
      <c r="AI19" s="26">
        <v>9.5</v>
      </c>
      <c r="AJ19" s="26">
        <v>0</v>
      </c>
      <c r="AK19" s="26">
        <v>56.4</v>
      </c>
      <c r="AL19" s="26">
        <v>68.91</v>
      </c>
      <c r="AM19" s="26">
        <v>142.36000000000001</v>
      </c>
      <c r="AN19" s="26">
        <v>81.86</v>
      </c>
      <c r="AO19" s="26">
        <v>27.88</v>
      </c>
      <c r="AP19" s="26">
        <v>66.930000000000007</v>
      </c>
      <c r="AQ19" s="26">
        <v>31.59</v>
      </c>
      <c r="AR19" s="26">
        <v>78.02</v>
      </c>
      <c r="AS19" s="26">
        <v>125.12</v>
      </c>
      <c r="AT19" s="26">
        <v>193.28</v>
      </c>
      <c r="AU19" s="26">
        <v>121.74</v>
      </c>
      <c r="AV19" s="26">
        <v>30.47</v>
      </c>
      <c r="AW19" s="26">
        <v>62.04</v>
      </c>
      <c r="AX19" s="26">
        <v>374.8</v>
      </c>
      <c r="AY19" s="26">
        <v>0</v>
      </c>
      <c r="AZ19" s="26">
        <v>79.53</v>
      </c>
      <c r="BA19" s="26">
        <v>70.5</v>
      </c>
      <c r="BB19" s="26">
        <v>55.84</v>
      </c>
      <c r="BC19" s="26">
        <v>24.72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0.13</v>
      </c>
      <c r="BN19" s="26">
        <v>0.01</v>
      </c>
      <c r="BO19" s="26">
        <v>0.02</v>
      </c>
      <c r="BP19" s="26">
        <v>0</v>
      </c>
      <c r="BQ19" s="26">
        <v>0</v>
      </c>
      <c r="BR19" s="26">
        <v>0.01</v>
      </c>
      <c r="BS19" s="26">
        <v>0.81</v>
      </c>
      <c r="BT19" s="26">
        <v>0</v>
      </c>
      <c r="BU19" s="26">
        <v>0</v>
      </c>
      <c r="BV19" s="26">
        <v>1.98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25.59</v>
      </c>
      <c r="CE19" s="23">
        <v>166.93</v>
      </c>
      <c r="CG19" s="23">
        <v>11.09</v>
      </c>
      <c r="CH19" s="23">
        <v>11</v>
      </c>
      <c r="CI19" s="23">
        <v>11.05</v>
      </c>
      <c r="CJ19" s="23">
        <v>1228.5999999999999</v>
      </c>
      <c r="CK19" s="23">
        <v>726.86</v>
      </c>
      <c r="CL19" s="23">
        <v>977.73</v>
      </c>
      <c r="CM19" s="23">
        <v>68.790000000000006</v>
      </c>
      <c r="CN19" s="23">
        <v>32.36</v>
      </c>
      <c r="CO19" s="23">
        <v>50.57</v>
      </c>
      <c r="CP19" s="23">
        <v>0</v>
      </c>
      <c r="CQ19" s="23">
        <v>0</v>
      </c>
      <c r="CR19" s="23">
        <v>15.51</v>
      </c>
    </row>
    <row r="20" spans="1:96" s="23" customFormat="1">
      <c r="A20" s="23" t="str">
        <f>"32/3"</f>
        <v>32/3</v>
      </c>
      <c r="B20" s="24" t="s">
        <v>102</v>
      </c>
      <c r="C20" s="25" t="str">
        <f>"150"</f>
        <v>150</v>
      </c>
      <c r="D20" s="25">
        <v>2.5</v>
      </c>
      <c r="E20" s="25">
        <v>0</v>
      </c>
      <c r="F20" s="25">
        <v>3.98</v>
      </c>
      <c r="G20" s="25">
        <v>3.98</v>
      </c>
      <c r="H20" s="25">
        <v>17.350000000000001</v>
      </c>
      <c r="I20" s="25">
        <v>110.40025393499999</v>
      </c>
      <c r="J20" s="26">
        <v>0.52</v>
      </c>
      <c r="K20" s="26">
        <v>2.44</v>
      </c>
      <c r="L20" s="26">
        <v>0</v>
      </c>
      <c r="M20" s="26">
        <v>0</v>
      </c>
      <c r="N20" s="26">
        <v>6.15</v>
      </c>
      <c r="O20" s="26">
        <v>8.4600000000000009</v>
      </c>
      <c r="P20" s="26">
        <v>2.74</v>
      </c>
      <c r="Q20" s="26">
        <v>0</v>
      </c>
      <c r="R20" s="26">
        <v>0</v>
      </c>
      <c r="S20" s="26">
        <v>0.36</v>
      </c>
      <c r="T20" s="26">
        <v>2.11</v>
      </c>
      <c r="U20" s="26">
        <v>304.10000000000002</v>
      </c>
      <c r="V20" s="26">
        <v>482.7</v>
      </c>
      <c r="W20" s="26">
        <v>38.090000000000003</v>
      </c>
      <c r="X20" s="26">
        <v>34.36</v>
      </c>
      <c r="Y20" s="26">
        <v>68.23</v>
      </c>
      <c r="Z20" s="26">
        <v>1.07</v>
      </c>
      <c r="AA20" s="26">
        <v>0</v>
      </c>
      <c r="AB20" s="26">
        <v>5011.88</v>
      </c>
      <c r="AC20" s="26">
        <v>947.36</v>
      </c>
      <c r="AD20" s="26">
        <v>1.98</v>
      </c>
      <c r="AE20" s="26">
        <v>0.09</v>
      </c>
      <c r="AF20" s="26">
        <v>7.0000000000000007E-2</v>
      </c>
      <c r="AG20" s="26">
        <v>1.1499999999999999</v>
      </c>
      <c r="AH20" s="26">
        <v>1.8</v>
      </c>
      <c r="AI20" s="26">
        <v>10.61</v>
      </c>
      <c r="AJ20" s="26">
        <v>0</v>
      </c>
      <c r="AK20" s="26">
        <v>59.01</v>
      </c>
      <c r="AL20" s="26">
        <v>59.25</v>
      </c>
      <c r="AM20" s="26">
        <v>80.42</v>
      </c>
      <c r="AN20" s="26">
        <v>69.53</v>
      </c>
      <c r="AO20" s="26">
        <v>18.7</v>
      </c>
      <c r="AP20" s="26">
        <v>53.82</v>
      </c>
      <c r="AQ20" s="26">
        <v>18.350000000000001</v>
      </c>
      <c r="AR20" s="26">
        <v>61.16</v>
      </c>
      <c r="AS20" s="26">
        <v>77.849999999999994</v>
      </c>
      <c r="AT20" s="26">
        <v>129</v>
      </c>
      <c r="AU20" s="26">
        <v>153.62</v>
      </c>
      <c r="AV20" s="26">
        <v>25.72</v>
      </c>
      <c r="AW20" s="26">
        <v>54.35</v>
      </c>
      <c r="AX20" s="26">
        <v>360.9</v>
      </c>
      <c r="AY20" s="26">
        <v>0</v>
      </c>
      <c r="AZ20" s="26">
        <v>66.48</v>
      </c>
      <c r="BA20" s="26">
        <v>56.27</v>
      </c>
      <c r="BB20" s="26">
        <v>42.74</v>
      </c>
      <c r="BC20" s="26">
        <v>21.95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0.16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0.95</v>
      </c>
      <c r="BT20" s="26">
        <v>0</v>
      </c>
      <c r="BU20" s="26">
        <v>0</v>
      </c>
      <c r="BV20" s="26">
        <v>2.2200000000000002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163.95</v>
      </c>
      <c r="CC20" s="25">
        <v>12.55</v>
      </c>
      <c r="CE20" s="23">
        <v>835.31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0.75</v>
      </c>
      <c r="CR20" s="23">
        <v>7.6</v>
      </c>
    </row>
    <row r="21" spans="1:96" s="23" customFormat="1">
      <c r="A21" s="23" t="str">
        <f>"5/9"</f>
        <v>5/9</v>
      </c>
      <c r="B21" s="24" t="s">
        <v>103</v>
      </c>
      <c r="C21" s="25" t="str">
        <f>"90"</f>
        <v>90</v>
      </c>
      <c r="D21" s="25">
        <v>13.36</v>
      </c>
      <c r="E21" s="25">
        <v>12.14</v>
      </c>
      <c r="F21" s="25">
        <v>11.2</v>
      </c>
      <c r="G21" s="25">
        <v>1.47</v>
      </c>
      <c r="H21" s="25">
        <v>8.3699999999999992</v>
      </c>
      <c r="I21" s="25">
        <v>187.903953</v>
      </c>
      <c r="J21" s="26">
        <v>3.62</v>
      </c>
      <c r="K21" s="26">
        <v>1.17</v>
      </c>
      <c r="L21" s="26">
        <v>0</v>
      </c>
      <c r="M21" s="26">
        <v>0</v>
      </c>
      <c r="N21" s="26">
        <v>1.28</v>
      </c>
      <c r="O21" s="26">
        <v>6.91</v>
      </c>
      <c r="P21" s="26">
        <v>0.19</v>
      </c>
      <c r="Q21" s="26">
        <v>0</v>
      </c>
      <c r="R21" s="26">
        <v>0</v>
      </c>
      <c r="S21" s="26">
        <v>0.05</v>
      </c>
      <c r="T21" s="26">
        <v>1.43</v>
      </c>
      <c r="U21" s="26">
        <v>213.6</v>
      </c>
      <c r="V21" s="26">
        <v>143.59</v>
      </c>
      <c r="W21" s="26">
        <v>36.39</v>
      </c>
      <c r="X21" s="26">
        <v>15.24</v>
      </c>
      <c r="Y21" s="26">
        <v>114.73</v>
      </c>
      <c r="Z21" s="26">
        <v>1.1599999999999999</v>
      </c>
      <c r="AA21" s="26">
        <v>40.9</v>
      </c>
      <c r="AB21" s="26">
        <v>8.91</v>
      </c>
      <c r="AC21" s="26">
        <v>52.9</v>
      </c>
      <c r="AD21" s="26">
        <v>1.19</v>
      </c>
      <c r="AE21" s="26">
        <v>0.06</v>
      </c>
      <c r="AF21" s="26">
        <v>0.12</v>
      </c>
      <c r="AG21" s="26">
        <v>4.71</v>
      </c>
      <c r="AH21" s="26">
        <v>8.66</v>
      </c>
      <c r="AI21" s="26">
        <v>0.3</v>
      </c>
      <c r="AJ21" s="26">
        <v>0</v>
      </c>
      <c r="AK21" s="26">
        <v>723.52</v>
      </c>
      <c r="AL21" s="26">
        <v>783.6</v>
      </c>
      <c r="AM21" s="26">
        <v>1148.99</v>
      </c>
      <c r="AN21" s="26">
        <v>1318.6</v>
      </c>
      <c r="AO21" s="26">
        <v>341.15</v>
      </c>
      <c r="AP21" s="26">
        <v>645.55999999999995</v>
      </c>
      <c r="AQ21" s="26">
        <v>18.86</v>
      </c>
      <c r="AR21" s="26">
        <v>667.12</v>
      </c>
      <c r="AS21" s="26">
        <v>28.68</v>
      </c>
      <c r="AT21" s="26">
        <v>40.01</v>
      </c>
      <c r="AU21" s="26">
        <v>33.01</v>
      </c>
      <c r="AV21" s="26">
        <v>331.79</v>
      </c>
      <c r="AW21" s="26">
        <v>30.68</v>
      </c>
      <c r="AX21" s="26">
        <v>256.52999999999997</v>
      </c>
      <c r="AY21" s="26">
        <v>0</v>
      </c>
      <c r="AZ21" s="26">
        <v>83.58</v>
      </c>
      <c r="BA21" s="26">
        <v>36.35</v>
      </c>
      <c r="BB21" s="26">
        <v>469.01</v>
      </c>
      <c r="BC21" s="26">
        <v>166.4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0.33</v>
      </c>
      <c r="BT21" s="26">
        <v>0</v>
      </c>
      <c r="BU21" s="26">
        <v>0</v>
      </c>
      <c r="BV21" s="26">
        <v>0.83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66.59</v>
      </c>
      <c r="CC21" s="25">
        <v>51.14</v>
      </c>
      <c r="CE21" s="23">
        <v>42.38</v>
      </c>
      <c r="CG21" s="23">
        <v>20.100000000000001</v>
      </c>
      <c r="CH21" s="23">
        <v>9.4700000000000006</v>
      </c>
      <c r="CI21" s="23">
        <v>14.78</v>
      </c>
      <c r="CJ21" s="23">
        <v>356.77</v>
      </c>
      <c r="CK21" s="23">
        <v>135.87</v>
      </c>
      <c r="CL21" s="23">
        <v>246.32</v>
      </c>
      <c r="CM21" s="23">
        <v>5.01</v>
      </c>
      <c r="CN21" s="23">
        <v>2.61</v>
      </c>
      <c r="CO21" s="23">
        <v>3.81</v>
      </c>
      <c r="CP21" s="23">
        <v>0</v>
      </c>
      <c r="CQ21" s="23">
        <v>0.45</v>
      </c>
      <c r="CR21" s="23">
        <v>31.14</v>
      </c>
    </row>
    <row r="22" spans="1:96" s="23" customFormat="1">
      <c r="A22" s="23" t="str">
        <f>"2"</f>
        <v>2</v>
      </c>
      <c r="B22" s="24" t="s">
        <v>104</v>
      </c>
      <c r="C22" s="25" t="str">
        <f>"26,5"</f>
        <v>26,5</v>
      </c>
      <c r="D22" s="25">
        <v>1.75</v>
      </c>
      <c r="E22" s="25">
        <v>0</v>
      </c>
      <c r="F22" s="25">
        <v>0.17</v>
      </c>
      <c r="G22" s="25">
        <v>0.17</v>
      </c>
      <c r="H22" s="25">
        <v>12.43</v>
      </c>
      <c r="I22" s="25">
        <v>59.333764999999993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12.08</v>
      </c>
      <c r="P22" s="26">
        <v>0.05</v>
      </c>
      <c r="Q22" s="26">
        <v>0</v>
      </c>
      <c r="R22" s="26">
        <v>0</v>
      </c>
      <c r="S22" s="26">
        <v>0</v>
      </c>
      <c r="T22" s="26">
        <v>0.48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84.61</v>
      </c>
      <c r="AL22" s="26">
        <v>88.07</v>
      </c>
      <c r="AM22" s="26">
        <v>134.87</v>
      </c>
      <c r="AN22" s="26">
        <v>44.73</v>
      </c>
      <c r="AO22" s="26">
        <v>26.51</v>
      </c>
      <c r="AP22" s="26">
        <v>53.03</v>
      </c>
      <c r="AQ22" s="26">
        <v>20.059999999999999</v>
      </c>
      <c r="AR22" s="26">
        <v>95.91</v>
      </c>
      <c r="AS22" s="26">
        <v>59.48</v>
      </c>
      <c r="AT22" s="26">
        <v>83</v>
      </c>
      <c r="AU22" s="26">
        <v>68.47</v>
      </c>
      <c r="AV22" s="26">
        <v>35.97</v>
      </c>
      <c r="AW22" s="26">
        <v>63.63</v>
      </c>
      <c r="AX22" s="26">
        <v>532.11</v>
      </c>
      <c r="AY22" s="26">
        <v>0</v>
      </c>
      <c r="AZ22" s="26">
        <v>173.37</v>
      </c>
      <c r="BA22" s="26">
        <v>75.39</v>
      </c>
      <c r="BB22" s="26">
        <v>50.03</v>
      </c>
      <c r="BC22" s="26">
        <v>39.65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10.36</v>
      </c>
      <c r="CC22" s="25">
        <v>1.48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1.24</v>
      </c>
    </row>
    <row r="23" spans="1:96" s="23" customFormat="1">
      <c r="A23" s="23" t="str">
        <f>"3"</f>
        <v>3</v>
      </c>
      <c r="B23" s="24" t="s">
        <v>105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"648"</f>
        <v>648</v>
      </c>
      <c r="B24" s="20" t="s">
        <v>106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2.56</v>
      </c>
    </row>
    <row r="25" spans="1:96" s="27" customFormat="1" ht="11.4">
      <c r="B25" s="28" t="s">
        <v>107</v>
      </c>
      <c r="C25" s="29"/>
      <c r="D25" s="29">
        <v>27.52</v>
      </c>
      <c r="E25" s="29">
        <v>12.14</v>
      </c>
      <c r="F25" s="29">
        <v>24.41</v>
      </c>
      <c r="G25" s="29">
        <v>13.1</v>
      </c>
      <c r="H25" s="29">
        <v>80.02</v>
      </c>
      <c r="I25" s="29">
        <v>638.54999999999995</v>
      </c>
      <c r="J25" s="30">
        <v>5.13</v>
      </c>
      <c r="K25" s="30">
        <v>7.9</v>
      </c>
      <c r="L25" s="30">
        <v>0</v>
      </c>
      <c r="M25" s="30">
        <v>0</v>
      </c>
      <c r="N25" s="30">
        <v>19.66</v>
      </c>
      <c r="O25" s="30">
        <v>52.52</v>
      </c>
      <c r="P25" s="30">
        <v>7.83</v>
      </c>
      <c r="Q25" s="30">
        <v>0</v>
      </c>
      <c r="R25" s="30">
        <v>0</v>
      </c>
      <c r="S25" s="30">
        <v>1.03</v>
      </c>
      <c r="T25" s="30">
        <v>6.7</v>
      </c>
      <c r="U25" s="30">
        <v>870.88</v>
      </c>
      <c r="V25" s="30">
        <v>1490.46</v>
      </c>
      <c r="W25" s="30">
        <v>189.89</v>
      </c>
      <c r="X25" s="30">
        <v>107.34</v>
      </c>
      <c r="Y25" s="30">
        <v>396.51</v>
      </c>
      <c r="Z25" s="30">
        <v>4.5</v>
      </c>
      <c r="AA25" s="30">
        <v>44.74</v>
      </c>
      <c r="AB25" s="30">
        <v>7138.13</v>
      </c>
      <c r="AC25" s="30">
        <v>1397.29</v>
      </c>
      <c r="AD25" s="30">
        <v>6.63</v>
      </c>
      <c r="AE25" s="30">
        <v>0.33</v>
      </c>
      <c r="AF25" s="30">
        <v>0.34</v>
      </c>
      <c r="AG25" s="30">
        <v>8.56</v>
      </c>
      <c r="AH25" s="30">
        <v>13.79</v>
      </c>
      <c r="AI25" s="30">
        <v>40.82</v>
      </c>
      <c r="AJ25" s="30">
        <v>0</v>
      </c>
      <c r="AK25" s="30">
        <v>1017.56</v>
      </c>
      <c r="AL25" s="30">
        <v>1074.76</v>
      </c>
      <c r="AM25" s="30">
        <v>1624.4</v>
      </c>
      <c r="AN25" s="30">
        <v>1589.79</v>
      </c>
      <c r="AO25" s="30">
        <v>443.4</v>
      </c>
      <c r="AP25" s="30">
        <v>881.79</v>
      </c>
      <c r="AQ25" s="30">
        <v>110.01</v>
      </c>
      <c r="AR25" s="30">
        <v>1004.02</v>
      </c>
      <c r="AS25" s="30">
        <v>386.36</v>
      </c>
      <c r="AT25" s="30">
        <v>544.83000000000004</v>
      </c>
      <c r="AU25" s="30">
        <v>558.19000000000005</v>
      </c>
      <c r="AV25" s="30">
        <v>462.42</v>
      </c>
      <c r="AW25" s="30">
        <v>296.16000000000003</v>
      </c>
      <c r="AX25" s="30">
        <v>1973.53</v>
      </c>
      <c r="AY25" s="30">
        <v>0</v>
      </c>
      <c r="AZ25" s="30">
        <v>537.01</v>
      </c>
      <c r="BA25" s="30">
        <v>325.83</v>
      </c>
      <c r="BB25" s="30">
        <v>677.36</v>
      </c>
      <c r="BC25" s="30">
        <v>288.68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0.88</v>
      </c>
      <c r="BL25" s="30">
        <v>0</v>
      </c>
      <c r="BM25" s="30">
        <v>0.49</v>
      </c>
      <c r="BN25" s="30">
        <v>0.04</v>
      </c>
      <c r="BO25" s="30">
        <v>0.08</v>
      </c>
      <c r="BP25" s="30">
        <v>0</v>
      </c>
      <c r="BQ25" s="30">
        <v>0</v>
      </c>
      <c r="BR25" s="30">
        <v>0.01</v>
      </c>
      <c r="BS25" s="30">
        <v>2.96</v>
      </c>
      <c r="BT25" s="30">
        <v>0</v>
      </c>
      <c r="BU25" s="30">
        <v>0</v>
      </c>
      <c r="BV25" s="30">
        <v>7.27</v>
      </c>
      <c r="BW25" s="30">
        <v>0.02</v>
      </c>
      <c r="BX25" s="30">
        <v>0</v>
      </c>
      <c r="BY25" s="30">
        <v>0</v>
      </c>
      <c r="BZ25" s="30">
        <v>0</v>
      </c>
      <c r="CA25" s="30">
        <v>0</v>
      </c>
      <c r="CB25" s="30">
        <v>814.14</v>
      </c>
      <c r="CC25" s="29">
        <f>SUM($CC$17:$CC$24)</f>
        <v>102.02</v>
      </c>
      <c r="CD25" s="27">
        <f>$I$25/$I$51*100</f>
        <v>19.359914622943265</v>
      </c>
      <c r="CE25" s="27">
        <v>1234.42</v>
      </c>
      <c r="CG25" s="27">
        <v>94.45</v>
      </c>
      <c r="CH25" s="27">
        <v>56.52</v>
      </c>
      <c r="CI25" s="27">
        <v>75.489999999999995</v>
      </c>
      <c r="CJ25" s="27">
        <v>4979.9799999999996</v>
      </c>
      <c r="CK25" s="27">
        <v>2090.6799999999998</v>
      </c>
      <c r="CL25" s="27">
        <v>3535.33</v>
      </c>
      <c r="CM25" s="27">
        <v>126.21</v>
      </c>
      <c r="CN25" s="27">
        <v>71.44</v>
      </c>
      <c r="CO25" s="27">
        <v>98.85</v>
      </c>
      <c r="CP25" s="27">
        <v>6.8</v>
      </c>
      <c r="CQ25" s="27">
        <v>1.5</v>
      </c>
    </row>
    <row r="26" spans="1:96">
      <c r="B26" s="18" t="s">
        <v>108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109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"11,2"</f>
        <v>11,2</v>
      </c>
      <c r="B28" s="20" t="s">
        <v>110</v>
      </c>
      <c r="C28" s="21" t="str">
        <f>"40"</f>
        <v>40</v>
      </c>
      <c r="D28" s="21">
        <v>2.8</v>
      </c>
      <c r="E28" s="21">
        <v>0</v>
      </c>
      <c r="F28" s="21">
        <v>1.2</v>
      </c>
      <c r="G28" s="21">
        <v>0</v>
      </c>
      <c r="H28" s="21">
        <v>35.28</v>
      </c>
      <c r="I28" s="21">
        <v>156.07599999999999</v>
      </c>
      <c r="J28" s="22">
        <v>7.6</v>
      </c>
      <c r="K28" s="22">
        <v>0</v>
      </c>
      <c r="L28" s="22">
        <v>0</v>
      </c>
      <c r="M28" s="22">
        <v>0</v>
      </c>
      <c r="N28" s="22">
        <v>33.6</v>
      </c>
      <c r="O28" s="22">
        <v>1.1599999999999999</v>
      </c>
      <c r="P28" s="22">
        <v>0.52</v>
      </c>
      <c r="Q28" s="22">
        <v>0</v>
      </c>
      <c r="R28" s="22">
        <v>0</v>
      </c>
      <c r="S28" s="22">
        <v>0.2</v>
      </c>
      <c r="T28" s="22">
        <v>0.88</v>
      </c>
      <c r="U28" s="22">
        <v>54.4</v>
      </c>
      <c r="V28" s="22">
        <v>184.8</v>
      </c>
      <c r="W28" s="22">
        <v>140.80000000000001</v>
      </c>
      <c r="X28" s="22">
        <v>27.2</v>
      </c>
      <c r="Y28" s="22">
        <v>123.6</v>
      </c>
      <c r="Z28" s="22">
        <v>5.88</v>
      </c>
      <c r="AA28" s="22">
        <v>8</v>
      </c>
      <c r="AB28" s="22">
        <v>4.8</v>
      </c>
      <c r="AC28" s="22">
        <v>8.8000000000000007</v>
      </c>
      <c r="AD28" s="22">
        <v>0.32</v>
      </c>
      <c r="AE28" s="22">
        <v>0.03</v>
      </c>
      <c r="AF28" s="22">
        <v>0.18</v>
      </c>
      <c r="AG28" s="22">
        <v>0.16</v>
      </c>
      <c r="AH28" s="22">
        <v>1.04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0.44</v>
      </c>
      <c r="CC28" s="21">
        <v>12</v>
      </c>
      <c r="CE28" s="19">
        <v>8.8000000000000007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</v>
      </c>
    </row>
    <row r="29" spans="1:96" s="27" customFormat="1" ht="11.4">
      <c r="B29" s="28" t="s">
        <v>111</v>
      </c>
      <c r="C29" s="29"/>
      <c r="D29" s="29">
        <v>3.8</v>
      </c>
      <c r="E29" s="29">
        <v>0</v>
      </c>
      <c r="F29" s="29">
        <v>1.4</v>
      </c>
      <c r="G29" s="29">
        <v>0</v>
      </c>
      <c r="H29" s="29">
        <v>55.88</v>
      </c>
      <c r="I29" s="29">
        <v>242.56</v>
      </c>
      <c r="J29" s="30">
        <v>7.6</v>
      </c>
      <c r="K29" s="30">
        <v>0</v>
      </c>
      <c r="L29" s="30">
        <v>0</v>
      </c>
      <c r="M29" s="30">
        <v>0</v>
      </c>
      <c r="N29" s="30">
        <v>53.4</v>
      </c>
      <c r="O29" s="30">
        <v>1.56</v>
      </c>
      <c r="P29" s="30">
        <v>0.92</v>
      </c>
      <c r="Q29" s="30">
        <v>0</v>
      </c>
      <c r="R29" s="30">
        <v>0</v>
      </c>
      <c r="S29" s="30">
        <v>1.2</v>
      </c>
      <c r="T29" s="30">
        <v>1.48</v>
      </c>
      <c r="U29" s="30">
        <v>66.400000000000006</v>
      </c>
      <c r="V29" s="30">
        <v>424.8</v>
      </c>
      <c r="W29" s="30">
        <v>154.80000000000001</v>
      </c>
      <c r="X29" s="30">
        <v>35.200000000000003</v>
      </c>
      <c r="Y29" s="30">
        <v>137.6</v>
      </c>
      <c r="Z29" s="30">
        <v>8.68</v>
      </c>
      <c r="AA29" s="30">
        <v>8</v>
      </c>
      <c r="AB29" s="30">
        <v>4.8</v>
      </c>
      <c r="AC29" s="30">
        <v>8.8000000000000007</v>
      </c>
      <c r="AD29" s="30">
        <v>0.52</v>
      </c>
      <c r="AE29" s="30">
        <v>0.05</v>
      </c>
      <c r="AF29" s="30">
        <v>0.2</v>
      </c>
      <c r="AG29" s="30">
        <v>0.36</v>
      </c>
      <c r="AH29" s="30">
        <v>1.44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176.64</v>
      </c>
      <c r="CC29" s="29">
        <f>SUM($CC$26:$CC$28)</f>
        <v>23.09</v>
      </c>
      <c r="CD29" s="27">
        <f>$I$29/$I$51*100</f>
        <v>7.3540692051383889</v>
      </c>
      <c r="CE29" s="27">
        <v>8.8000000000000007</v>
      </c>
      <c r="CG29" s="27">
        <v>3.6</v>
      </c>
      <c r="CH29" s="27">
        <v>3.6</v>
      </c>
      <c r="CI29" s="27">
        <v>3.6</v>
      </c>
      <c r="CJ29" s="27">
        <v>360</v>
      </c>
      <c r="CK29" s="27">
        <v>163.80000000000001</v>
      </c>
      <c r="CL29" s="27">
        <v>261.89999999999998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112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"16/4"</f>
        <v>16/4</v>
      </c>
      <c r="B32" s="24" t="s">
        <v>93</v>
      </c>
      <c r="C32" s="25" t="str">
        <f>"250"</f>
        <v>250</v>
      </c>
      <c r="D32" s="25">
        <v>8.17</v>
      </c>
      <c r="E32" s="25">
        <v>2.94</v>
      </c>
      <c r="F32" s="25">
        <v>7.46</v>
      </c>
      <c r="G32" s="25">
        <v>1.65</v>
      </c>
      <c r="H32" s="25">
        <v>40.68</v>
      </c>
      <c r="I32" s="25">
        <v>260.55579</v>
      </c>
      <c r="J32" s="26">
        <v>4.51</v>
      </c>
      <c r="K32" s="26">
        <v>0.11</v>
      </c>
      <c r="L32" s="26">
        <v>0</v>
      </c>
      <c r="M32" s="26">
        <v>0</v>
      </c>
      <c r="N32" s="26">
        <v>9.65</v>
      </c>
      <c r="O32" s="26">
        <v>29.39</v>
      </c>
      <c r="P32" s="26">
        <v>1.64</v>
      </c>
      <c r="Q32" s="26">
        <v>0</v>
      </c>
      <c r="R32" s="26">
        <v>0</v>
      </c>
      <c r="S32" s="26">
        <v>0.1</v>
      </c>
      <c r="T32" s="26">
        <v>2.3199999999999998</v>
      </c>
      <c r="U32" s="26">
        <v>442.9</v>
      </c>
      <c r="V32" s="26">
        <v>222.85</v>
      </c>
      <c r="W32" s="26">
        <v>121.91</v>
      </c>
      <c r="X32" s="26">
        <v>48.48</v>
      </c>
      <c r="Y32" s="26">
        <v>181.61</v>
      </c>
      <c r="Z32" s="26">
        <v>1.31</v>
      </c>
      <c r="AA32" s="26">
        <v>24</v>
      </c>
      <c r="AB32" s="26">
        <v>28</v>
      </c>
      <c r="AC32" s="26">
        <v>46</v>
      </c>
      <c r="AD32" s="26">
        <v>0.2</v>
      </c>
      <c r="AE32" s="26">
        <v>0.18</v>
      </c>
      <c r="AF32" s="26">
        <v>0.14000000000000001</v>
      </c>
      <c r="AG32" s="26">
        <v>0.72</v>
      </c>
      <c r="AH32" s="26">
        <v>3.11</v>
      </c>
      <c r="AI32" s="26">
        <v>0.52</v>
      </c>
      <c r="AJ32" s="26">
        <v>0</v>
      </c>
      <c r="AK32" s="26">
        <v>376.09</v>
      </c>
      <c r="AL32" s="26">
        <v>355.37</v>
      </c>
      <c r="AM32" s="26">
        <v>983.99</v>
      </c>
      <c r="AN32" s="26">
        <v>346.16</v>
      </c>
      <c r="AO32" s="26">
        <v>209.48</v>
      </c>
      <c r="AP32" s="26">
        <v>312.41000000000003</v>
      </c>
      <c r="AQ32" s="26">
        <v>127.04</v>
      </c>
      <c r="AR32" s="26">
        <v>411.81</v>
      </c>
      <c r="AS32" s="26">
        <v>506.94</v>
      </c>
      <c r="AT32" s="26">
        <v>200.97</v>
      </c>
      <c r="AU32" s="26">
        <v>308.18</v>
      </c>
      <c r="AV32" s="26">
        <v>123.85</v>
      </c>
      <c r="AW32" s="26">
        <v>142.13</v>
      </c>
      <c r="AX32" s="26">
        <v>1050.07</v>
      </c>
      <c r="AY32" s="26">
        <v>0</v>
      </c>
      <c r="AZ32" s="26">
        <v>382.96</v>
      </c>
      <c r="BA32" s="26">
        <v>331.54</v>
      </c>
      <c r="BB32" s="26">
        <v>367.63</v>
      </c>
      <c r="BC32" s="26">
        <v>109.51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0.35</v>
      </c>
      <c r="BJ32" s="26">
        <v>0</v>
      </c>
      <c r="BK32" s="26">
        <v>1.08</v>
      </c>
      <c r="BL32" s="26">
        <v>0</v>
      </c>
      <c r="BM32" s="26">
        <v>0.32</v>
      </c>
      <c r="BN32" s="26">
        <v>0.01</v>
      </c>
      <c r="BO32" s="26">
        <v>0</v>
      </c>
      <c r="BP32" s="26">
        <v>0</v>
      </c>
      <c r="BQ32" s="26">
        <v>7.0000000000000007E-2</v>
      </c>
      <c r="BR32" s="26">
        <v>0.11</v>
      </c>
      <c r="BS32" s="26">
        <v>1.02</v>
      </c>
      <c r="BT32" s="26">
        <v>0</v>
      </c>
      <c r="BU32" s="26">
        <v>0</v>
      </c>
      <c r="BV32" s="26">
        <v>0.96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206.66</v>
      </c>
      <c r="CC32" s="25">
        <v>19.989999999999998</v>
      </c>
      <c r="CE32" s="23">
        <v>28.67</v>
      </c>
      <c r="CG32" s="23">
        <v>47.3</v>
      </c>
      <c r="CH32" s="23">
        <v>23.4</v>
      </c>
      <c r="CI32" s="23">
        <v>35.35</v>
      </c>
      <c r="CJ32" s="23">
        <v>2337.13</v>
      </c>
      <c r="CK32" s="23">
        <v>1071.51</v>
      </c>
      <c r="CL32" s="23">
        <v>1704.32</v>
      </c>
      <c r="CM32" s="23">
        <v>40.21</v>
      </c>
      <c r="CN32" s="23">
        <v>20.75</v>
      </c>
      <c r="CO32" s="23">
        <v>30.48</v>
      </c>
      <c r="CP32" s="23">
        <v>5</v>
      </c>
      <c r="CQ32" s="23">
        <v>1</v>
      </c>
      <c r="CR32" s="23">
        <v>12.12</v>
      </c>
    </row>
    <row r="33" spans="1:96" s="23" customFormat="1">
      <c r="A33" s="23" t="str">
        <f>"4/13"</f>
        <v>4/13</v>
      </c>
      <c r="B33" s="24" t="s">
        <v>94</v>
      </c>
      <c r="C33" s="25" t="str">
        <f>"20"</f>
        <v>20</v>
      </c>
      <c r="D33" s="25">
        <v>4.6399999999999997</v>
      </c>
      <c r="E33" s="25">
        <v>4.6399999999999997</v>
      </c>
      <c r="F33" s="25">
        <v>5.9</v>
      </c>
      <c r="G33" s="25">
        <v>0</v>
      </c>
      <c r="H33" s="25">
        <v>0</v>
      </c>
      <c r="I33" s="25">
        <v>72.86</v>
      </c>
      <c r="J33" s="26">
        <v>3.18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0.4</v>
      </c>
      <c r="T33" s="26">
        <v>0.86</v>
      </c>
      <c r="U33" s="26">
        <v>162</v>
      </c>
      <c r="V33" s="26">
        <v>17.600000000000001</v>
      </c>
      <c r="W33" s="26">
        <v>176</v>
      </c>
      <c r="X33" s="26">
        <v>7</v>
      </c>
      <c r="Y33" s="26">
        <v>100</v>
      </c>
      <c r="Z33" s="26">
        <v>0.2</v>
      </c>
      <c r="AA33" s="26">
        <v>52</v>
      </c>
      <c r="AB33" s="26">
        <v>34</v>
      </c>
      <c r="AC33" s="26">
        <v>57.6</v>
      </c>
      <c r="AD33" s="26">
        <v>0.1</v>
      </c>
      <c r="AE33" s="26">
        <v>0.01</v>
      </c>
      <c r="AF33" s="26">
        <v>0.06</v>
      </c>
      <c r="AG33" s="26">
        <v>0.04</v>
      </c>
      <c r="AH33" s="26">
        <v>1.22</v>
      </c>
      <c r="AI33" s="26">
        <v>0.14000000000000001</v>
      </c>
      <c r="AJ33" s="26">
        <v>0</v>
      </c>
      <c r="AK33" s="26">
        <v>338</v>
      </c>
      <c r="AL33" s="26">
        <v>194</v>
      </c>
      <c r="AM33" s="26">
        <v>386</v>
      </c>
      <c r="AN33" s="26">
        <v>306</v>
      </c>
      <c r="AO33" s="26">
        <v>108</v>
      </c>
      <c r="AP33" s="26">
        <v>184</v>
      </c>
      <c r="AQ33" s="26">
        <v>132</v>
      </c>
      <c r="AR33" s="26">
        <v>244</v>
      </c>
      <c r="AS33" s="26">
        <v>120</v>
      </c>
      <c r="AT33" s="26">
        <v>142</v>
      </c>
      <c r="AU33" s="26">
        <v>270</v>
      </c>
      <c r="AV33" s="26">
        <v>298</v>
      </c>
      <c r="AW33" s="26">
        <v>76</v>
      </c>
      <c r="AX33" s="26">
        <v>920</v>
      </c>
      <c r="AY33" s="26">
        <v>0</v>
      </c>
      <c r="AZ33" s="26">
        <v>464</v>
      </c>
      <c r="BA33" s="26">
        <v>240</v>
      </c>
      <c r="BB33" s="26">
        <v>270</v>
      </c>
      <c r="BC33" s="26">
        <v>42</v>
      </c>
      <c r="BD33" s="26">
        <v>0</v>
      </c>
      <c r="BE33" s="26">
        <v>0.02</v>
      </c>
      <c r="BF33" s="26">
        <v>0.08</v>
      </c>
      <c r="BG33" s="26">
        <v>0.25</v>
      </c>
      <c r="BH33" s="26">
        <v>0.23</v>
      </c>
      <c r="BI33" s="26">
        <v>0.48</v>
      </c>
      <c r="BJ33" s="26">
        <v>0.06</v>
      </c>
      <c r="BK33" s="26">
        <v>1.24</v>
      </c>
      <c r="BL33" s="26">
        <v>0.04</v>
      </c>
      <c r="BM33" s="26">
        <v>0.68</v>
      </c>
      <c r="BN33" s="26">
        <v>0.04</v>
      </c>
      <c r="BO33" s="26">
        <v>0</v>
      </c>
      <c r="BP33" s="26">
        <v>0</v>
      </c>
      <c r="BQ33" s="26">
        <v>0.08</v>
      </c>
      <c r="BR33" s="26">
        <v>0.1</v>
      </c>
      <c r="BS33" s="26">
        <v>1.35</v>
      </c>
      <c r="BT33" s="26">
        <v>0</v>
      </c>
      <c r="BU33" s="26">
        <v>0</v>
      </c>
      <c r="BV33" s="26">
        <v>0.14000000000000001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8.1999999999999993</v>
      </c>
      <c r="CC33" s="25">
        <v>17.489999999999998</v>
      </c>
      <c r="CE33" s="23">
        <v>57.67</v>
      </c>
      <c r="CG33" s="23">
        <v>0</v>
      </c>
      <c r="CH33" s="23">
        <v>0</v>
      </c>
      <c r="CI33" s="23">
        <v>0</v>
      </c>
      <c r="CJ33" s="23">
        <v>1000</v>
      </c>
      <c r="CK33" s="23">
        <v>740</v>
      </c>
      <c r="CL33" s="23">
        <v>870</v>
      </c>
      <c r="CM33" s="23">
        <v>3.06</v>
      </c>
      <c r="CN33" s="23">
        <v>1.94</v>
      </c>
      <c r="CO33" s="23">
        <v>2.5</v>
      </c>
      <c r="CP33" s="23">
        <v>0</v>
      </c>
      <c r="CQ33" s="23">
        <v>0</v>
      </c>
      <c r="CR33" s="23">
        <v>10.6</v>
      </c>
    </row>
    <row r="34" spans="1:96" s="23" customFormat="1">
      <c r="A34" s="23" t="str">
        <f>"1"</f>
        <v>1</v>
      </c>
      <c r="B34" s="24" t="s">
        <v>95</v>
      </c>
      <c r="C34" s="25" t="str">
        <f>"50"</f>
        <v>50</v>
      </c>
      <c r="D34" s="25">
        <v>3.85</v>
      </c>
      <c r="E34" s="25">
        <v>0</v>
      </c>
      <c r="F34" s="25">
        <v>1.5</v>
      </c>
      <c r="G34" s="25">
        <v>1.5</v>
      </c>
      <c r="H34" s="25">
        <v>26.65</v>
      </c>
      <c r="I34" s="25">
        <v>134.75999999999996</v>
      </c>
      <c r="J34" s="26">
        <v>0.25</v>
      </c>
      <c r="K34" s="26">
        <v>0</v>
      </c>
      <c r="L34" s="26">
        <v>0</v>
      </c>
      <c r="M34" s="26">
        <v>0</v>
      </c>
      <c r="N34" s="26">
        <v>1.65</v>
      </c>
      <c r="O34" s="26">
        <v>23.4</v>
      </c>
      <c r="P34" s="26">
        <v>1.6</v>
      </c>
      <c r="Q34" s="26">
        <v>0</v>
      </c>
      <c r="R34" s="26">
        <v>0</v>
      </c>
      <c r="S34" s="26">
        <v>0.15</v>
      </c>
      <c r="T34" s="26">
        <v>0.8</v>
      </c>
      <c r="U34" s="26">
        <v>214.5</v>
      </c>
      <c r="V34" s="26">
        <v>65.5</v>
      </c>
      <c r="W34" s="26">
        <v>11</v>
      </c>
      <c r="X34" s="26">
        <v>16.5</v>
      </c>
      <c r="Y34" s="26">
        <v>42.5</v>
      </c>
      <c r="Z34" s="26">
        <v>1</v>
      </c>
      <c r="AA34" s="26">
        <v>0</v>
      </c>
      <c r="AB34" s="26">
        <v>0</v>
      </c>
      <c r="AC34" s="26">
        <v>0</v>
      </c>
      <c r="AD34" s="26">
        <v>0.85</v>
      </c>
      <c r="AE34" s="26">
        <v>0.08</v>
      </c>
      <c r="AF34" s="26">
        <v>0.03</v>
      </c>
      <c r="AG34" s="26">
        <v>0.8</v>
      </c>
      <c r="AH34" s="26">
        <v>1.5</v>
      </c>
      <c r="AI34" s="26">
        <v>0</v>
      </c>
      <c r="AJ34" s="26">
        <v>0</v>
      </c>
      <c r="AK34" s="26">
        <v>186</v>
      </c>
      <c r="AL34" s="26">
        <v>193</v>
      </c>
      <c r="AM34" s="26">
        <v>295.5</v>
      </c>
      <c r="AN34" s="26">
        <v>99.5</v>
      </c>
      <c r="AO34" s="26">
        <v>58.5</v>
      </c>
      <c r="AP34" s="26">
        <v>117</v>
      </c>
      <c r="AQ34" s="26">
        <v>44</v>
      </c>
      <c r="AR34" s="26">
        <v>210</v>
      </c>
      <c r="AS34" s="26">
        <v>130.5</v>
      </c>
      <c r="AT34" s="26">
        <v>181.5</v>
      </c>
      <c r="AU34" s="26">
        <v>150.5</v>
      </c>
      <c r="AV34" s="26">
        <v>80.5</v>
      </c>
      <c r="AW34" s="26">
        <v>140</v>
      </c>
      <c r="AX34" s="26">
        <v>1162.5</v>
      </c>
      <c r="AY34" s="26">
        <v>0</v>
      </c>
      <c r="AZ34" s="26">
        <v>378.5</v>
      </c>
      <c r="BA34" s="26">
        <v>165.5</v>
      </c>
      <c r="BB34" s="26">
        <v>111</v>
      </c>
      <c r="BC34" s="26">
        <v>86.5</v>
      </c>
      <c r="BD34" s="26">
        <v>0</v>
      </c>
      <c r="BE34" s="26">
        <v>0</v>
      </c>
      <c r="BF34" s="26">
        <v>0</v>
      </c>
      <c r="BG34" s="26">
        <v>0</v>
      </c>
      <c r="BH34" s="26">
        <v>0.01</v>
      </c>
      <c r="BI34" s="26">
        <v>0.01</v>
      </c>
      <c r="BJ34" s="26">
        <v>0</v>
      </c>
      <c r="BK34" s="26">
        <v>0.17</v>
      </c>
      <c r="BL34" s="26">
        <v>0</v>
      </c>
      <c r="BM34" s="26">
        <v>0.08</v>
      </c>
      <c r="BN34" s="26">
        <v>0.01</v>
      </c>
      <c r="BO34" s="26">
        <v>0</v>
      </c>
      <c r="BP34" s="26">
        <v>0</v>
      </c>
      <c r="BQ34" s="26">
        <v>0</v>
      </c>
      <c r="BR34" s="26">
        <v>0.01</v>
      </c>
      <c r="BS34" s="26">
        <v>0.59</v>
      </c>
      <c r="BT34" s="26">
        <v>0</v>
      </c>
      <c r="BU34" s="26">
        <v>0</v>
      </c>
      <c r="BV34" s="26">
        <v>0.44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17.05</v>
      </c>
      <c r="CC34" s="25">
        <v>5.6</v>
      </c>
      <c r="CE34" s="23">
        <v>0</v>
      </c>
      <c r="CG34" s="23">
        <v>0</v>
      </c>
      <c r="CH34" s="23">
        <v>0</v>
      </c>
      <c r="CI34" s="23">
        <v>0</v>
      </c>
      <c r="CJ34" s="23">
        <v>287.33999999999997</v>
      </c>
      <c r="CK34" s="23">
        <v>110.7</v>
      </c>
      <c r="CL34" s="23">
        <v>199.02</v>
      </c>
      <c r="CM34" s="23">
        <v>2.2999999999999998</v>
      </c>
      <c r="CN34" s="23">
        <v>2.2999999999999998</v>
      </c>
      <c r="CO34" s="23">
        <v>2.2999999999999998</v>
      </c>
      <c r="CP34" s="23">
        <v>0</v>
      </c>
      <c r="CQ34" s="23">
        <v>0</v>
      </c>
      <c r="CR34" s="23">
        <v>4.67</v>
      </c>
    </row>
    <row r="35" spans="1:96" s="23" customFormat="1">
      <c r="A35" s="23" t="str">
        <f>"16/1"</f>
        <v>16/1</v>
      </c>
      <c r="B35" s="24" t="s">
        <v>96</v>
      </c>
      <c r="C35" s="25" t="str">
        <f>"45"</f>
        <v>45</v>
      </c>
      <c r="D35" s="25">
        <v>2.0299999999999998</v>
      </c>
      <c r="E35" s="25">
        <v>0</v>
      </c>
      <c r="F35" s="25">
        <v>13.5</v>
      </c>
      <c r="G35" s="25">
        <v>0</v>
      </c>
      <c r="H35" s="25">
        <v>27.45</v>
      </c>
      <c r="I35" s="25">
        <v>233.90999999999997</v>
      </c>
      <c r="J35" s="26">
        <v>0</v>
      </c>
      <c r="K35" s="26">
        <v>0</v>
      </c>
      <c r="L35" s="26">
        <v>0</v>
      </c>
      <c r="M35" s="26">
        <v>0</v>
      </c>
      <c r="N35" s="26">
        <v>27.45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5">
        <v>9.75</v>
      </c>
      <c r="CE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8.1199999999999992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113</v>
      </c>
      <c r="C37" s="29"/>
      <c r="D37" s="29">
        <v>18.78</v>
      </c>
      <c r="E37" s="29">
        <v>7.58</v>
      </c>
      <c r="F37" s="29">
        <v>28.38</v>
      </c>
      <c r="G37" s="29">
        <v>3.17</v>
      </c>
      <c r="H37" s="29">
        <v>100.72</v>
      </c>
      <c r="I37" s="29">
        <v>725.18</v>
      </c>
      <c r="J37" s="30">
        <v>7.94</v>
      </c>
      <c r="K37" s="30">
        <v>0.11</v>
      </c>
      <c r="L37" s="30">
        <v>0</v>
      </c>
      <c r="M37" s="30">
        <v>0</v>
      </c>
      <c r="N37" s="30">
        <v>44.64</v>
      </c>
      <c r="O37" s="30">
        <v>52.79</v>
      </c>
      <c r="P37" s="30">
        <v>3.29</v>
      </c>
      <c r="Q37" s="30">
        <v>0</v>
      </c>
      <c r="R37" s="30">
        <v>0</v>
      </c>
      <c r="S37" s="30">
        <v>0.65</v>
      </c>
      <c r="T37" s="30">
        <v>4.0199999999999996</v>
      </c>
      <c r="U37" s="30">
        <v>819.46</v>
      </c>
      <c r="V37" s="30">
        <v>306.13</v>
      </c>
      <c r="W37" s="30">
        <v>309.08</v>
      </c>
      <c r="X37" s="30">
        <v>71.98</v>
      </c>
      <c r="Y37" s="30">
        <v>324.11</v>
      </c>
      <c r="Z37" s="30">
        <v>2.5299999999999998</v>
      </c>
      <c r="AA37" s="30">
        <v>76</v>
      </c>
      <c r="AB37" s="30">
        <v>62</v>
      </c>
      <c r="AC37" s="30">
        <v>103.6</v>
      </c>
      <c r="AD37" s="30">
        <v>1.1499999999999999</v>
      </c>
      <c r="AE37" s="30">
        <v>0.27</v>
      </c>
      <c r="AF37" s="30">
        <v>0.23</v>
      </c>
      <c r="AG37" s="30">
        <v>1.56</v>
      </c>
      <c r="AH37" s="30">
        <v>5.83</v>
      </c>
      <c r="AI37" s="30">
        <v>0.66</v>
      </c>
      <c r="AJ37" s="30">
        <v>0</v>
      </c>
      <c r="AK37" s="30">
        <v>900.09</v>
      </c>
      <c r="AL37" s="30">
        <v>742.37</v>
      </c>
      <c r="AM37" s="30">
        <v>1665.49</v>
      </c>
      <c r="AN37" s="30">
        <v>751.66</v>
      </c>
      <c r="AO37" s="30">
        <v>375.98</v>
      </c>
      <c r="AP37" s="30">
        <v>613.41</v>
      </c>
      <c r="AQ37" s="30">
        <v>303.04000000000002</v>
      </c>
      <c r="AR37" s="30">
        <v>865.81</v>
      </c>
      <c r="AS37" s="30">
        <v>757.44</v>
      </c>
      <c r="AT37" s="30">
        <v>524.47</v>
      </c>
      <c r="AU37" s="30">
        <v>728.68</v>
      </c>
      <c r="AV37" s="30">
        <v>502.35</v>
      </c>
      <c r="AW37" s="30">
        <v>358.13</v>
      </c>
      <c r="AX37" s="30">
        <v>3132.57</v>
      </c>
      <c r="AY37" s="30">
        <v>0</v>
      </c>
      <c r="AZ37" s="30">
        <v>1225.46</v>
      </c>
      <c r="BA37" s="30">
        <v>737.04</v>
      </c>
      <c r="BB37" s="30">
        <v>748.63</v>
      </c>
      <c r="BC37" s="30">
        <v>238.01</v>
      </c>
      <c r="BD37" s="30">
        <v>0.12</v>
      </c>
      <c r="BE37" s="30">
        <v>7.0000000000000007E-2</v>
      </c>
      <c r="BF37" s="30">
        <v>0.11</v>
      </c>
      <c r="BG37" s="30">
        <v>0.32</v>
      </c>
      <c r="BH37" s="30">
        <v>0.31</v>
      </c>
      <c r="BI37" s="30">
        <v>0.85</v>
      </c>
      <c r="BJ37" s="30">
        <v>0.06</v>
      </c>
      <c r="BK37" s="30">
        <v>2.48</v>
      </c>
      <c r="BL37" s="30">
        <v>0.04</v>
      </c>
      <c r="BM37" s="30">
        <v>1.07</v>
      </c>
      <c r="BN37" s="30">
        <v>0.05</v>
      </c>
      <c r="BO37" s="30">
        <v>0</v>
      </c>
      <c r="BP37" s="30">
        <v>0</v>
      </c>
      <c r="BQ37" s="30">
        <v>0.15</v>
      </c>
      <c r="BR37" s="30">
        <v>0.21</v>
      </c>
      <c r="BS37" s="30">
        <v>2.96</v>
      </c>
      <c r="BT37" s="30">
        <v>0</v>
      </c>
      <c r="BU37" s="30">
        <v>0</v>
      </c>
      <c r="BV37" s="30">
        <v>1.54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431.96</v>
      </c>
      <c r="CC37" s="29">
        <f>SUM($CC$31:$CC$36)</f>
        <v>54.01</v>
      </c>
      <c r="CD37" s="27">
        <f>$I$37/$I$51*100</f>
        <v>21.986411222717088</v>
      </c>
      <c r="CE37" s="27">
        <v>86.33</v>
      </c>
      <c r="CG37" s="27">
        <v>47.9</v>
      </c>
      <c r="CH37" s="27">
        <v>24</v>
      </c>
      <c r="CI37" s="27">
        <v>35.950000000000003</v>
      </c>
      <c r="CJ37" s="27">
        <v>3684.47</v>
      </c>
      <c r="CK37" s="27">
        <v>1946.82</v>
      </c>
      <c r="CL37" s="27">
        <v>2815.64</v>
      </c>
      <c r="CM37" s="27">
        <v>52.11</v>
      </c>
      <c r="CN37" s="27">
        <v>28.83</v>
      </c>
      <c r="CO37" s="27">
        <v>40.47</v>
      </c>
      <c r="CP37" s="27">
        <v>11</v>
      </c>
      <c r="CQ37" s="27">
        <v>1</v>
      </c>
    </row>
    <row r="38" spans="1:96">
      <c r="B38" s="18" t="s">
        <v>114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"6/1"</f>
        <v>6/1</v>
      </c>
      <c r="B39" s="24" t="s">
        <v>100</v>
      </c>
      <c r="C39" s="25" t="str">
        <f>"100"</f>
        <v>100</v>
      </c>
      <c r="D39" s="25">
        <v>1.53</v>
      </c>
      <c r="E39" s="25">
        <v>0</v>
      </c>
      <c r="F39" s="25">
        <v>5.96</v>
      </c>
      <c r="G39" s="25">
        <v>5.96</v>
      </c>
      <c r="H39" s="25">
        <v>9.32</v>
      </c>
      <c r="I39" s="25">
        <v>92.691829999999996</v>
      </c>
      <c r="J39" s="26">
        <v>0.75</v>
      </c>
      <c r="K39" s="26">
        <v>3.9</v>
      </c>
      <c r="L39" s="26">
        <v>0</v>
      </c>
      <c r="M39" s="26">
        <v>0</v>
      </c>
      <c r="N39" s="26">
        <v>7.37</v>
      </c>
      <c r="O39" s="26">
        <v>0.1</v>
      </c>
      <c r="P39" s="26">
        <v>1.85</v>
      </c>
      <c r="Q39" s="26">
        <v>0</v>
      </c>
      <c r="R39" s="26">
        <v>0</v>
      </c>
      <c r="S39" s="26">
        <v>0.27</v>
      </c>
      <c r="T39" s="26">
        <v>1.1599999999999999</v>
      </c>
      <c r="U39" s="26">
        <v>202.56</v>
      </c>
      <c r="V39" s="26">
        <v>251.99</v>
      </c>
      <c r="W39" s="26">
        <v>41.41</v>
      </c>
      <c r="X39" s="26">
        <v>17.829999999999998</v>
      </c>
      <c r="Y39" s="26">
        <v>31.89</v>
      </c>
      <c r="Z39" s="26">
        <v>0.56999999999999995</v>
      </c>
      <c r="AA39" s="26">
        <v>0</v>
      </c>
      <c r="AB39" s="26">
        <v>1896.3</v>
      </c>
      <c r="AC39" s="26">
        <v>322.25</v>
      </c>
      <c r="AD39" s="26">
        <v>2.78</v>
      </c>
      <c r="AE39" s="26">
        <v>0.03</v>
      </c>
      <c r="AF39" s="26">
        <v>0.04</v>
      </c>
      <c r="AG39" s="26">
        <v>0.67</v>
      </c>
      <c r="AH39" s="26">
        <v>0.85</v>
      </c>
      <c r="AI39" s="26">
        <v>33.86</v>
      </c>
      <c r="AJ39" s="26">
        <v>0</v>
      </c>
      <c r="AK39" s="26">
        <v>49.37</v>
      </c>
      <c r="AL39" s="26">
        <v>42.24</v>
      </c>
      <c r="AM39" s="26">
        <v>53.94</v>
      </c>
      <c r="AN39" s="26">
        <v>50.79</v>
      </c>
      <c r="AO39" s="26">
        <v>17.579999999999998</v>
      </c>
      <c r="AP39" s="26">
        <v>38.090000000000003</v>
      </c>
      <c r="AQ39" s="26">
        <v>8.6</v>
      </c>
      <c r="AR39" s="26">
        <v>46.02</v>
      </c>
      <c r="AS39" s="26">
        <v>59.71</v>
      </c>
      <c r="AT39" s="26">
        <v>68.900000000000006</v>
      </c>
      <c r="AU39" s="26">
        <v>147.59</v>
      </c>
      <c r="AV39" s="26">
        <v>22.78</v>
      </c>
      <c r="AW39" s="26">
        <v>39.090000000000003</v>
      </c>
      <c r="AX39" s="26">
        <v>238.97</v>
      </c>
      <c r="AY39" s="26">
        <v>0</v>
      </c>
      <c r="AZ39" s="26">
        <v>48.07</v>
      </c>
      <c r="BA39" s="26">
        <v>48.54</v>
      </c>
      <c r="BB39" s="26">
        <v>39.57</v>
      </c>
      <c r="BC39" s="26">
        <v>16.579999999999998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81.89</v>
      </c>
      <c r="CC39" s="25">
        <v>9.8000000000000007</v>
      </c>
      <c r="CE39" s="23">
        <v>316.05</v>
      </c>
      <c r="CG39" s="23">
        <v>16.260000000000002</v>
      </c>
      <c r="CH39" s="23">
        <v>7.45</v>
      </c>
      <c r="CI39" s="23">
        <v>11.85</v>
      </c>
      <c r="CJ39" s="23">
        <v>487.6</v>
      </c>
      <c r="CK39" s="23">
        <v>116.75</v>
      </c>
      <c r="CL39" s="23">
        <v>302.18</v>
      </c>
      <c r="CM39" s="23">
        <v>7.83</v>
      </c>
      <c r="CN39" s="23">
        <v>7.39</v>
      </c>
      <c r="CO39" s="23">
        <v>7.61</v>
      </c>
      <c r="CP39" s="23">
        <v>3</v>
      </c>
      <c r="CQ39" s="23">
        <v>0.5</v>
      </c>
      <c r="CR39" s="23">
        <v>5.94</v>
      </c>
    </row>
    <row r="40" spans="1:96" s="23" customFormat="1">
      <c r="A40" s="23" t="str">
        <f>"17/1"</f>
        <v>17/1</v>
      </c>
      <c r="B40" s="24" t="s">
        <v>101</v>
      </c>
      <c r="C40" s="25" t="str">
        <f>"250"</f>
        <v>250</v>
      </c>
      <c r="D40" s="25">
        <v>9.5</v>
      </c>
      <c r="E40" s="25">
        <v>0</v>
      </c>
      <c r="F40" s="25">
        <v>6.55</v>
      </c>
      <c r="G40" s="25">
        <v>4.58</v>
      </c>
      <c r="H40" s="25">
        <v>29.25</v>
      </c>
      <c r="I40" s="25">
        <v>211.37305249999997</v>
      </c>
      <c r="J40" s="26">
        <v>0.63</v>
      </c>
      <c r="K40" s="26">
        <v>2.44</v>
      </c>
      <c r="L40" s="26">
        <v>0</v>
      </c>
      <c r="M40" s="26">
        <v>0</v>
      </c>
      <c r="N40" s="26">
        <v>3.43</v>
      </c>
      <c r="O40" s="26">
        <v>23.21</v>
      </c>
      <c r="P40" s="26">
        <v>2.61</v>
      </c>
      <c r="Q40" s="26">
        <v>0</v>
      </c>
      <c r="R40" s="26">
        <v>0</v>
      </c>
      <c r="S40" s="26">
        <v>0.34</v>
      </c>
      <c r="T40" s="26">
        <v>1.85</v>
      </c>
      <c r="U40" s="26">
        <v>137</v>
      </c>
      <c r="V40" s="26">
        <v>829.8</v>
      </c>
      <c r="W40" s="26">
        <v>104.3</v>
      </c>
      <c r="X40" s="26">
        <v>47.07</v>
      </c>
      <c r="Y40" s="26">
        <v>203.51</v>
      </c>
      <c r="Z40" s="26">
        <v>1.42</v>
      </c>
      <c r="AA40" s="26">
        <v>4.8</v>
      </c>
      <c r="AB40" s="26">
        <v>1223.2</v>
      </c>
      <c r="AC40" s="26">
        <v>254.35</v>
      </c>
      <c r="AD40" s="26">
        <v>1.89</v>
      </c>
      <c r="AE40" s="26">
        <v>0.17</v>
      </c>
      <c r="AF40" s="26">
        <v>0.13</v>
      </c>
      <c r="AG40" s="26">
        <v>2.7</v>
      </c>
      <c r="AH40" s="26">
        <v>3.02</v>
      </c>
      <c r="AI40" s="26">
        <v>11.87</v>
      </c>
      <c r="AJ40" s="26">
        <v>0</v>
      </c>
      <c r="AK40" s="26">
        <v>70.5</v>
      </c>
      <c r="AL40" s="26">
        <v>86.13</v>
      </c>
      <c r="AM40" s="26">
        <v>177.95</v>
      </c>
      <c r="AN40" s="26">
        <v>102.33</v>
      </c>
      <c r="AO40" s="26">
        <v>34.85</v>
      </c>
      <c r="AP40" s="26">
        <v>83.66</v>
      </c>
      <c r="AQ40" s="26">
        <v>39.479999999999997</v>
      </c>
      <c r="AR40" s="26">
        <v>97.53</v>
      </c>
      <c r="AS40" s="26">
        <v>156.4</v>
      </c>
      <c r="AT40" s="26">
        <v>241.6</v>
      </c>
      <c r="AU40" s="26">
        <v>152.16999999999999</v>
      </c>
      <c r="AV40" s="26">
        <v>38.090000000000003</v>
      </c>
      <c r="AW40" s="26">
        <v>77.56</v>
      </c>
      <c r="AX40" s="26">
        <v>468.49</v>
      </c>
      <c r="AY40" s="26">
        <v>0</v>
      </c>
      <c r="AZ40" s="26">
        <v>99.41</v>
      </c>
      <c r="BA40" s="26">
        <v>88.13</v>
      </c>
      <c r="BB40" s="26">
        <v>69.8</v>
      </c>
      <c r="BC40" s="26">
        <v>30.9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0.16</v>
      </c>
      <c r="BN40" s="26">
        <v>0.01</v>
      </c>
      <c r="BO40" s="26">
        <v>0.02</v>
      </c>
      <c r="BP40" s="26">
        <v>0</v>
      </c>
      <c r="BQ40" s="26">
        <v>0</v>
      </c>
      <c r="BR40" s="26">
        <v>0.01</v>
      </c>
      <c r="BS40" s="26">
        <v>1.01</v>
      </c>
      <c r="BT40" s="26">
        <v>0</v>
      </c>
      <c r="BU40" s="26">
        <v>0</v>
      </c>
      <c r="BV40" s="26">
        <v>2.4700000000000002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405.88</v>
      </c>
      <c r="CC40" s="25">
        <v>31.99</v>
      </c>
      <c r="CE40" s="23">
        <v>208.67</v>
      </c>
      <c r="CG40" s="23">
        <v>13.86</v>
      </c>
      <c r="CH40" s="23">
        <v>13.75</v>
      </c>
      <c r="CI40" s="23">
        <v>13.81</v>
      </c>
      <c r="CJ40" s="23">
        <v>1535.75</v>
      </c>
      <c r="CK40" s="23">
        <v>908.58</v>
      </c>
      <c r="CL40" s="23">
        <v>1222.1600000000001</v>
      </c>
      <c r="CM40" s="23">
        <v>85.98</v>
      </c>
      <c r="CN40" s="23">
        <v>40.450000000000003</v>
      </c>
      <c r="CO40" s="23">
        <v>63.22</v>
      </c>
      <c r="CP40" s="23">
        <v>0</v>
      </c>
      <c r="CQ40" s="23">
        <v>0</v>
      </c>
      <c r="CR40" s="23">
        <v>19.39</v>
      </c>
    </row>
    <row r="41" spans="1:96" s="23" customFormat="1">
      <c r="A41" s="23" t="str">
        <f>"32/3"</f>
        <v>32/3</v>
      </c>
      <c r="B41" s="24" t="s">
        <v>102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16.73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10.14</v>
      </c>
    </row>
    <row r="42" spans="1:96" s="23" customFormat="1">
      <c r="A42" s="23" t="str">
        <f>"5/9"</f>
        <v>5/9</v>
      </c>
      <c r="B42" s="24" t="s">
        <v>103</v>
      </c>
      <c r="C42" s="25" t="str">
        <f>"100"</f>
        <v>100</v>
      </c>
      <c r="D42" s="25">
        <v>14.85</v>
      </c>
      <c r="E42" s="25">
        <v>13.48</v>
      </c>
      <c r="F42" s="25">
        <v>12.44</v>
      </c>
      <c r="G42" s="25">
        <v>1.63</v>
      </c>
      <c r="H42" s="25">
        <v>9.3000000000000007</v>
      </c>
      <c r="I42" s="25">
        <v>208.78216999999995</v>
      </c>
      <c r="J42" s="26">
        <v>4.0199999999999996</v>
      </c>
      <c r="K42" s="26">
        <v>1.3</v>
      </c>
      <c r="L42" s="26">
        <v>0</v>
      </c>
      <c r="M42" s="26">
        <v>0</v>
      </c>
      <c r="N42" s="26">
        <v>1.42</v>
      </c>
      <c r="O42" s="26">
        <v>7.68</v>
      </c>
      <c r="P42" s="26">
        <v>0.21</v>
      </c>
      <c r="Q42" s="26">
        <v>0</v>
      </c>
      <c r="R42" s="26">
        <v>0</v>
      </c>
      <c r="S42" s="26">
        <v>0.05</v>
      </c>
      <c r="T42" s="26">
        <v>1.58</v>
      </c>
      <c r="U42" s="26">
        <v>237.33</v>
      </c>
      <c r="V42" s="26">
        <v>159.55000000000001</v>
      </c>
      <c r="W42" s="26">
        <v>40.43</v>
      </c>
      <c r="X42" s="26">
        <v>16.93</v>
      </c>
      <c r="Y42" s="26">
        <v>127.48</v>
      </c>
      <c r="Z42" s="26">
        <v>1.29</v>
      </c>
      <c r="AA42" s="26">
        <v>45.44</v>
      </c>
      <c r="AB42" s="26">
        <v>9.9</v>
      </c>
      <c r="AC42" s="26">
        <v>58.78</v>
      </c>
      <c r="AD42" s="26">
        <v>1.33</v>
      </c>
      <c r="AE42" s="26">
        <v>0.06</v>
      </c>
      <c r="AF42" s="26">
        <v>0.14000000000000001</v>
      </c>
      <c r="AG42" s="26">
        <v>5.23</v>
      </c>
      <c r="AH42" s="26">
        <v>9.6300000000000008</v>
      </c>
      <c r="AI42" s="26">
        <v>0.33</v>
      </c>
      <c r="AJ42" s="26">
        <v>0</v>
      </c>
      <c r="AK42" s="26">
        <v>803.91</v>
      </c>
      <c r="AL42" s="26">
        <v>870.67</v>
      </c>
      <c r="AM42" s="26">
        <v>1276.6600000000001</v>
      </c>
      <c r="AN42" s="26">
        <v>1465.11</v>
      </c>
      <c r="AO42" s="26">
        <v>379.06</v>
      </c>
      <c r="AP42" s="26">
        <v>717.29</v>
      </c>
      <c r="AQ42" s="26">
        <v>20.96</v>
      </c>
      <c r="AR42" s="26">
        <v>741.25</v>
      </c>
      <c r="AS42" s="26">
        <v>31.86</v>
      </c>
      <c r="AT42" s="26">
        <v>44.46</v>
      </c>
      <c r="AU42" s="26">
        <v>36.68</v>
      </c>
      <c r="AV42" s="26">
        <v>368.66</v>
      </c>
      <c r="AW42" s="26">
        <v>34.090000000000003</v>
      </c>
      <c r="AX42" s="26">
        <v>285.04000000000002</v>
      </c>
      <c r="AY42" s="26">
        <v>0</v>
      </c>
      <c r="AZ42" s="26">
        <v>92.87</v>
      </c>
      <c r="BA42" s="26">
        <v>40.380000000000003</v>
      </c>
      <c r="BB42" s="26">
        <v>521.12</v>
      </c>
      <c r="BC42" s="26">
        <v>184.89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0.06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0.36</v>
      </c>
      <c r="BT42" s="26">
        <v>0</v>
      </c>
      <c r="BU42" s="26">
        <v>0</v>
      </c>
      <c r="BV42" s="26">
        <v>0.92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73.989999999999995</v>
      </c>
      <c r="CC42" s="25">
        <v>56.82</v>
      </c>
      <c r="CE42" s="23">
        <v>47.09</v>
      </c>
      <c r="CG42" s="23">
        <v>22.33</v>
      </c>
      <c r="CH42" s="23">
        <v>10.52</v>
      </c>
      <c r="CI42" s="23">
        <v>16.43</v>
      </c>
      <c r="CJ42" s="23">
        <v>396.42</v>
      </c>
      <c r="CK42" s="23">
        <v>150.97</v>
      </c>
      <c r="CL42" s="23">
        <v>273.69</v>
      </c>
      <c r="CM42" s="23">
        <v>5.57</v>
      </c>
      <c r="CN42" s="23">
        <v>2.9</v>
      </c>
      <c r="CO42" s="23">
        <v>4.2300000000000004</v>
      </c>
      <c r="CP42" s="23">
        <v>0</v>
      </c>
      <c r="CQ42" s="23">
        <v>0.5</v>
      </c>
      <c r="CR42" s="23">
        <v>34.6</v>
      </c>
    </row>
    <row r="43" spans="1:96" s="23" customFormat="1">
      <c r="A43" s="23" t="str">
        <f>"2"</f>
        <v>2</v>
      </c>
      <c r="B43" s="24" t="s">
        <v>104</v>
      </c>
      <c r="C43" s="25" t="str">
        <f>"38,9"</f>
        <v>38,9</v>
      </c>
      <c r="D43" s="25">
        <v>2.57</v>
      </c>
      <c r="E43" s="25">
        <v>0</v>
      </c>
      <c r="F43" s="25">
        <v>0.26</v>
      </c>
      <c r="G43" s="25">
        <v>0.26</v>
      </c>
      <c r="H43" s="25">
        <v>18.239999999999998</v>
      </c>
      <c r="I43" s="25">
        <v>87.097488999999996</v>
      </c>
      <c r="J43" s="26">
        <v>0</v>
      </c>
      <c r="K43" s="26">
        <v>0</v>
      </c>
      <c r="L43" s="26">
        <v>0</v>
      </c>
      <c r="M43" s="26">
        <v>0</v>
      </c>
      <c r="N43" s="26">
        <v>0.43</v>
      </c>
      <c r="O43" s="26">
        <v>17.739999999999998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124.2</v>
      </c>
      <c r="AL43" s="26">
        <v>129.28</v>
      </c>
      <c r="AM43" s="26">
        <v>197.98</v>
      </c>
      <c r="AN43" s="26">
        <v>65.66</v>
      </c>
      <c r="AO43" s="26">
        <v>38.92</v>
      </c>
      <c r="AP43" s="26">
        <v>77.84</v>
      </c>
      <c r="AQ43" s="26">
        <v>29.44</v>
      </c>
      <c r="AR43" s="26">
        <v>140.79</v>
      </c>
      <c r="AS43" s="26">
        <v>87.31</v>
      </c>
      <c r="AT43" s="26">
        <v>121.83</v>
      </c>
      <c r="AU43" s="26">
        <v>100.51</v>
      </c>
      <c r="AV43" s="26">
        <v>52.8</v>
      </c>
      <c r="AW43" s="26">
        <v>93.41</v>
      </c>
      <c r="AX43" s="26">
        <v>781.1</v>
      </c>
      <c r="AY43" s="26">
        <v>0</v>
      </c>
      <c r="AZ43" s="26">
        <v>254.5</v>
      </c>
      <c r="BA43" s="26">
        <v>110.67</v>
      </c>
      <c r="BB43" s="26">
        <v>73.44</v>
      </c>
      <c r="BC43" s="26">
        <v>58.21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15.21</v>
      </c>
      <c r="CC43" s="25">
        <v>2.1800000000000002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1.82</v>
      </c>
    </row>
    <row r="44" spans="1:96" s="23" customFormat="1">
      <c r="A44" s="23" t="str">
        <f>"3"</f>
        <v>3</v>
      </c>
      <c r="B44" s="24" t="s">
        <v>105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"648"</f>
        <v>648</v>
      </c>
      <c r="B45" s="20" t="s">
        <v>106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4.22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2.56</v>
      </c>
    </row>
    <row r="46" spans="1:96" s="27" customFormat="1" ht="11.4">
      <c r="B46" s="28" t="s">
        <v>115</v>
      </c>
      <c r="C46" s="29"/>
      <c r="D46" s="29">
        <v>33.17</v>
      </c>
      <c r="E46" s="29">
        <v>13.48</v>
      </c>
      <c r="F46" s="29">
        <v>30.75</v>
      </c>
      <c r="G46" s="29">
        <v>17.97</v>
      </c>
      <c r="H46" s="29">
        <v>102.12</v>
      </c>
      <c r="I46" s="29">
        <v>803.35</v>
      </c>
      <c r="J46" s="30">
        <v>6.13</v>
      </c>
      <c r="K46" s="30">
        <v>10.89</v>
      </c>
      <c r="L46" s="30">
        <v>0</v>
      </c>
      <c r="M46" s="30">
        <v>0</v>
      </c>
      <c r="N46" s="30">
        <v>25.62</v>
      </c>
      <c r="O46" s="30">
        <v>66.44</v>
      </c>
      <c r="P46" s="30">
        <v>10.050000000000001</v>
      </c>
      <c r="Q46" s="30">
        <v>0</v>
      </c>
      <c r="R46" s="30">
        <v>0</v>
      </c>
      <c r="S46" s="30">
        <v>1.33</v>
      </c>
      <c r="T46" s="30">
        <v>8.6199999999999992</v>
      </c>
      <c r="U46" s="30">
        <v>1104.4000000000001</v>
      </c>
      <c r="V46" s="30">
        <v>1934.07</v>
      </c>
      <c r="W46" s="30">
        <v>244.06</v>
      </c>
      <c r="X46" s="30">
        <v>137.03</v>
      </c>
      <c r="Y46" s="30">
        <v>485.46</v>
      </c>
      <c r="Z46" s="30">
        <v>5.5</v>
      </c>
      <c r="AA46" s="30">
        <v>50.24</v>
      </c>
      <c r="AB46" s="30">
        <v>9812.9</v>
      </c>
      <c r="AC46" s="30">
        <v>1898.73</v>
      </c>
      <c r="AD46" s="30">
        <v>8.91</v>
      </c>
      <c r="AE46" s="30">
        <v>0.42</v>
      </c>
      <c r="AF46" s="30">
        <v>0.43</v>
      </c>
      <c r="AG46" s="30">
        <v>10.27</v>
      </c>
      <c r="AH46" s="30">
        <v>16.3</v>
      </c>
      <c r="AI46" s="30">
        <v>60.31</v>
      </c>
      <c r="AJ46" s="30">
        <v>0</v>
      </c>
      <c r="AK46" s="30">
        <v>1126.6600000000001</v>
      </c>
      <c r="AL46" s="30">
        <v>1207.31</v>
      </c>
      <c r="AM46" s="30">
        <v>1899.15</v>
      </c>
      <c r="AN46" s="30">
        <v>1821.19</v>
      </c>
      <c r="AO46" s="30">
        <v>513.95000000000005</v>
      </c>
      <c r="AP46" s="30">
        <v>1028.24</v>
      </c>
      <c r="AQ46" s="30">
        <v>138.94999999999999</v>
      </c>
      <c r="AR46" s="30">
        <v>1181.32</v>
      </c>
      <c r="AS46" s="30">
        <v>498.49</v>
      </c>
      <c r="AT46" s="30">
        <v>707</v>
      </c>
      <c r="AU46" s="30">
        <v>734.58</v>
      </c>
      <c r="AV46" s="30">
        <v>541.41999999999996</v>
      </c>
      <c r="AW46" s="30">
        <v>378.6</v>
      </c>
      <c r="AX46" s="30">
        <v>2560.61</v>
      </c>
      <c r="AY46" s="30">
        <v>0</v>
      </c>
      <c r="AZ46" s="30">
        <v>688.69</v>
      </c>
      <c r="BA46" s="30">
        <v>420.95</v>
      </c>
      <c r="BB46" s="30">
        <v>796.92</v>
      </c>
      <c r="BC46" s="30">
        <v>345.85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1.19</v>
      </c>
      <c r="BL46" s="30">
        <v>0</v>
      </c>
      <c r="BM46" s="30">
        <v>0.68</v>
      </c>
      <c r="BN46" s="30">
        <v>0.05</v>
      </c>
      <c r="BO46" s="30">
        <v>0.11</v>
      </c>
      <c r="BP46" s="30">
        <v>0</v>
      </c>
      <c r="BQ46" s="30">
        <v>0</v>
      </c>
      <c r="BR46" s="30">
        <v>0.02</v>
      </c>
      <c r="BS46" s="30">
        <v>4.08</v>
      </c>
      <c r="BT46" s="30">
        <v>0</v>
      </c>
      <c r="BU46" s="30">
        <v>0</v>
      </c>
      <c r="BV46" s="30">
        <v>10.02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994.97</v>
      </c>
      <c r="CC46" s="29">
        <f>SUM($CC$38:$CC$45)</f>
        <v>122.9</v>
      </c>
      <c r="CD46" s="27">
        <f>$I$46/$I$51*100</f>
        <v>24.356412829600615</v>
      </c>
      <c r="CE46" s="27">
        <v>1685.72</v>
      </c>
      <c r="CG46" s="27">
        <v>93.72</v>
      </c>
      <c r="CH46" s="27">
        <v>54.95</v>
      </c>
      <c r="CI46" s="27">
        <v>74.33</v>
      </c>
      <c r="CJ46" s="27">
        <v>4299.91</v>
      </c>
      <c r="CK46" s="27">
        <v>1894.84</v>
      </c>
      <c r="CL46" s="27">
        <v>3097.38</v>
      </c>
      <c r="CM46" s="27">
        <v>133.66</v>
      </c>
      <c r="CN46" s="27">
        <v>71.150000000000006</v>
      </c>
      <c r="CO46" s="27">
        <v>102.43</v>
      </c>
      <c r="CP46" s="27">
        <v>8</v>
      </c>
      <c r="CQ46" s="27">
        <v>2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109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"11,2"</f>
        <v>11,2</v>
      </c>
      <c r="B49" s="20" t="s">
        <v>110</v>
      </c>
      <c r="C49" s="21" t="str">
        <f>"40"</f>
        <v>40</v>
      </c>
      <c r="D49" s="21">
        <v>2.8</v>
      </c>
      <c r="E49" s="21">
        <v>0</v>
      </c>
      <c r="F49" s="21">
        <v>1.2</v>
      </c>
      <c r="G49" s="21">
        <v>0</v>
      </c>
      <c r="H49" s="21">
        <v>35.28</v>
      </c>
      <c r="I49" s="21">
        <v>156.07599999999999</v>
      </c>
      <c r="J49" s="22">
        <v>7.6</v>
      </c>
      <c r="K49" s="22">
        <v>0</v>
      </c>
      <c r="L49" s="22">
        <v>0</v>
      </c>
      <c r="M49" s="22">
        <v>0</v>
      </c>
      <c r="N49" s="22">
        <v>33.6</v>
      </c>
      <c r="O49" s="22">
        <v>1.1599999999999999</v>
      </c>
      <c r="P49" s="22">
        <v>0.52</v>
      </c>
      <c r="Q49" s="22">
        <v>0</v>
      </c>
      <c r="R49" s="22">
        <v>0</v>
      </c>
      <c r="S49" s="22">
        <v>0.2</v>
      </c>
      <c r="T49" s="22">
        <v>0.88</v>
      </c>
      <c r="U49" s="22">
        <v>54.4</v>
      </c>
      <c r="V49" s="22">
        <v>184.8</v>
      </c>
      <c r="W49" s="22">
        <v>140.80000000000001</v>
      </c>
      <c r="X49" s="22">
        <v>27.2</v>
      </c>
      <c r="Y49" s="22">
        <v>123.6</v>
      </c>
      <c r="Z49" s="22">
        <v>5.88</v>
      </c>
      <c r="AA49" s="22">
        <v>8</v>
      </c>
      <c r="AB49" s="22">
        <v>4.8</v>
      </c>
      <c r="AC49" s="22">
        <v>8.8000000000000007</v>
      </c>
      <c r="AD49" s="22">
        <v>0.32</v>
      </c>
      <c r="AE49" s="22">
        <v>0.03</v>
      </c>
      <c r="AF49" s="22">
        <v>0.18</v>
      </c>
      <c r="AG49" s="22">
        <v>0.16</v>
      </c>
      <c r="AH49" s="22">
        <v>1.04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0.44</v>
      </c>
      <c r="CC49" s="21">
        <v>12</v>
      </c>
      <c r="CE49" s="19">
        <v>8.8000000000000007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</v>
      </c>
    </row>
    <row r="50" spans="1:96" s="27" customFormat="1" ht="11.4">
      <c r="B50" s="28" t="s">
        <v>117</v>
      </c>
      <c r="C50" s="29"/>
      <c r="D50" s="29">
        <v>3.8</v>
      </c>
      <c r="E50" s="29">
        <v>0</v>
      </c>
      <c r="F50" s="29">
        <v>1.4</v>
      </c>
      <c r="G50" s="29">
        <v>0</v>
      </c>
      <c r="H50" s="29">
        <v>55.88</v>
      </c>
      <c r="I50" s="29">
        <v>242.56</v>
      </c>
      <c r="J50" s="30">
        <v>7.6</v>
      </c>
      <c r="K50" s="30">
        <v>0</v>
      </c>
      <c r="L50" s="30">
        <v>0</v>
      </c>
      <c r="M50" s="30">
        <v>0</v>
      </c>
      <c r="N50" s="30">
        <v>53.4</v>
      </c>
      <c r="O50" s="30">
        <v>1.56</v>
      </c>
      <c r="P50" s="30">
        <v>0.92</v>
      </c>
      <c r="Q50" s="30">
        <v>0</v>
      </c>
      <c r="R50" s="30">
        <v>0</v>
      </c>
      <c r="S50" s="30">
        <v>1.2</v>
      </c>
      <c r="T50" s="30">
        <v>1.48</v>
      </c>
      <c r="U50" s="30">
        <v>66.400000000000006</v>
      </c>
      <c r="V50" s="30">
        <v>424.8</v>
      </c>
      <c r="W50" s="30">
        <v>154.80000000000001</v>
      </c>
      <c r="X50" s="30">
        <v>35.200000000000003</v>
      </c>
      <c r="Y50" s="30">
        <v>137.6</v>
      </c>
      <c r="Z50" s="30">
        <v>8.68</v>
      </c>
      <c r="AA50" s="30">
        <v>8</v>
      </c>
      <c r="AB50" s="30">
        <v>4.8</v>
      </c>
      <c r="AC50" s="30">
        <v>8.8000000000000007</v>
      </c>
      <c r="AD50" s="30">
        <v>0.52</v>
      </c>
      <c r="AE50" s="30">
        <v>0.05</v>
      </c>
      <c r="AF50" s="30">
        <v>0.2</v>
      </c>
      <c r="AG50" s="30">
        <v>0.36</v>
      </c>
      <c r="AH50" s="30">
        <v>1.44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176.64</v>
      </c>
      <c r="CC50" s="29">
        <f>SUM($CC$47:$CC$49)</f>
        <v>23.09</v>
      </c>
      <c r="CD50" s="27">
        <f>$I$50/$I$51*100</f>
        <v>7.3540692051383889</v>
      </c>
      <c r="CE50" s="27">
        <v>8.8000000000000007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103.45</v>
      </c>
      <c r="E51" s="29">
        <v>40.19</v>
      </c>
      <c r="F51" s="29">
        <v>112.93</v>
      </c>
      <c r="G51" s="29">
        <v>36.79</v>
      </c>
      <c r="H51" s="29">
        <v>481.87</v>
      </c>
      <c r="I51" s="29">
        <v>3298.31</v>
      </c>
      <c r="J51" s="30">
        <v>41.38</v>
      </c>
      <c r="K51" s="30">
        <v>18.98</v>
      </c>
      <c r="L51" s="30">
        <v>0</v>
      </c>
      <c r="M51" s="30">
        <v>0</v>
      </c>
      <c r="N51" s="30">
        <v>239.1</v>
      </c>
      <c r="O51" s="30">
        <v>217.11</v>
      </c>
      <c r="P51" s="30">
        <v>25.66</v>
      </c>
      <c r="Q51" s="30">
        <v>0</v>
      </c>
      <c r="R51" s="30">
        <v>0</v>
      </c>
      <c r="S51" s="30">
        <v>6.02</v>
      </c>
      <c r="T51" s="30">
        <v>25.68</v>
      </c>
      <c r="U51" s="30">
        <v>3615.52</v>
      </c>
      <c r="V51" s="30">
        <v>4828.72</v>
      </c>
      <c r="W51" s="30">
        <v>1335.13</v>
      </c>
      <c r="X51" s="30">
        <v>445.73</v>
      </c>
      <c r="Y51" s="30">
        <v>1760.56</v>
      </c>
      <c r="Z51" s="30">
        <v>31.95</v>
      </c>
      <c r="AA51" s="30">
        <v>258.18</v>
      </c>
      <c r="AB51" s="30">
        <v>17079.03</v>
      </c>
      <c r="AC51" s="30">
        <v>3511.62</v>
      </c>
      <c r="AD51" s="30">
        <v>18.670000000000002</v>
      </c>
      <c r="AE51" s="30">
        <v>1.34</v>
      </c>
      <c r="AF51" s="30">
        <v>1.59</v>
      </c>
      <c r="AG51" s="30">
        <v>22.37</v>
      </c>
      <c r="AH51" s="30">
        <v>43.71</v>
      </c>
      <c r="AI51" s="30">
        <v>110.34</v>
      </c>
      <c r="AJ51" s="30">
        <v>0.8</v>
      </c>
      <c r="AK51" s="30">
        <v>3863.99</v>
      </c>
      <c r="AL51" s="30">
        <v>3697.14</v>
      </c>
      <c r="AM51" s="30">
        <v>6654.63</v>
      </c>
      <c r="AN51" s="30">
        <v>4881.16</v>
      </c>
      <c r="AO51" s="30">
        <v>1663.71</v>
      </c>
      <c r="AP51" s="30">
        <v>3082.97</v>
      </c>
      <c r="AQ51" s="30">
        <v>828.84</v>
      </c>
      <c r="AR51" s="30">
        <v>3820.61</v>
      </c>
      <c r="AS51" s="30">
        <v>2324.2399999999998</v>
      </c>
      <c r="AT51" s="30">
        <v>2256.2800000000002</v>
      </c>
      <c r="AU51" s="30">
        <v>2890.39</v>
      </c>
      <c r="AV51" s="30">
        <v>1987.66</v>
      </c>
      <c r="AW51" s="30">
        <v>1378.59</v>
      </c>
      <c r="AX51" s="30">
        <v>10484.77</v>
      </c>
      <c r="AY51" s="30">
        <v>0</v>
      </c>
      <c r="AZ51" s="30">
        <v>3564.31</v>
      </c>
      <c r="BA51" s="30">
        <v>2169.4499999999998</v>
      </c>
      <c r="BB51" s="30">
        <v>2895.82</v>
      </c>
      <c r="BC51" s="30">
        <v>1087.3499999999999</v>
      </c>
      <c r="BD51" s="30">
        <v>0.21</v>
      </c>
      <c r="BE51" s="30">
        <v>0.14000000000000001</v>
      </c>
      <c r="BF51" s="30">
        <v>0.21</v>
      </c>
      <c r="BG51" s="30">
        <v>0.62</v>
      </c>
      <c r="BH51" s="30">
        <v>0.61</v>
      </c>
      <c r="BI51" s="30">
        <v>1.63</v>
      </c>
      <c r="BJ51" s="30">
        <v>0.12</v>
      </c>
      <c r="BK51" s="30">
        <v>6.78</v>
      </c>
      <c r="BL51" s="30">
        <v>0.08</v>
      </c>
      <c r="BM51" s="30">
        <v>3.23</v>
      </c>
      <c r="BN51" s="30">
        <v>0.19</v>
      </c>
      <c r="BO51" s="30">
        <v>0.19</v>
      </c>
      <c r="BP51" s="30">
        <v>0</v>
      </c>
      <c r="BQ51" s="30">
        <v>0.28000000000000003</v>
      </c>
      <c r="BR51" s="30">
        <v>0.42</v>
      </c>
      <c r="BS51" s="30">
        <v>12.65</v>
      </c>
      <c r="BT51" s="30">
        <v>0</v>
      </c>
      <c r="BU51" s="30">
        <v>0</v>
      </c>
      <c r="BV51" s="30">
        <v>20.09</v>
      </c>
      <c r="BW51" s="30">
        <v>0.1</v>
      </c>
      <c r="BX51" s="30">
        <v>0</v>
      </c>
      <c r="BY51" s="30">
        <v>0</v>
      </c>
      <c r="BZ51" s="30">
        <v>0</v>
      </c>
      <c r="CA51" s="30">
        <v>0</v>
      </c>
      <c r="CB51" s="30">
        <v>2981.56</v>
      </c>
      <c r="CC51" s="29">
        <v>374.00000000000006</v>
      </c>
      <c r="CE51" s="27">
        <v>3104.68</v>
      </c>
      <c r="CG51" s="27">
        <v>287.26</v>
      </c>
      <c r="CH51" s="27">
        <v>164.95</v>
      </c>
      <c r="CI51" s="27">
        <v>226.11</v>
      </c>
      <c r="CJ51" s="27">
        <v>16649.43</v>
      </c>
      <c r="CK51" s="27">
        <v>7739.47</v>
      </c>
      <c r="CL51" s="27">
        <v>12194.45</v>
      </c>
      <c r="CM51" s="27">
        <v>359.66</v>
      </c>
      <c r="CN51" s="27">
        <v>198.15</v>
      </c>
      <c r="CO51" s="27">
        <v>278.95999999999998</v>
      </c>
      <c r="CP51" s="27">
        <v>35.799999999999997</v>
      </c>
      <c r="CQ51" s="27">
        <v>5.3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13</v>
      </c>
      <c r="E53" s="16"/>
      <c r="F53" s="16">
        <v>31</v>
      </c>
      <c r="G53" s="16"/>
      <c r="H53" s="16">
        <v>56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40</v>
      </c>
      <c r="F30" s="55">
        <v>12</v>
      </c>
      <c r="G30" s="54">
        <v>156.07599999999999</v>
      </c>
      <c r="H30" s="54">
        <v>2.8</v>
      </c>
      <c r="I30" s="54">
        <v>1.2</v>
      </c>
      <c r="J30" s="56">
        <v>35.28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45273.288356481484</v>
      </c>
      <c r="C1">
        <f>YEAR(Дата_Сост)</f>
        <v>2023</v>
      </c>
      <c r="D1">
        <f>MONTH(Дата_Сост)</f>
        <v>12</v>
      </c>
      <c r="E1">
        <f>DAY(Дата_Сост)</f>
        <v>13</v>
      </c>
    </row>
    <row r="2" spans="1:5">
      <c r="A2" t="s">
        <v>82</v>
      </c>
      <c r="B2" s="2">
        <v>45267.371446759258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2023-12-07T04:15:49Z</dcterms:modified>
</cp:coreProperties>
</file>