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7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7"/>
  <c r="A36"/>
  <c r="C36"/>
  <c r="A35"/>
  <c r="C35"/>
  <c r="A34"/>
  <c r="C34"/>
  <c r="A33"/>
  <c r="C33"/>
  <c r="A32"/>
  <c r="C32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<sst xmlns="http://schemas.openxmlformats.org/spreadsheetml/2006/main" count="187" uniqueCount="156">
  <si>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</si>
  <si>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</si>
  <si>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</si>
  <si>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</si>
  <si>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</si>
  <si>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</si>
  <si>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</si>
  <si>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</si>
  <si>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</si>
  <si>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</si>
  <si>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</si>
  <si>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</si>
  <si>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</si>
  <si>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</si>
  <si>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</si>
  <si>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</si>
  <si>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</si>
  <si>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</si>
  <si>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</si>
  <si>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</si>
  <si>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</si>
  <si>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</si>
  <si>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</si>
  <si>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</si>
  <si>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</si>
  <si>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</si>
  <si>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</si>
  <si>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</si>
  <si>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</si>
  <si>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</si>
  <si>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</si>
  <si>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</si>
  <si>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</si>
  <si>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</si>
  <si>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</si>
  <si>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</si>
  <si>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</si>
  <si>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</si>
  <si>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</si>
  <si>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</si>
  <si>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</si>
  <si>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</si>
  <si>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</si>
  <si>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</si>
  <si>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</si>
  <si>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</si>
  <si>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</si>
  <si>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</si>
  <si>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</si>
  <si>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</si>
  <si>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</si>
  <si>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</si>
  <si>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</si>
  <si>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</si>
  <si>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</si>
  <si>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</si>
  <si>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</si>
  <si>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</si>
  <si>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</si>
  <si>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</si>
  <si>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</si>
  <si>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</si>
  <si>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</si>
  <si>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</si>
  <si>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</si>
  <si>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</si>
  <si>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</si>
  <si>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</si>
  <si>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</si>
  <si>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</si>
  <si>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</si>
  <si>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</si>
  <si>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</si>
  <si>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</si>
  <si>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</si>
  <si>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</si>
  <si>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</si>
  <si>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</si>
  <si>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</si>
  <si>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</si>
  <si>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</si>
  <si>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</si>
  <si>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</si>
  <si>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</si>
  <si>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</si>
  <si>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</si>
  <si>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</si>
  <si>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</si>
  <si>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</si>
  <si>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</si>
  <si>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</si>
  <si>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</si>
  <si>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</si>
  <si>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</si>
  <si>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Сыр (порциями)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</si>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</sst>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7" sqref="A57:CC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21.12.2023г.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"21 декабря 2023 г."</f>
        <v>21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"230"</f>
        <v>230</v>
      </c>
      <c r="D11" s="25">
        <v>3.44</v>
      </c>
      <c r="E11" s="25">
        <v>3.38</v>
      </c>
      <c r="F11" s="25">
        <v>6.95</v>
      </c>
      <c r="G11" s="25">
        <v>0</v>
      </c>
      <c r="H11" s="25">
        <v>9.84</v>
      </c>
      <c r="I11" s="25">
        <v>112.84675609999999</v>
      </c>
      <c r="J11" s="26">
        <v>5.01</v>
      </c>
      <c r="K11" s="26">
        <v>0.13</v>
      </c>
      <c r="L11" s="26">
        <v>0</v>
      </c>
      <c r="M11" s="26">
        <v>0</v>
      </c>
      <c r="N11" s="26">
        <v>9.19</v>
      </c>
      <c r="O11" s="26">
        <v>0</v>
      </c>
      <c r="P11" s="26">
        <v>0.65</v>
      </c>
      <c r="Q11" s="26">
        <v>0</v>
      </c>
      <c r="R11" s="26">
        <v>0</v>
      </c>
      <c r="S11" s="26">
        <v>0.12</v>
      </c>
      <c r="T11" s="26">
        <v>2.2599999999999998</v>
      </c>
      <c r="U11" s="26">
        <v>505.64</v>
      </c>
      <c r="V11" s="26">
        <v>197.65</v>
      </c>
      <c r="W11" s="26">
        <v>142.08000000000001</v>
      </c>
      <c r="X11" s="26">
        <v>16.829999999999998</v>
      </c>
      <c r="Y11" s="26">
        <v>98.1</v>
      </c>
      <c r="Z11" s="26">
        <v>0.21</v>
      </c>
      <c r="AA11" s="26">
        <v>27.6</v>
      </c>
      <c r="AB11" s="26">
        <v>23</v>
      </c>
      <c r="AC11" s="26">
        <v>51.18</v>
      </c>
      <c r="AD11" s="26">
        <v>0.06</v>
      </c>
      <c r="AE11" s="26">
        <v>0.04</v>
      </c>
      <c r="AF11" s="26">
        <v>0.15</v>
      </c>
      <c r="AG11" s="26">
        <v>0.17</v>
      </c>
      <c r="AH11" s="26">
        <v>0.93</v>
      </c>
      <c r="AI11" s="26">
        <v>3.08</v>
      </c>
      <c r="AJ11" s="26">
        <v>0</v>
      </c>
      <c r="AK11" s="26">
        <v>178.48</v>
      </c>
      <c r="AL11" s="26">
        <v>176.27</v>
      </c>
      <c r="AM11" s="26">
        <v>302.48</v>
      </c>
      <c r="AN11" s="26">
        <v>242.43</v>
      </c>
      <c r="AO11" s="26">
        <v>80.91</v>
      </c>
      <c r="AP11" s="26">
        <v>143.08000000000001</v>
      </c>
      <c r="AQ11" s="26">
        <v>48.81</v>
      </c>
      <c r="AR11" s="26">
        <v>160.1</v>
      </c>
      <c r="AS11" s="26">
        <v>1.96</v>
      </c>
      <c r="AT11" s="26">
        <v>1.42</v>
      </c>
      <c r="AU11" s="26">
        <v>3.1</v>
      </c>
      <c r="AV11" s="26">
        <v>1.9</v>
      </c>
      <c r="AW11" s="26">
        <v>1.3</v>
      </c>
      <c r="AX11" s="26">
        <v>7.74</v>
      </c>
      <c r="AY11" s="26">
        <v>0</v>
      </c>
      <c r="AZ11" s="26">
        <v>2.6</v>
      </c>
      <c r="BA11" s="26">
        <v>2.93</v>
      </c>
      <c r="BB11" s="26">
        <v>201.18</v>
      </c>
      <c r="BC11" s="26">
        <v>28.65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</v>
      </c>
      <c r="BJ11" s="26">
        <v>0</v>
      </c>
      <c r="BK11" s="26">
        <v>1.1200000000000001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0.92</v>
      </c>
      <c r="BT11" s="26">
        <v>0</v>
      </c>
      <c r="BU11" s="26">
        <v>0</v>
      </c>
      <c r="BV11" s="26">
        <v>0.06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232.91</v>
      </c>
      <c r="CC11" s="25">
        <v>21.41</v>
      </c>
      <c r="CE11" s="23">
        <v>31.43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4.5999999999999996</v>
      </c>
      <c r="CQ11" s="23">
        <v>1.1499999999999999</v>
      </c>
      <c r="CR11" s="23">
        <v>12.97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54.644999999999996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12.49</v>
      </c>
      <c r="CE12" s="23">
        <v>43.25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7.57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10.91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6.61</v>
      </c>
    </row>
    <row r="14" spans="1:96" s="23" customFormat="1">
      <c r="A14" s="23" t="str">
        <f>"2"</f>
        <v>2</v>
      </c>
      <c r="B14" s="24" t="s">
        <v>96</v>
      </c>
      <c r="C14" s="25" t="str">
        <f>"45"</f>
        <v>45</v>
      </c>
      <c r="D14" s="25">
        <v>2.98</v>
      </c>
      <c r="E14" s="25">
        <v>0</v>
      </c>
      <c r="F14" s="25">
        <v>0.3</v>
      </c>
      <c r="G14" s="25">
        <v>0.3</v>
      </c>
      <c r="H14" s="25">
        <v>21.11</v>
      </c>
      <c r="I14" s="25">
        <v>100.75545</v>
      </c>
      <c r="J14" s="26">
        <v>0</v>
      </c>
      <c r="K14" s="26">
        <v>0</v>
      </c>
      <c r="L14" s="26">
        <v>0</v>
      </c>
      <c r="M14" s="26">
        <v>0</v>
      </c>
      <c r="N14" s="26">
        <v>0.5</v>
      </c>
      <c r="O14" s="26">
        <v>20.52</v>
      </c>
      <c r="P14" s="26">
        <v>0.09</v>
      </c>
      <c r="Q14" s="26">
        <v>0</v>
      </c>
      <c r="R14" s="26">
        <v>0</v>
      </c>
      <c r="S14" s="26">
        <v>0</v>
      </c>
      <c r="T14" s="26">
        <v>0.81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143.68</v>
      </c>
      <c r="AL14" s="26">
        <v>149.55000000000001</v>
      </c>
      <c r="AM14" s="26">
        <v>229.03</v>
      </c>
      <c r="AN14" s="26">
        <v>75.95</v>
      </c>
      <c r="AO14" s="26">
        <v>45.02</v>
      </c>
      <c r="AP14" s="26">
        <v>90.05</v>
      </c>
      <c r="AQ14" s="26">
        <v>34.06</v>
      </c>
      <c r="AR14" s="26">
        <v>162.86000000000001</v>
      </c>
      <c r="AS14" s="26">
        <v>101.01</v>
      </c>
      <c r="AT14" s="26">
        <v>140.94</v>
      </c>
      <c r="AU14" s="26">
        <v>116.28</v>
      </c>
      <c r="AV14" s="26">
        <v>61.07</v>
      </c>
      <c r="AW14" s="26">
        <v>108.05</v>
      </c>
      <c r="AX14" s="26">
        <v>903.58</v>
      </c>
      <c r="AY14" s="26">
        <v>0</v>
      </c>
      <c r="AZ14" s="26">
        <v>294.41000000000003</v>
      </c>
      <c r="BA14" s="26">
        <v>128.02000000000001</v>
      </c>
      <c r="BB14" s="26">
        <v>84.96</v>
      </c>
      <c r="BC14" s="26">
        <v>67.34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0.12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17.600000000000001</v>
      </c>
      <c r="CC14" s="25">
        <v>2.52</v>
      </c>
      <c r="CE14" s="23">
        <v>0</v>
      </c>
      <c r="CG14" s="23">
        <v>0</v>
      </c>
      <c r="CH14" s="23">
        <v>0</v>
      </c>
      <c r="CI14" s="23">
        <v>0</v>
      </c>
      <c r="CJ14" s="23">
        <v>337.42</v>
      </c>
      <c r="CK14" s="23">
        <v>130</v>
      </c>
      <c r="CL14" s="23">
        <v>233.71</v>
      </c>
      <c r="CM14" s="23">
        <v>2.7</v>
      </c>
      <c r="CN14" s="23">
        <v>2.7</v>
      </c>
      <c r="CO14" s="23">
        <v>2.7</v>
      </c>
      <c r="CP14" s="23">
        <v>0</v>
      </c>
      <c r="CQ14" s="23">
        <v>0</v>
      </c>
      <c r="CR14" s="23">
        <v>2.1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0.69</v>
      </c>
    </row>
    <row r="16" spans="1:96" s="27" customFormat="1" ht="11.4">
      <c r="B16" s="28" t="s">
        <v>98</v>
      </c>
      <c r="C16" s="29"/>
      <c r="D16" s="29">
        <v>10.07</v>
      </c>
      <c r="E16" s="29">
        <v>6.94</v>
      </c>
      <c r="F16" s="29">
        <v>18.940000000000001</v>
      </c>
      <c r="G16" s="29">
        <v>0.32</v>
      </c>
      <c r="H16" s="29">
        <v>37.020000000000003</v>
      </c>
      <c r="I16" s="29">
        <v>357.41</v>
      </c>
      <c r="J16" s="30">
        <v>12.1</v>
      </c>
      <c r="K16" s="30">
        <v>0.35</v>
      </c>
      <c r="L16" s="30">
        <v>0</v>
      </c>
      <c r="M16" s="30">
        <v>0</v>
      </c>
      <c r="N16" s="30">
        <v>15.7</v>
      </c>
      <c r="O16" s="30">
        <v>20.52</v>
      </c>
      <c r="P16" s="30">
        <v>0.79</v>
      </c>
      <c r="Q16" s="30">
        <v>0</v>
      </c>
      <c r="R16" s="30">
        <v>0</v>
      </c>
      <c r="S16" s="30">
        <v>0.42</v>
      </c>
      <c r="T16" s="30">
        <v>3.89</v>
      </c>
      <c r="U16" s="30">
        <v>628.70000000000005</v>
      </c>
      <c r="V16" s="30">
        <v>214.03</v>
      </c>
      <c r="W16" s="30">
        <v>276.66000000000003</v>
      </c>
      <c r="X16" s="30">
        <v>22.08</v>
      </c>
      <c r="Y16" s="30">
        <v>176.1</v>
      </c>
      <c r="Z16" s="30">
        <v>0.4</v>
      </c>
      <c r="AA16" s="30">
        <v>106.6</v>
      </c>
      <c r="AB16" s="30">
        <v>78.5</v>
      </c>
      <c r="AC16" s="30">
        <v>139.38</v>
      </c>
      <c r="AD16" s="30">
        <v>0.23</v>
      </c>
      <c r="AE16" s="30">
        <v>0.05</v>
      </c>
      <c r="AF16" s="30">
        <v>0.21</v>
      </c>
      <c r="AG16" s="30">
        <v>0.21</v>
      </c>
      <c r="AH16" s="30">
        <v>1.87</v>
      </c>
      <c r="AI16" s="30">
        <v>3.19</v>
      </c>
      <c r="AJ16" s="30">
        <v>0</v>
      </c>
      <c r="AK16" s="30">
        <v>579.87</v>
      </c>
      <c r="AL16" s="30">
        <v>475.42</v>
      </c>
      <c r="AM16" s="30">
        <v>828.61</v>
      </c>
      <c r="AN16" s="30">
        <v>552.38</v>
      </c>
      <c r="AO16" s="30">
        <v>208.64</v>
      </c>
      <c r="AP16" s="30">
        <v>375.82</v>
      </c>
      <c r="AQ16" s="30">
        <v>186.17</v>
      </c>
      <c r="AR16" s="30">
        <v>510.17</v>
      </c>
      <c r="AS16" s="30">
        <v>196.57</v>
      </c>
      <c r="AT16" s="30">
        <v>251.46</v>
      </c>
      <c r="AU16" s="30">
        <v>327.57</v>
      </c>
      <c r="AV16" s="30">
        <v>289.97000000000003</v>
      </c>
      <c r="AW16" s="30">
        <v>168.76</v>
      </c>
      <c r="AX16" s="30">
        <v>1615.52</v>
      </c>
      <c r="AY16" s="30">
        <v>0</v>
      </c>
      <c r="AZ16" s="30">
        <v>649.80999999999995</v>
      </c>
      <c r="BA16" s="30">
        <v>316.35000000000002</v>
      </c>
      <c r="BB16" s="30">
        <v>492.83</v>
      </c>
      <c r="BC16" s="30">
        <v>128.49</v>
      </c>
      <c r="BD16" s="30">
        <v>0.41</v>
      </c>
      <c r="BE16" s="30">
        <v>0.2</v>
      </c>
      <c r="BF16" s="30">
        <v>0.16</v>
      </c>
      <c r="BG16" s="30">
        <v>0.42</v>
      </c>
      <c r="BH16" s="30">
        <v>0.43</v>
      </c>
      <c r="BI16" s="30">
        <v>1.56</v>
      </c>
      <c r="BJ16" s="30">
        <v>0.04</v>
      </c>
      <c r="BK16" s="30">
        <v>4.3</v>
      </c>
      <c r="BL16" s="30">
        <v>0.03</v>
      </c>
      <c r="BM16" s="30">
        <v>1.54</v>
      </c>
      <c r="BN16" s="30">
        <v>0.03</v>
      </c>
      <c r="BO16" s="30">
        <v>0</v>
      </c>
      <c r="BP16" s="30">
        <v>0</v>
      </c>
      <c r="BQ16" s="30">
        <v>0.28999999999999998</v>
      </c>
      <c r="BR16" s="30">
        <v>0.43</v>
      </c>
      <c r="BS16" s="30">
        <v>3.76</v>
      </c>
      <c r="BT16" s="30">
        <v>0</v>
      </c>
      <c r="BU16" s="30">
        <v>0</v>
      </c>
      <c r="BV16" s="30">
        <v>0.37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459.21</v>
      </c>
      <c r="CC16" s="29">
        <f>SUM($CC$10:$CC$15)</f>
        <v>48.460000000000008</v>
      </c>
      <c r="CD16" s="27">
        <f>$I$16/$I$53*100</f>
        <v>13.813534101932836</v>
      </c>
      <c r="CE16" s="27">
        <v>119.68</v>
      </c>
      <c r="CG16" s="27">
        <v>44.2</v>
      </c>
      <c r="CH16" s="27">
        <v>23.75</v>
      </c>
      <c r="CI16" s="27">
        <v>33.97</v>
      </c>
      <c r="CJ16" s="27">
        <v>1874.75</v>
      </c>
      <c r="CK16" s="27">
        <v>985.31</v>
      </c>
      <c r="CL16" s="27">
        <v>1430.03</v>
      </c>
      <c r="CM16" s="27">
        <v>38.08</v>
      </c>
      <c r="CN16" s="27">
        <v>25.02</v>
      </c>
      <c r="CO16" s="27">
        <v>31.55</v>
      </c>
      <c r="CP16" s="27">
        <v>10.6</v>
      </c>
      <c r="CQ16" s="27">
        <v>1.1499999999999999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8.68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5.26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9.3000000000000007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5.64</v>
      </c>
    </row>
    <row r="20" spans="1:96" s="23" customFormat="1">
      <c r="A20" s="23" t="str">
        <f>"43/3"</f>
        <v>43/3</v>
      </c>
      <c r="B20" s="24" t="s">
        <v>102</v>
      </c>
      <c r="C20" s="25" t="str">
        <f>"150"</f>
        <v>150</v>
      </c>
      <c r="D20" s="25">
        <v>3.63</v>
      </c>
      <c r="E20" s="25">
        <v>0.03</v>
      </c>
      <c r="F20" s="25">
        <v>3.18</v>
      </c>
      <c r="G20" s="25">
        <v>0.51</v>
      </c>
      <c r="H20" s="25">
        <v>38.26</v>
      </c>
      <c r="I20" s="25">
        <v>196.7474775</v>
      </c>
      <c r="J20" s="26">
        <v>1.92</v>
      </c>
      <c r="K20" s="26">
        <v>0.08</v>
      </c>
      <c r="L20" s="26">
        <v>0</v>
      </c>
      <c r="M20" s="26">
        <v>0</v>
      </c>
      <c r="N20" s="26">
        <v>0.41</v>
      </c>
      <c r="O20" s="26">
        <v>36.36</v>
      </c>
      <c r="P20" s="26">
        <v>1.5</v>
      </c>
      <c r="Q20" s="26">
        <v>0</v>
      </c>
      <c r="R20" s="26">
        <v>0</v>
      </c>
      <c r="S20" s="26">
        <v>0</v>
      </c>
      <c r="T20" s="26">
        <v>1.17</v>
      </c>
      <c r="U20" s="26">
        <v>294.22000000000003</v>
      </c>
      <c r="V20" s="26">
        <v>53.16</v>
      </c>
      <c r="W20" s="26">
        <v>7.62</v>
      </c>
      <c r="X20" s="26">
        <v>25.09</v>
      </c>
      <c r="Y20" s="26">
        <v>74.81</v>
      </c>
      <c r="Z20" s="26">
        <v>0.54</v>
      </c>
      <c r="AA20" s="26">
        <v>15</v>
      </c>
      <c r="AB20" s="26">
        <v>10.130000000000001</v>
      </c>
      <c r="AC20" s="26">
        <v>16.88</v>
      </c>
      <c r="AD20" s="26">
        <v>0.25</v>
      </c>
      <c r="AE20" s="26">
        <v>0.04</v>
      </c>
      <c r="AF20" s="26">
        <v>0.02</v>
      </c>
      <c r="AG20" s="26">
        <v>0.72</v>
      </c>
      <c r="AH20" s="26">
        <v>1.74</v>
      </c>
      <c r="AI20" s="26">
        <v>0</v>
      </c>
      <c r="AJ20" s="26">
        <v>0</v>
      </c>
      <c r="AK20" s="26">
        <v>217.63</v>
      </c>
      <c r="AL20" s="26">
        <v>171.29</v>
      </c>
      <c r="AM20" s="26">
        <v>321.77999999999997</v>
      </c>
      <c r="AN20" s="26">
        <v>135.41999999999999</v>
      </c>
      <c r="AO20" s="26">
        <v>82.94</v>
      </c>
      <c r="AP20" s="26">
        <v>125.21</v>
      </c>
      <c r="AQ20" s="26">
        <v>53.03</v>
      </c>
      <c r="AR20" s="26">
        <v>191.91</v>
      </c>
      <c r="AS20" s="26">
        <v>201.98</v>
      </c>
      <c r="AT20" s="26">
        <v>263.35000000000002</v>
      </c>
      <c r="AU20" s="26">
        <v>279.92</v>
      </c>
      <c r="AV20" s="26">
        <v>88.75</v>
      </c>
      <c r="AW20" s="26">
        <v>165.52</v>
      </c>
      <c r="AX20" s="26">
        <v>622.62</v>
      </c>
      <c r="AY20" s="26">
        <v>0</v>
      </c>
      <c r="AZ20" s="26">
        <v>171.55</v>
      </c>
      <c r="BA20" s="26">
        <v>171.77</v>
      </c>
      <c r="BB20" s="26">
        <v>150.75</v>
      </c>
      <c r="BC20" s="26">
        <v>70.849999999999994</v>
      </c>
      <c r="BD20" s="26">
        <v>0.1</v>
      </c>
      <c r="BE20" s="26">
        <v>0.05</v>
      </c>
      <c r="BF20" s="26">
        <v>0.02</v>
      </c>
      <c r="BG20" s="26">
        <v>0.06</v>
      </c>
      <c r="BH20" s="26">
        <v>0.06</v>
      </c>
      <c r="BI20" s="26">
        <v>0.3</v>
      </c>
      <c r="BJ20" s="26">
        <v>0</v>
      </c>
      <c r="BK20" s="26">
        <v>0.9</v>
      </c>
      <c r="BL20" s="26">
        <v>0</v>
      </c>
      <c r="BM20" s="26">
        <v>0.27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0.83</v>
      </c>
      <c r="BT20" s="26">
        <v>0</v>
      </c>
      <c r="BU20" s="26">
        <v>0</v>
      </c>
      <c r="BV20" s="26">
        <v>0.13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117.79</v>
      </c>
      <c r="CC20" s="25">
        <v>13.37</v>
      </c>
      <c r="CE20" s="23">
        <v>16.690000000000001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0.75</v>
      </c>
      <c r="CR20" s="23">
        <v>8.11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49.4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30.11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1.99</v>
      </c>
      <c r="CE22" s="23">
        <v>3.45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0.33</v>
      </c>
      <c r="CR22" s="23">
        <v>1.21</v>
      </c>
    </row>
    <row r="23" spans="1:96" s="23" customFormat="1">
      <c r="A23" s="23" t="str">
        <f>"2"</f>
        <v>2</v>
      </c>
      <c r="B23" s="24" t="s">
        <v>96</v>
      </c>
      <c r="C23" s="25" t="str">
        <f>"29,3"</f>
        <v>29,3</v>
      </c>
      <c r="D23" s="25">
        <v>1.94</v>
      </c>
      <c r="E23" s="25">
        <v>0</v>
      </c>
      <c r="F23" s="25">
        <v>0.19</v>
      </c>
      <c r="G23" s="25">
        <v>0.19</v>
      </c>
      <c r="H23" s="25">
        <v>13.74</v>
      </c>
      <c r="I23" s="25">
        <v>65.602992999999984</v>
      </c>
      <c r="J23" s="26">
        <v>0</v>
      </c>
      <c r="K23" s="26">
        <v>0</v>
      </c>
      <c r="L23" s="26">
        <v>0</v>
      </c>
      <c r="M23" s="26">
        <v>0</v>
      </c>
      <c r="N23" s="26">
        <v>0.32</v>
      </c>
      <c r="O23" s="26">
        <v>13.36</v>
      </c>
      <c r="P23" s="26">
        <v>0.06</v>
      </c>
      <c r="Q23" s="26">
        <v>0</v>
      </c>
      <c r="R23" s="26">
        <v>0</v>
      </c>
      <c r="S23" s="26">
        <v>0</v>
      </c>
      <c r="T23" s="26">
        <v>0.53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93.55</v>
      </c>
      <c r="AL23" s="26">
        <v>97.38</v>
      </c>
      <c r="AM23" s="26">
        <v>149.12</v>
      </c>
      <c r="AN23" s="26">
        <v>49.45</v>
      </c>
      <c r="AO23" s="26">
        <v>29.31</v>
      </c>
      <c r="AP23" s="26">
        <v>58.63</v>
      </c>
      <c r="AQ23" s="26">
        <v>22.18</v>
      </c>
      <c r="AR23" s="26">
        <v>106.04</v>
      </c>
      <c r="AS23" s="26">
        <v>65.77</v>
      </c>
      <c r="AT23" s="26">
        <v>91.77</v>
      </c>
      <c r="AU23" s="26">
        <v>75.709999999999994</v>
      </c>
      <c r="AV23" s="26">
        <v>39.770000000000003</v>
      </c>
      <c r="AW23" s="26">
        <v>70.36</v>
      </c>
      <c r="AX23" s="26">
        <v>588.33000000000004</v>
      </c>
      <c r="AY23" s="26">
        <v>0</v>
      </c>
      <c r="AZ23" s="26">
        <v>191.69</v>
      </c>
      <c r="BA23" s="26">
        <v>83.36</v>
      </c>
      <c r="BB23" s="26">
        <v>55.32</v>
      </c>
      <c r="BC23" s="26">
        <v>43.84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0.02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0.08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11.46</v>
      </c>
      <c r="CC23" s="25">
        <v>1.64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1.37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 ht="24">
      <c r="A25" s="19" t="str">
        <f>"29/11"</f>
        <v>29/11</v>
      </c>
      <c r="B25" s="20" t="s">
        <v>106</v>
      </c>
      <c r="C25" s="21" t="str">
        <f>"180"</f>
        <v>180</v>
      </c>
      <c r="D25" s="21">
        <v>0.26</v>
      </c>
      <c r="E25" s="21">
        <v>0</v>
      </c>
      <c r="F25" s="21">
        <v>0.06</v>
      </c>
      <c r="G25" s="21">
        <v>0.06</v>
      </c>
      <c r="H25" s="21">
        <v>6.74</v>
      </c>
      <c r="I25" s="21">
        <v>27.092876399999998</v>
      </c>
      <c r="J25" s="22">
        <v>0</v>
      </c>
      <c r="K25" s="22">
        <v>0</v>
      </c>
      <c r="L25" s="22">
        <v>0</v>
      </c>
      <c r="M25" s="22">
        <v>0</v>
      </c>
      <c r="N25" s="22">
        <v>6.38</v>
      </c>
      <c r="O25" s="22">
        <v>0</v>
      </c>
      <c r="P25" s="22">
        <v>0.36</v>
      </c>
      <c r="Q25" s="22">
        <v>0</v>
      </c>
      <c r="R25" s="22">
        <v>0</v>
      </c>
      <c r="S25" s="22">
        <v>0.18</v>
      </c>
      <c r="T25" s="22">
        <v>0.11</v>
      </c>
      <c r="U25" s="22">
        <v>1.79</v>
      </c>
      <c r="V25" s="22">
        <v>26.49</v>
      </c>
      <c r="W25" s="22">
        <v>4.6100000000000003</v>
      </c>
      <c r="X25" s="22">
        <v>1.67</v>
      </c>
      <c r="Y25" s="22">
        <v>2.89</v>
      </c>
      <c r="Z25" s="22">
        <v>0.05</v>
      </c>
      <c r="AA25" s="22">
        <v>0</v>
      </c>
      <c r="AB25" s="22">
        <v>6.08</v>
      </c>
      <c r="AC25" s="22">
        <v>1.08</v>
      </c>
      <c r="AD25" s="22">
        <v>0.03</v>
      </c>
      <c r="AE25" s="22">
        <v>0</v>
      </c>
      <c r="AF25" s="22">
        <v>0</v>
      </c>
      <c r="AG25" s="22">
        <v>0.02</v>
      </c>
      <c r="AH25" s="22">
        <v>0.04</v>
      </c>
      <c r="AI25" s="22">
        <v>3.24</v>
      </c>
      <c r="AJ25" s="22">
        <v>0</v>
      </c>
      <c r="AK25" s="22">
        <v>4.63</v>
      </c>
      <c r="AL25" s="22">
        <v>3.57</v>
      </c>
      <c r="AM25" s="22">
        <v>2.65</v>
      </c>
      <c r="AN25" s="22">
        <v>4.76</v>
      </c>
      <c r="AO25" s="22">
        <v>1.72</v>
      </c>
      <c r="AP25" s="22">
        <v>1.72</v>
      </c>
      <c r="AQ25" s="22">
        <v>0.79</v>
      </c>
      <c r="AR25" s="22">
        <v>3.57</v>
      </c>
      <c r="AS25" s="22">
        <v>5.69</v>
      </c>
      <c r="AT25" s="22">
        <v>7.41</v>
      </c>
      <c r="AU25" s="22">
        <v>13.1</v>
      </c>
      <c r="AV25" s="22">
        <v>1.98</v>
      </c>
      <c r="AW25" s="22">
        <v>10.85</v>
      </c>
      <c r="AX25" s="22">
        <v>10.85</v>
      </c>
      <c r="AY25" s="22">
        <v>0</v>
      </c>
      <c r="AZ25" s="22">
        <v>5.29</v>
      </c>
      <c r="BA25" s="22">
        <v>3.7</v>
      </c>
      <c r="BB25" s="22">
        <v>1.85</v>
      </c>
      <c r="BC25" s="22">
        <v>1.19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187.39</v>
      </c>
      <c r="CC25" s="21">
        <v>5.87</v>
      </c>
      <c r="CE25" s="19">
        <v>1.01</v>
      </c>
      <c r="CG25" s="19">
        <v>0.27</v>
      </c>
      <c r="CH25" s="19">
        <v>0.27</v>
      </c>
      <c r="CI25" s="19">
        <v>0.27</v>
      </c>
      <c r="CJ25" s="19">
        <v>27</v>
      </c>
      <c r="CK25" s="19">
        <v>11.07</v>
      </c>
      <c r="CL25" s="19">
        <v>19.04</v>
      </c>
      <c r="CM25" s="19">
        <v>0</v>
      </c>
      <c r="CN25" s="19">
        <v>0</v>
      </c>
      <c r="CO25" s="19">
        <v>0</v>
      </c>
      <c r="CP25" s="19">
        <v>5.4</v>
      </c>
      <c r="CQ25" s="19">
        <v>0</v>
      </c>
      <c r="CR25" s="19">
        <v>4.5999999999999996</v>
      </c>
    </row>
    <row r="26" spans="1:96" s="27" customFormat="1" ht="11.4">
      <c r="B26" s="28" t="s">
        <v>107</v>
      </c>
      <c r="C26" s="29"/>
      <c r="D26" s="29">
        <v>23.46</v>
      </c>
      <c r="E26" s="29">
        <v>11.96</v>
      </c>
      <c r="F26" s="29">
        <v>22.32</v>
      </c>
      <c r="G26" s="29">
        <v>11.25</v>
      </c>
      <c r="H26" s="29">
        <v>92.17</v>
      </c>
      <c r="I26" s="29">
        <v>655.97</v>
      </c>
      <c r="J26" s="30">
        <v>8.98</v>
      </c>
      <c r="K26" s="30">
        <v>7.23</v>
      </c>
      <c r="L26" s="30">
        <v>0</v>
      </c>
      <c r="M26" s="30">
        <v>0</v>
      </c>
      <c r="N26" s="30">
        <v>17.25</v>
      </c>
      <c r="O26" s="30">
        <v>68.09</v>
      </c>
      <c r="P26" s="30">
        <v>6.83</v>
      </c>
      <c r="Q26" s="30">
        <v>0</v>
      </c>
      <c r="R26" s="30">
        <v>0</v>
      </c>
      <c r="S26" s="30">
        <v>0.96</v>
      </c>
      <c r="T26" s="30">
        <v>6.73</v>
      </c>
      <c r="U26" s="30">
        <v>1210.1600000000001</v>
      </c>
      <c r="V26" s="30">
        <v>765.48</v>
      </c>
      <c r="W26" s="30">
        <v>84.82</v>
      </c>
      <c r="X26" s="30">
        <v>81.11</v>
      </c>
      <c r="Y26" s="30">
        <v>287.69</v>
      </c>
      <c r="Z26" s="30">
        <v>4.6100000000000003</v>
      </c>
      <c r="AA26" s="30">
        <v>19.2</v>
      </c>
      <c r="AB26" s="30">
        <v>1289.8</v>
      </c>
      <c r="AC26" s="30">
        <v>292.42</v>
      </c>
      <c r="AD26" s="30">
        <v>6.08</v>
      </c>
      <c r="AE26" s="30">
        <v>0.18</v>
      </c>
      <c r="AF26" s="30">
        <v>0.2</v>
      </c>
      <c r="AG26" s="30">
        <v>4.63</v>
      </c>
      <c r="AH26" s="30">
        <v>9.43</v>
      </c>
      <c r="AI26" s="30">
        <v>16.36</v>
      </c>
      <c r="AJ26" s="30">
        <v>0</v>
      </c>
      <c r="AK26" s="30">
        <v>1194.96</v>
      </c>
      <c r="AL26" s="30">
        <v>967.28</v>
      </c>
      <c r="AM26" s="30">
        <v>1727</v>
      </c>
      <c r="AN26" s="30">
        <v>1426.7</v>
      </c>
      <c r="AO26" s="30">
        <v>475.62</v>
      </c>
      <c r="AP26" s="30">
        <v>860.29</v>
      </c>
      <c r="AQ26" s="30">
        <v>262.48</v>
      </c>
      <c r="AR26" s="30">
        <v>1031.9100000000001</v>
      </c>
      <c r="AS26" s="30">
        <v>1176.3499999999999</v>
      </c>
      <c r="AT26" s="30">
        <v>1286.74</v>
      </c>
      <c r="AU26" s="30">
        <v>1956.81</v>
      </c>
      <c r="AV26" s="30">
        <v>683.46</v>
      </c>
      <c r="AW26" s="30">
        <v>1035.54</v>
      </c>
      <c r="AX26" s="30">
        <v>4270.37</v>
      </c>
      <c r="AY26" s="30">
        <v>185.96</v>
      </c>
      <c r="AZ26" s="30">
        <v>1110.8699999999999</v>
      </c>
      <c r="BA26" s="30">
        <v>961.63</v>
      </c>
      <c r="BB26" s="30">
        <v>775.22</v>
      </c>
      <c r="BC26" s="30">
        <v>363.24</v>
      </c>
      <c r="BD26" s="30">
        <v>0.1</v>
      </c>
      <c r="BE26" s="30">
        <v>0.05</v>
      </c>
      <c r="BF26" s="30">
        <v>0.02</v>
      </c>
      <c r="BG26" s="30">
        <v>0.06</v>
      </c>
      <c r="BH26" s="30">
        <v>0.06</v>
      </c>
      <c r="BI26" s="30">
        <v>0.3</v>
      </c>
      <c r="BJ26" s="30">
        <v>0</v>
      </c>
      <c r="BK26" s="30">
        <v>1.55</v>
      </c>
      <c r="BL26" s="30">
        <v>0</v>
      </c>
      <c r="BM26" s="30">
        <v>0.65</v>
      </c>
      <c r="BN26" s="30">
        <v>0.03</v>
      </c>
      <c r="BO26" s="30">
        <v>0.06</v>
      </c>
      <c r="BP26" s="30">
        <v>0</v>
      </c>
      <c r="BQ26" s="30">
        <v>0.06</v>
      </c>
      <c r="BR26" s="30">
        <v>0.09</v>
      </c>
      <c r="BS26" s="30">
        <v>3.07</v>
      </c>
      <c r="BT26" s="30">
        <v>0</v>
      </c>
      <c r="BU26" s="30">
        <v>0</v>
      </c>
      <c r="BV26" s="30">
        <v>6.21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711.13</v>
      </c>
      <c r="CC26" s="29">
        <f>SUM($CC$17:$CC$25)</f>
        <v>91.41</v>
      </c>
      <c r="CD26" s="27">
        <f>$I$26/$I$53*100</f>
        <v>25.352575375185033</v>
      </c>
      <c r="CE26" s="27">
        <v>234.17</v>
      </c>
      <c r="CG26" s="27">
        <v>129.46</v>
      </c>
      <c r="CH26" s="27">
        <v>73.13</v>
      </c>
      <c r="CI26" s="27">
        <v>101.3</v>
      </c>
      <c r="CJ26" s="27">
        <v>5855.92</v>
      </c>
      <c r="CK26" s="27">
        <v>2384.67</v>
      </c>
      <c r="CL26" s="27">
        <v>4120.29</v>
      </c>
      <c r="CM26" s="27">
        <v>108.66</v>
      </c>
      <c r="CN26" s="27">
        <v>69.92</v>
      </c>
      <c r="CO26" s="27">
        <v>89.3</v>
      </c>
      <c r="CP26" s="27">
        <v>6.12</v>
      </c>
      <c r="CQ26" s="27">
        <v>2.63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11.09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9.24</v>
      </c>
    </row>
    <row r="29" spans="1:96" s="19" customFormat="1">
      <c r="A29" s="19" t="str">
        <f>"13"</f>
        <v>13</v>
      </c>
      <c r="B29" s="20" t="s">
        <v>110</v>
      </c>
      <c r="C29" s="21" t="str">
        <f>"160"</f>
        <v>160</v>
      </c>
      <c r="D29" s="21">
        <v>0.64</v>
      </c>
      <c r="E29" s="21">
        <v>0</v>
      </c>
      <c r="F29" s="21">
        <v>0.64</v>
      </c>
      <c r="G29" s="21">
        <v>0.64</v>
      </c>
      <c r="H29" s="21">
        <v>18.559999999999999</v>
      </c>
      <c r="I29" s="21">
        <v>77.888000000000005</v>
      </c>
      <c r="J29" s="22">
        <v>0.16</v>
      </c>
      <c r="K29" s="22">
        <v>0</v>
      </c>
      <c r="L29" s="22">
        <v>0</v>
      </c>
      <c r="M29" s="22">
        <v>0</v>
      </c>
      <c r="N29" s="22">
        <v>14.4</v>
      </c>
      <c r="O29" s="22">
        <v>1.28</v>
      </c>
      <c r="P29" s="22">
        <v>2.88</v>
      </c>
      <c r="Q29" s="22">
        <v>0</v>
      </c>
      <c r="R29" s="22">
        <v>0</v>
      </c>
      <c r="S29" s="22">
        <v>1.28</v>
      </c>
      <c r="T29" s="22">
        <v>0.8</v>
      </c>
      <c r="U29" s="22">
        <v>41.6</v>
      </c>
      <c r="V29" s="22">
        <v>444.8</v>
      </c>
      <c r="W29" s="22">
        <v>25.6</v>
      </c>
      <c r="X29" s="22">
        <v>14.4</v>
      </c>
      <c r="Y29" s="22">
        <v>17.600000000000001</v>
      </c>
      <c r="Z29" s="22">
        <v>3.52</v>
      </c>
      <c r="AA29" s="22">
        <v>0</v>
      </c>
      <c r="AB29" s="22">
        <v>48</v>
      </c>
      <c r="AC29" s="22">
        <v>8</v>
      </c>
      <c r="AD29" s="22">
        <v>0.32</v>
      </c>
      <c r="AE29" s="22">
        <v>0.05</v>
      </c>
      <c r="AF29" s="22">
        <v>0.03</v>
      </c>
      <c r="AG29" s="22">
        <v>0.48</v>
      </c>
      <c r="AH29" s="22">
        <v>0.64</v>
      </c>
      <c r="AI29" s="22">
        <v>16</v>
      </c>
      <c r="AJ29" s="22">
        <v>0</v>
      </c>
      <c r="AK29" s="22">
        <v>19.2</v>
      </c>
      <c r="AL29" s="22">
        <v>20.8</v>
      </c>
      <c r="AM29" s="22">
        <v>30.4</v>
      </c>
      <c r="AN29" s="22">
        <v>28.8</v>
      </c>
      <c r="AO29" s="22">
        <v>4.8</v>
      </c>
      <c r="AP29" s="22">
        <v>17.600000000000001</v>
      </c>
      <c r="AQ29" s="22">
        <v>4.8</v>
      </c>
      <c r="AR29" s="22">
        <v>14.4</v>
      </c>
      <c r="AS29" s="22">
        <v>27.2</v>
      </c>
      <c r="AT29" s="22">
        <v>16</v>
      </c>
      <c r="AU29" s="22">
        <v>124.8</v>
      </c>
      <c r="AV29" s="22">
        <v>11.2</v>
      </c>
      <c r="AW29" s="22">
        <v>22.4</v>
      </c>
      <c r="AX29" s="22">
        <v>67.2</v>
      </c>
      <c r="AY29" s="22">
        <v>0</v>
      </c>
      <c r="AZ29" s="22">
        <v>20.8</v>
      </c>
      <c r="BA29" s="22">
        <v>25.6</v>
      </c>
      <c r="BB29" s="22">
        <v>9.6</v>
      </c>
      <c r="BC29" s="22">
        <v>8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138.08000000000001</v>
      </c>
      <c r="CC29" s="21">
        <v>23.04</v>
      </c>
      <c r="CE29" s="19">
        <v>8</v>
      </c>
      <c r="CG29" s="19">
        <v>0.66</v>
      </c>
      <c r="CH29" s="19">
        <v>0.66</v>
      </c>
      <c r="CI29" s="19">
        <v>0.66</v>
      </c>
      <c r="CJ29" s="19">
        <v>49.5</v>
      </c>
      <c r="CK29" s="19">
        <v>49.5</v>
      </c>
      <c r="CL29" s="19">
        <v>49.5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19.2</v>
      </c>
    </row>
    <row r="30" spans="1:96" s="27" customFormat="1" ht="11.4">
      <c r="B30" s="28" t="s">
        <v>111</v>
      </c>
      <c r="C30" s="29"/>
      <c r="D30" s="29">
        <v>1.64</v>
      </c>
      <c r="E30" s="29">
        <v>0</v>
      </c>
      <c r="F30" s="29">
        <v>0.84</v>
      </c>
      <c r="G30" s="29">
        <v>0.64</v>
      </c>
      <c r="H30" s="29">
        <v>39.159999999999997</v>
      </c>
      <c r="I30" s="29">
        <v>164.37</v>
      </c>
      <c r="J30" s="30">
        <v>0.16</v>
      </c>
      <c r="K30" s="30">
        <v>0</v>
      </c>
      <c r="L30" s="30">
        <v>0</v>
      </c>
      <c r="M30" s="30">
        <v>0</v>
      </c>
      <c r="N30" s="30">
        <v>34.200000000000003</v>
      </c>
      <c r="O30" s="30">
        <v>1.68</v>
      </c>
      <c r="P30" s="30">
        <v>3.28</v>
      </c>
      <c r="Q30" s="30">
        <v>0</v>
      </c>
      <c r="R30" s="30">
        <v>0</v>
      </c>
      <c r="S30" s="30">
        <v>2.2799999999999998</v>
      </c>
      <c r="T30" s="30">
        <v>1.4</v>
      </c>
      <c r="U30" s="30">
        <v>53.6</v>
      </c>
      <c r="V30" s="30">
        <v>684.8</v>
      </c>
      <c r="W30" s="30">
        <v>39.6</v>
      </c>
      <c r="X30" s="30">
        <v>22.4</v>
      </c>
      <c r="Y30" s="30">
        <v>31.6</v>
      </c>
      <c r="Z30" s="30">
        <v>6.32</v>
      </c>
      <c r="AA30" s="30">
        <v>0</v>
      </c>
      <c r="AB30" s="30">
        <v>48</v>
      </c>
      <c r="AC30" s="30">
        <v>8</v>
      </c>
      <c r="AD30" s="30">
        <v>0.52</v>
      </c>
      <c r="AE30" s="30">
        <v>7.0000000000000007E-2</v>
      </c>
      <c r="AF30" s="30">
        <v>0.05</v>
      </c>
      <c r="AG30" s="30">
        <v>0.68</v>
      </c>
      <c r="AH30" s="30">
        <v>1.04</v>
      </c>
      <c r="AI30" s="30">
        <v>20</v>
      </c>
      <c r="AJ30" s="30">
        <v>0.4</v>
      </c>
      <c r="AK30" s="30">
        <v>35.200000000000003</v>
      </c>
      <c r="AL30" s="30">
        <v>40.799999999999997</v>
      </c>
      <c r="AM30" s="30">
        <v>58.4</v>
      </c>
      <c r="AN30" s="30">
        <v>56.8</v>
      </c>
      <c r="AO30" s="30">
        <v>8.8000000000000007</v>
      </c>
      <c r="AP30" s="30">
        <v>33.6</v>
      </c>
      <c r="AQ30" s="30">
        <v>8.8000000000000007</v>
      </c>
      <c r="AR30" s="30">
        <v>28.4</v>
      </c>
      <c r="AS30" s="30">
        <v>53.2</v>
      </c>
      <c r="AT30" s="30">
        <v>32</v>
      </c>
      <c r="AU30" s="30">
        <v>240.8</v>
      </c>
      <c r="AV30" s="30">
        <v>21.2</v>
      </c>
      <c r="AW30" s="30">
        <v>44.4</v>
      </c>
      <c r="AX30" s="30">
        <v>131.19999999999999</v>
      </c>
      <c r="AY30" s="30">
        <v>0</v>
      </c>
      <c r="AZ30" s="30">
        <v>40.799999999999997</v>
      </c>
      <c r="BA30" s="30">
        <v>49.6</v>
      </c>
      <c r="BB30" s="30">
        <v>19.600000000000001</v>
      </c>
      <c r="BC30" s="30">
        <v>16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314.27999999999997</v>
      </c>
      <c r="CC30" s="29">
        <f>SUM($CC$27:$CC$29)</f>
        <v>34.129999999999995</v>
      </c>
      <c r="CD30" s="27">
        <f>$I$30/$I$53*100</f>
        <v>6.3527338360278129</v>
      </c>
      <c r="CE30" s="27">
        <v>8</v>
      </c>
      <c r="CG30" s="27">
        <v>4.66</v>
      </c>
      <c r="CH30" s="27">
        <v>4.66</v>
      </c>
      <c r="CI30" s="27">
        <v>4.66</v>
      </c>
      <c r="CJ30" s="27">
        <v>449.5</v>
      </c>
      <c r="CK30" s="27">
        <v>231.5</v>
      </c>
      <c r="CL30" s="27">
        <v>340.5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>
      <c r="B31" s="18" t="s">
        <v>112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93</v>
      </c>
      <c r="C32" s="25" t="str">
        <f>"250"</f>
        <v>250</v>
      </c>
      <c r="D32" s="25">
        <v>3.74</v>
      </c>
      <c r="E32" s="25">
        <v>3.68</v>
      </c>
      <c r="F32" s="25">
        <v>7.55</v>
      </c>
      <c r="G32" s="25">
        <v>0</v>
      </c>
      <c r="H32" s="25">
        <v>10.7</v>
      </c>
      <c r="I32" s="25">
        <v>122.65951750000001</v>
      </c>
      <c r="J32" s="26">
        <v>5.44</v>
      </c>
      <c r="K32" s="26">
        <v>0.14000000000000001</v>
      </c>
      <c r="L32" s="26">
        <v>0</v>
      </c>
      <c r="M32" s="26">
        <v>0</v>
      </c>
      <c r="N32" s="26">
        <v>9.99</v>
      </c>
      <c r="O32" s="26">
        <v>0</v>
      </c>
      <c r="P32" s="26">
        <v>0.71</v>
      </c>
      <c r="Q32" s="26">
        <v>0</v>
      </c>
      <c r="R32" s="26">
        <v>0</v>
      </c>
      <c r="S32" s="26">
        <v>0.13</v>
      </c>
      <c r="T32" s="26">
        <v>2.46</v>
      </c>
      <c r="U32" s="26">
        <v>549.61</v>
      </c>
      <c r="V32" s="26">
        <v>214.84</v>
      </c>
      <c r="W32" s="26">
        <v>154.44</v>
      </c>
      <c r="X32" s="26">
        <v>18.29</v>
      </c>
      <c r="Y32" s="26">
        <v>106.63</v>
      </c>
      <c r="Z32" s="26">
        <v>0.23</v>
      </c>
      <c r="AA32" s="26">
        <v>30</v>
      </c>
      <c r="AB32" s="26">
        <v>25</v>
      </c>
      <c r="AC32" s="26">
        <v>55.63</v>
      </c>
      <c r="AD32" s="26">
        <v>0.06</v>
      </c>
      <c r="AE32" s="26">
        <v>0.04</v>
      </c>
      <c r="AF32" s="26">
        <v>0.17</v>
      </c>
      <c r="AG32" s="26">
        <v>0.19</v>
      </c>
      <c r="AH32" s="26">
        <v>1.01</v>
      </c>
      <c r="AI32" s="26">
        <v>3.35</v>
      </c>
      <c r="AJ32" s="26">
        <v>0</v>
      </c>
      <c r="AK32" s="26">
        <v>194</v>
      </c>
      <c r="AL32" s="26">
        <v>191.6</v>
      </c>
      <c r="AM32" s="26">
        <v>328.78</v>
      </c>
      <c r="AN32" s="26">
        <v>263.51</v>
      </c>
      <c r="AO32" s="26">
        <v>87.95</v>
      </c>
      <c r="AP32" s="26">
        <v>155.52000000000001</v>
      </c>
      <c r="AQ32" s="26">
        <v>53.05</v>
      </c>
      <c r="AR32" s="26">
        <v>174.03</v>
      </c>
      <c r="AS32" s="26">
        <v>2.13</v>
      </c>
      <c r="AT32" s="26">
        <v>1.54</v>
      </c>
      <c r="AU32" s="26">
        <v>3.37</v>
      </c>
      <c r="AV32" s="26">
        <v>2.06</v>
      </c>
      <c r="AW32" s="26">
        <v>1.42</v>
      </c>
      <c r="AX32" s="26">
        <v>8.41</v>
      </c>
      <c r="AY32" s="26">
        <v>0</v>
      </c>
      <c r="AZ32" s="26">
        <v>2.83</v>
      </c>
      <c r="BA32" s="26">
        <v>3.18</v>
      </c>
      <c r="BB32" s="26">
        <v>218.67</v>
      </c>
      <c r="BC32" s="26">
        <v>31.14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1.22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</v>
      </c>
      <c r="BT32" s="26">
        <v>0</v>
      </c>
      <c r="BU32" s="26">
        <v>0</v>
      </c>
      <c r="BV32" s="26">
        <v>0.06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253.17</v>
      </c>
      <c r="CC32" s="25">
        <v>23.27</v>
      </c>
      <c r="CE32" s="23">
        <v>34.17</v>
      </c>
      <c r="CG32" s="23">
        <v>49.68</v>
      </c>
      <c r="CH32" s="23">
        <v>26.5</v>
      </c>
      <c r="CI32" s="23">
        <v>38.090000000000003</v>
      </c>
      <c r="CJ32" s="23">
        <v>1100.93</v>
      </c>
      <c r="CK32" s="23">
        <v>520.39</v>
      </c>
      <c r="CL32" s="23">
        <v>810.66</v>
      </c>
      <c r="CM32" s="23">
        <v>29.44</v>
      </c>
      <c r="CN32" s="23">
        <v>19.13</v>
      </c>
      <c r="CO32" s="23">
        <v>24.28</v>
      </c>
      <c r="CP32" s="23">
        <v>5</v>
      </c>
      <c r="CQ32" s="23">
        <v>1.25</v>
      </c>
      <c r="CR32" s="23">
        <v>14.1</v>
      </c>
    </row>
    <row r="33" spans="1:96" s="23" customFormat="1">
      <c r="A33" s="23" t="str">
        <f>"10"</f>
        <v>10</v>
      </c>
      <c r="B33" s="24" t="s">
        <v>95</v>
      </c>
      <c r="C33" s="25" t="str">
        <f>"10"</f>
        <v>10</v>
      </c>
      <c r="D33" s="25">
        <v>0.08</v>
      </c>
      <c r="E33" s="25">
        <v>0.08</v>
      </c>
      <c r="F33" s="25">
        <v>7.25</v>
      </c>
      <c r="G33" s="25">
        <v>0</v>
      </c>
      <c r="H33" s="25">
        <v>0.13</v>
      </c>
      <c r="I33" s="25">
        <v>66.063999999999993</v>
      </c>
      <c r="J33" s="26">
        <v>4.71</v>
      </c>
      <c r="K33" s="26">
        <v>0.22</v>
      </c>
      <c r="L33" s="26">
        <v>0</v>
      </c>
      <c r="M33" s="26">
        <v>0</v>
      </c>
      <c r="N33" s="26">
        <v>0.13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0.14000000000000001</v>
      </c>
      <c r="U33" s="26">
        <v>1.5</v>
      </c>
      <c r="V33" s="26">
        <v>3</v>
      </c>
      <c r="W33" s="26">
        <v>2.4</v>
      </c>
      <c r="X33" s="26">
        <v>0</v>
      </c>
      <c r="Y33" s="26">
        <v>3</v>
      </c>
      <c r="Z33" s="26">
        <v>0.02</v>
      </c>
      <c r="AA33" s="26">
        <v>40</v>
      </c>
      <c r="AB33" s="26">
        <v>30</v>
      </c>
      <c r="AC33" s="26">
        <v>45</v>
      </c>
      <c r="AD33" s="26">
        <v>0.1</v>
      </c>
      <c r="AE33" s="26">
        <v>0</v>
      </c>
      <c r="AF33" s="26">
        <v>0.01</v>
      </c>
      <c r="AG33" s="26">
        <v>0.01</v>
      </c>
      <c r="AH33" s="26">
        <v>0.02</v>
      </c>
      <c r="AI33" s="26">
        <v>0</v>
      </c>
      <c r="AJ33" s="26">
        <v>0</v>
      </c>
      <c r="AK33" s="26">
        <v>4.2</v>
      </c>
      <c r="AL33" s="26">
        <v>4.0999999999999996</v>
      </c>
      <c r="AM33" s="26">
        <v>7.6</v>
      </c>
      <c r="AN33" s="26">
        <v>4.5</v>
      </c>
      <c r="AO33" s="26">
        <v>1.7</v>
      </c>
      <c r="AP33" s="26">
        <v>4.7</v>
      </c>
      <c r="AQ33" s="26">
        <v>4.3</v>
      </c>
      <c r="AR33" s="26">
        <v>4.2</v>
      </c>
      <c r="AS33" s="26">
        <v>3.6</v>
      </c>
      <c r="AT33" s="26">
        <v>2.6</v>
      </c>
      <c r="AU33" s="26">
        <v>5.7</v>
      </c>
      <c r="AV33" s="26">
        <v>3.5</v>
      </c>
      <c r="AW33" s="26">
        <v>2.4</v>
      </c>
      <c r="AX33" s="26">
        <v>14.2</v>
      </c>
      <c r="AY33" s="26">
        <v>0</v>
      </c>
      <c r="AZ33" s="26">
        <v>4.8</v>
      </c>
      <c r="BA33" s="26">
        <v>5.4</v>
      </c>
      <c r="BB33" s="26">
        <v>4.2</v>
      </c>
      <c r="BC33" s="26">
        <v>1</v>
      </c>
      <c r="BD33" s="26">
        <v>0.27</v>
      </c>
      <c r="BE33" s="26">
        <v>0.12</v>
      </c>
      <c r="BF33" s="26">
        <v>7.0000000000000007E-2</v>
      </c>
      <c r="BG33" s="26">
        <v>0.15</v>
      </c>
      <c r="BH33" s="26">
        <v>0.17</v>
      </c>
      <c r="BI33" s="26">
        <v>0.79</v>
      </c>
      <c r="BJ33" s="26">
        <v>0</v>
      </c>
      <c r="BK33" s="26">
        <v>2.21</v>
      </c>
      <c r="BL33" s="26">
        <v>0</v>
      </c>
      <c r="BM33" s="26">
        <v>0.68</v>
      </c>
      <c r="BN33" s="26">
        <v>0</v>
      </c>
      <c r="BO33" s="26">
        <v>0</v>
      </c>
      <c r="BP33" s="26">
        <v>0</v>
      </c>
      <c r="BQ33" s="26">
        <v>0.15</v>
      </c>
      <c r="BR33" s="26">
        <v>0.23</v>
      </c>
      <c r="BS33" s="26">
        <v>1.8</v>
      </c>
      <c r="BT33" s="26">
        <v>0</v>
      </c>
      <c r="BU33" s="26">
        <v>0</v>
      </c>
      <c r="BV33" s="26">
        <v>0.09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2.5</v>
      </c>
      <c r="CC33" s="25">
        <v>10.91</v>
      </c>
      <c r="CE33" s="23">
        <v>45</v>
      </c>
      <c r="CG33" s="23">
        <v>0.6</v>
      </c>
      <c r="CH33" s="23">
        <v>0.15</v>
      </c>
      <c r="CI33" s="23">
        <v>0.38</v>
      </c>
      <c r="CJ33" s="23">
        <v>30</v>
      </c>
      <c r="CK33" s="23">
        <v>12.3</v>
      </c>
      <c r="CL33" s="23">
        <v>21.15</v>
      </c>
      <c r="CM33" s="23">
        <v>2.57</v>
      </c>
      <c r="CN33" s="23">
        <v>1.31</v>
      </c>
      <c r="CO33" s="23">
        <v>1.94</v>
      </c>
      <c r="CP33" s="23">
        <v>0</v>
      </c>
      <c r="CQ33" s="23">
        <v>0</v>
      </c>
      <c r="CR33" s="23">
        <v>6.61</v>
      </c>
    </row>
    <row r="34" spans="1:96" s="23" customFormat="1">
      <c r="A34" s="23" t="str">
        <f>"4/13"</f>
        <v>4/13</v>
      </c>
      <c r="B34" s="24" t="s">
        <v>94</v>
      </c>
      <c r="C34" s="25" t="str">
        <f>"20"</f>
        <v>20</v>
      </c>
      <c r="D34" s="25">
        <v>4.6399999999999997</v>
      </c>
      <c r="E34" s="25">
        <v>4.6399999999999997</v>
      </c>
      <c r="F34" s="25">
        <v>5.9</v>
      </c>
      <c r="G34" s="25">
        <v>0</v>
      </c>
      <c r="H34" s="25">
        <v>0</v>
      </c>
      <c r="I34" s="25">
        <v>72.86</v>
      </c>
      <c r="J34" s="26">
        <v>3.18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0.4</v>
      </c>
      <c r="T34" s="26">
        <v>0.86</v>
      </c>
      <c r="U34" s="26">
        <v>162</v>
      </c>
      <c r="V34" s="26">
        <v>17.600000000000001</v>
      </c>
      <c r="W34" s="26">
        <v>176</v>
      </c>
      <c r="X34" s="26">
        <v>7</v>
      </c>
      <c r="Y34" s="26">
        <v>100</v>
      </c>
      <c r="Z34" s="26">
        <v>0.2</v>
      </c>
      <c r="AA34" s="26">
        <v>52</v>
      </c>
      <c r="AB34" s="26">
        <v>34</v>
      </c>
      <c r="AC34" s="26">
        <v>57.6</v>
      </c>
      <c r="AD34" s="26">
        <v>0.1</v>
      </c>
      <c r="AE34" s="26">
        <v>0.01</v>
      </c>
      <c r="AF34" s="26">
        <v>0.06</v>
      </c>
      <c r="AG34" s="26">
        <v>0.04</v>
      </c>
      <c r="AH34" s="26">
        <v>1.22</v>
      </c>
      <c r="AI34" s="26">
        <v>0.14000000000000001</v>
      </c>
      <c r="AJ34" s="26">
        <v>0</v>
      </c>
      <c r="AK34" s="26">
        <v>338</v>
      </c>
      <c r="AL34" s="26">
        <v>194</v>
      </c>
      <c r="AM34" s="26">
        <v>386</v>
      </c>
      <c r="AN34" s="26">
        <v>306</v>
      </c>
      <c r="AO34" s="26">
        <v>108</v>
      </c>
      <c r="AP34" s="26">
        <v>184</v>
      </c>
      <c r="AQ34" s="26">
        <v>132</v>
      </c>
      <c r="AR34" s="26">
        <v>244</v>
      </c>
      <c r="AS34" s="26">
        <v>120</v>
      </c>
      <c r="AT34" s="26">
        <v>142</v>
      </c>
      <c r="AU34" s="26">
        <v>270</v>
      </c>
      <c r="AV34" s="26">
        <v>298</v>
      </c>
      <c r="AW34" s="26">
        <v>76</v>
      </c>
      <c r="AX34" s="26">
        <v>920</v>
      </c>
      <c r="AY34" s="26">
        <v>0</v>
      </c>
      <c r="AZ34" s="26">
        <v>464</v>
      </c>
      <c r="BA34" s="26">
        <v>240</v>
      </c>
      <c r="BB34" s="26">
        <v>270</v>
      </c>
      <c r="BC34" s="26">
        <v>42</v>
      </c>
      <c r="BD34" s="26">
        <v>0</v>
      </c>
      <c r="BE34" s="26">
        <v>0.02</v>
      </c>
      <c r="BF34" s="26">
        <v>0.08</v>
      </c>
      <c r="BG34" s="26">
        <v>0.25</v>
      </c>
      <c r="BH34" s="26">
        <v>0.23</v>
      </c>
      <c r="BI34" s="26">
        <v>0.48</v>
      </c>
      <c r="BJ34" s="26">
        <v>0.06</v>
      </c>
      <c r="BK34" s="26">
        <v>1.24</v>
      </c>
      <c r="BL34" s="26">
        <v>0.04</v>
      </c>
      <c r="BM34" s="26">
        <v>0.68</v>
      </c>
      <c r="BN34" s="26">
        <v>0.04</v>
      </c>
      <c r="BO34" s="26">
        <v>0</v>
      </c>
      <c r="BP34" s="26">
        <v>0</v>
      </c>
      <c r="BQ34" s="26">
        <v>0.08</v>
      </c>
      <c r="BR34" s="26">
        <v>0.1</v>
      </c>
      <c r="BS34" s="26">
        <v>1.35</v>
      </c>
      <c r="BT34" s="26">
        <v>0</v>
      </c>
      <c r="BU34" s="26">
        <v>0</v>
      </c>
      <c r="BV34" s="26">
        <v>0.14000000000000001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8.1999999999999993</v>
      </c>
      <c r="CC34" s="25">
        <v>16.66</v>
      </c>
      <c r="CE34" s="23">
        <v>57.67</v>
      </c>
      <c r="CG34" s="23">
        <v>0</v>
      </c>
      <c r="CH34" s="23">
        <v>0</v>
      </c>
      <c r="CI34" s="23">
        <v>0</v>
      </c>
      <c r="CJ34" s="23">
        <v>750</v>
      </c>
      <c r="CK34" s="23">
        <v>555</v>
      </c>
      <c r="CL34" s="23">
        <v>652.5</v>
      </c>
      <c r="CM34" s="23">
        <v>2.2999999999999998</v>
      </c>
      <c r="CN34" s="23">
        <v>1.46</v>
      </c>
      <c r="CO34" s="23">
        <v>1.88</v>
      </c>
      <c r="CP34" s="23">
        <v>0</v>
      </c>
      <c r="CQ34" s="23">
        <v>0</v>
      </c>
      <c r="CR34" s="23">
        <v>10.1</v>
      </c>
    </row>
    <row r="35" spans="1:96" s="23" customFormat="1">
      <c r="A35" s="23" t="str">
        <f>"2"</f>
        <v>2</v>
      </c>
      <c r="B35" s="24" t="s">
        <v>96</v>
      </c>
      <c r="C35" s="25" t="str">
        <f>"60"</f>
        <v>60</v>
      </c>
      <c r="D35" s="25">
        <v>3.97</v>
      </c>
      <c r="E35" s="25">
        <v>0</v>
      </c>
      <c r="F35" s="25">
        <v>0.39</v>
      </c>
      <c r="G35" s="25">
        <v>0.39</v>
      </c>
      <c r="H35" s="25">
        <v>28.14</v>
      </c>
      <c r="I35" s="25">
        <v>134.34059999999999</v>
      </c>
      <c r="J35" s="26">
        <v>0</v>
      </c>
      <c r="K35" s="26">
        <v>0</v>
      </c>
      <c r="L35" s="26">
        <v>0</v>
      </c>
      <c r="M35" s="26">
        <v>0</v>
      </c>
      <c r="N35" s="26">
        <v>0.66</v>
      </c>
      <c r="O35" s="26">
        <v>27.36</v>
      </c>
      <c r="P35" s="26">
        <v>0.12</v>
      </c>
      <c r="Q35" s="26">
        <v>0</v>
      </c>
      <c r="R35" s="26">
        <v>0</v>
      </c>
      <c r="S35" s="26">
        <v>0</v>
      </c>
      <c r="T35" s="26">
        <v>1.08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191.57</v>
      </c>
      <c r="AL35" s="26">
        <v>199.4</v>
      </c>
      <c r="AM35" s="26">
        <v>305.37</v>
      </c>
      <c r="AN35" s="26">
        <v>101.27</v>
      </c>
      <c r="AO35" s="26">
        <v>60.03</v>
      </c>
      <c r="AP35" s="26">
        <v>120.06</v>
      </c>
      <c r="AQ35" s="26">
        <v>45.41</v>
      </c>
      <c r="AR35" s="26">
        <v>217.15</v>
      </c>
      <c r="AS35" s="26">
        <v>134.68</v>
      </c>
      <c r="AT35" s="26">
        <v>187.92</v>
      </c>
      <c r="AU35" s="26">
        <v>155.03</v>
      </c>
      <c r="AV35" s="26">
        <v>81.430000000000007</v>
      </c>
      <c r="AW35" s="26">
        <v>144.07</v>
      </c>
      <c r="AX35" s="26">
        <v>1204.78</v>
      </c>
      <c r="AY35" s="26">
        <v>0</v>
      </c>
      <c r="AZ35" s="26">
        <v>392.54</v>
      </c>
      <c r="BA35" s="26">
        <v>170.69</v>
      </c>
      <c r="BB35" s="26">
        <v>113.27</v>
      </c>
      <c r="BC35" s="26">
        <v>89.78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0.05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0.04</v>
      </c>
      <c r="BT35" s="26">
        <v>0</v>
      </c>
      <c r="BU35" s="26">
        <v>0</v>
      </c>
      <c r="BV35" s="26">
        <v>0.17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23.46</v>
      </c>
      <c r="CC35" s="25">
        <v>3.36</v>
      </c>
      <c r="CE35" s="23">
        <v>0</v>
      </c>
      <c r="CG35" s="23">
        <v>0</v>
      </c>
      <c r="CH35" s="23">
        <v>0</v>
      </c>
      <c r="CI35" s="23">
        <v>0</v>
      </c>
      <c r="CJ35" s="23">
        <v>843.55</v>
      </c>
      <c r="CK35" s="23">
        <v>324.99</v>
      </c>
      <c r="CL35" s="23">
        <v>584.27</v>
      </c>
      <c r="CM35" s="23">
        <v>6.75</v>
      </c>
      <c r="CN35" s="23">
        <v>6.75</v>
      </c>
      <c r="CO35" s="23">
        <v>6.75</v>
      </c>
      <c r="CP35" s="23">
        <v>0</v>
      </c>
      <c r="CQ35" s="23">
        <v>0</v>
      </c>
      <c r="CR35" s="23">
        <v>2.8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1.1299999999999999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0.69</v>
      </c>
    </row>
    <row r="37" spans="1:96" s="27" customFormat="1" ht="11.4">
      <c r="B37" s="28" t="s">
        <v>113</v>
      </c>
      <c r="C37" s="29"/>
      <c r="D37" s="29">
        <v>12.52</v>
      </c>
      <c r="E37" s="29">
        <v>8.4</v>
      </c>
      <c r="F37" s="29">
        <v>21.12</v>
      </c>
      <c r="G37" s="29">
        <v>0.42</v>
      </c>
      <c r="H37" s="29">
        <v>44.91</v>
      </c>
      <c r="I37" s="29">
        <v>419.02</v>
      </c>
      <c r="J37" s="30">
        <v>13.33</v>
      </c>
      <c r="K37" s="30">
        <v>0.36</v>
      </c>
      <c r="L37" s="30">
        <v>0</v>
      </c>
      <c r="M37" s="30">
        <v>0</v>
      </c>
      <c r="N37" s="30">
        <v>16.670000000000002</v>
      </c>
      <c r="O37" s="30">
        <v>27.36</v>
      </c>
      <c r="P37" s="30">
        <v>0.88</v>
      </c>
      <c r="Q37" s="30">
        <v>0</v>
      </c>
      <c r="R37" s="30">
        <v>0</v>
      </c>
      <c r="S37" s="30">
        <v>0.53</v>
      </c>
      <c r="T37" s="30">
        <v>4.57</v>
      </c>
      <c r="U37" s="30">
        <v>713.17</v>
      </c>
      <c r="V37" s="30">
        <v>235.62</v>
      </c>
      <c r="W37" s="30">
        <v>333.01</v>
      </c>
      <c r="X37" s="30">
        <v>25.29</v>
      </c>
      <c r="Y37" s="30">
        <v>209.63</v>
      </c>
      <c r="Z37" s="30">
        <v>0.47</v>
      </c>
      <c r="AA37" s="30">
        <v>122</v>
      </c>
      <c r="AB37" s="30">
        <v>89</v>
      </c>
      <c r="AC37" s="30">
        <v>158.22999999999999</v>
      </c>
      <c r="AD37" s="30">
        <v>0.26</v>
      </c>
      <c r="AE37" s="30">
        <v>0.05</v>
      </c>
      <c r="AF37" s="30">
        <v>0.24</v>
      </c>
      <c r="AG37" s="30">
        <v>0.24</v>
      </c>
      <c r="AH37" s="30">
        <v>2.25</v>
      </c>
      <c r="AI37" s="30">
        <v>3.49</v>
      </c>
      <c r="AJ37" s="30">
        <v>0</v>
      </c>
      <c r="AK37" s="30">
        <v>727.78</v>
      </c>
      <c r="AL37" s="30">
        <v>589.1</v>
      </c>
      <c r="AM37" s="30">
        <v>1027.75</v>
      </c>
      <c r="AN37" s="30">
        <v>675.28</v>
      </c>
      <c r="AO37" s="30">
        <v>257.68</v>
      </c>
      <c r="AP37" s="30">
        <v>464.28</v>
      </c>
      <c r="AQ37" s="30">
        <v>234.77</v>
      </c>
      <c r="AR37" s="30">
        <v>639.38</v>
      </c>
      <c r="AS37" s="30">
        <v>260.41000000000003</v>
      </c>
      <c r="AT37" s="30">
        <v>334.06</v>
      </c>
      <c r="AU37" s="30">
        <v>434.1</v>
      </c>
      <c r="AV37" s="30">
        <v>384.99</v>
      </c>
      <c r="AW37" s="30">
        <v>223.89</v>
      </c>
      <c r="AX37" s="30">
        <v>2147.39</v>
      </c>
      <c r="AY37" s="30">
        <v>0</v>
      </c>
      <c r="AZ37" s="30">
        <v>864.17</v>
      </c>
      <c r="BA37" s="30">
        <v>419.28</v>
      </c>
      <c r="BB37" s="30">
        <v>606.15</v>
      </c>
      <c r="BC37" s="30">
        <v>163.92</v>
      </c>
      <c r="BD37" s="30">
        <v>0.42</v>
      </c>
      <c r="BE37" s="30">
        <v>0.21</v>
      </c>
      <c r="BF37" s="30">
        <v>0.18</v>
      </c>
      <c r="BG37" s="30">
        <v>0.49</v>
      </c>
      <c r="BH37" s="30">
        <v>0.5</v>
      </c>
      <c r="BI37" s="30">
        <v>1.71</v>
      </c>
      <c r="BJ37" s="30">
        <v>0.06</v>
      </c>
      <c r="BK37" s="30">
        <v>4.72</v>
      </c>
      <c r="BL37" s="30">
        <v>0.04</v>
      </c>
      <c r="BM37" s="30">
        <v>1.74</v>
      </c>
      <c r="BN37" s="30">
        <v>0.04</v>
      </c>
      <c r="BO37" s="30">
        <v>0</v>
      </c>
      <c r="BP37" s="30">
        <v>0</v>
      </c>
      <c r="BQ37" s="30">
        <v>0.32</v>
      </c>
      <c r="BR37" s="30">
        <v>0.46</v>
      </c>
      <c r="BS37" s="30">
        <v>4.1900000000000004</v>
      </c>
      <c r="BT37" s="30">
        <v>0</v>
      </c>
      <c r="BU37" s="30">
        <v>0</v>
      </c>
      <c r="BV37" s="30">
        <v>0.45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487.38</v>
      </c>
      <c r="CC37" s="29">
        <f>SUM($CC$31:$CC$36)</f>
        <v>55.330000000000005</v>
      </c>
      <c r="CD37" s="27">
        <f>$I$37/$I$53*100</f>
        <v>16.194698132094505</v>
      </c>
      <c r="CE37" s="27">
        <v>136.83000000000001</v>
      </c>
      <c r="CG37" s="27">
        <v>50.88</v>
      </c>
      <c r="CH37" s="27">
        <v>27.25</v>
      </c>
      <c r="CI37" s="27">
        <v>39.06</v>
      </c>
      <c r="CJ37" s="27">
        <v>2784.48</v>
      </c>
      <c r="CK37" s="27">
        <v>1437.27</v>
      </c>
      <c r="CL37" s="27">
        <v>2110.88</v>
      </c>
      <c r="CM37" s="27">
        <v>47.58</v>
      </c>
      <c r="CN37" s="27">
        <v>32.479999999999997</v>
      </c>
      <c r="CO37" s="27">
        <v>40.03</v>
      </c>
      <c r="CP37" s="27">
        <v>11</v>
      </c>
      <c r="CQ37" s="27">
        <v>1.25</v>
      </c>
    </row>
    <row r="38" spans="1:96" s="86" customFormat="1" ht="11.4">
      <c r="A38" s="86" t="s">
        <v>154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14.47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8.77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11.63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7.05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16.05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9.73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54.89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33.46</v>
      </c>
    </row>
    <row r="44" spans="1:96" s="23" customFormat="1">
      <c r="A44" s="23" t="str">
        <f>"601"</f>
        <v>601</v>
      </c>
      <c r="B44" s="24" t="s">
        <v>104</v>
      </c>
      <c r="C44" s="25" t="str">
        <f>"30"</f>
        <v>30</v>
      </c>
      <c r="D44" s="25">
        <v>0.43</v>
      </c>
      <c r="E44" s="25">
        <v>0</v>
      </c>
      <c r="F44" s="25">
        <v>0.89</v>
      </c>
      <c r="G44" s="25">
        <v>0.03</v>
      </c>
      <c r="H44" s="25">
        <v>1.74</v>
      </c>
      <c r="I44" s="25">
        <v>16.849643977499998</v>
      </c>
      <c r="J44" s="26">
        <v>0.68</v>
      </c>
      <c r="K44" s="26">
        <v>0</v>
      </c>
      <c r="L44" s="26">
        <v>0</v>
      </c>
      <c r="M44" s="26">
        <v>0</v>
      </c>
      <c r="N44" s="26">
        <v>0.39</v>
      </c>
      <c r="O44" s="26">
        <v>1.27</v>
      </c>
      <c r="P44" s="26">
        <v>7.0000000000000007E-2</v>
      </c>
      <c r="Q44" s="26">
        <v>0</v>
      </c>
      <c r="R44" s="26">
        <v>0</v>
      </c>
      <c r="S44" s="26">
        <v>0.08</v>
      </c>
      <c r="T44" s="26">
        <v>0.56999999999999995</v>
      </c>
      <c r="U44" s="26">
        <v>196.75</v>
      </c>
      <c r="V44" s="26">
        <v>15.83</v>
      </c>
      <c r="W44" s="26">
        <v>7.2</v>
      </c>
      <c r="X44" s="26">
        <v>1.27</v>
      </c>
      <c r="Y44" s="26">
        <v>5.79</v>
      </c>
      <c r="Z44" s="26">
        <v>0.06</v>
      </c>
      <c r="AA44" s="26">
        <v>2.7</v>
      </c>
      <c r="AB44" s="26">
        <v>14.88</v>
      </c>
      <c r="AC44" s="26">
        <v>10.73</v>
      </c>
      <c r="AD44" s="26">
        <v>7.0000000000000007E-2</v>
      </c>
      <c r="AE44" s="26">
        <v>0</v>
      </c>
      <c r="AF44" s="26">
        <v>0.01</v>
      </c>
      <c r="AG44" s="26">
        <v>0.04</v>
      </c>
      <c r="AH44" s="26">
        <v>0.14000000000000001</v>
      </c>
      <c r="AI44" s="26">
        <v>0.17</v>
      </c>
      <c r="AJ44" s="26">
        <v>0</v>
      </c>
      <c r="AK44" s="26">
        <v>9.36</v>
      </c>
      <c r="AL44" s="26">
        <v>8.5500000000000007</v>
      </c>
      <c r="AM44" s="26">
        <v>16.02</v>
      </c>
      <c r="AN44" s="26">
        <v>4.97</v>
      </c>
      <c r="AO44" s="26">
        <v>3.04</v>
      </c>
      <c r="AP44" s="26">
        <v>6.18</v>
      </c>
      <c r="AQ44" s="26">
        <v>1.99</v>
      </c>
      <c r="AR44" s="26">
        <v>9.94</v>
      </c>
      <c r="AS44" s="26">
        <v>6.56</v>
      </c>
      <c r="AT44" s="26">
        <v>7.95</v>
      </c>
      <c r="AU44" s="26">
        <v>6.76</v>
      </c>
      <c r="AV44" s="26">
        <v>3.98</v>
      </c>
      <c r="AW44" s="26">
        <v>6.96</v>
      </c>
      <c r="AX44" s="26">
        <v>61.23</v>
      </c>
      <c r="AY44" s="26">
        <v>0</v>
      </c>
      <c r="AZ44" s="26">
        <v>19.28</v>
      </c>
      <c r="BA44" s="26">
        <v>9.94</v>
      </c>
      <c r="BB44" s="26">
        <v>4.97</v>
      </c>
      <c r="BC44" s="26">
        <v>3.98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29.26</v>
      </c>
      <c r="CC44" s="25">
        <v>2.99</v>
      </c>
      <c r="CE44" s="23">
        <v>5.18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0.5</v>
      </c>
      <c r="CR44" s="23">
        <v>1.81</v>
      </c>
    </row>
    <row r="45" spans="1:96" s="23" customFormat="1">
      <c r="A45" s="23" t="str">
        <f>"2"</f>
        <v>2</v>
      </c>
      <c r="B45" s="24" t="s">
        <v>96</v>
      </c>
      <c r="C45" s="25" t="str">
        <f>"40,1"</f>
        <v>40,1</v>
      </c>
      <c r="D45" s="25">
        <v>2.65</v>
      </c>
      <c r="E45" s="25">
        <v>0</v>
      </c>
      <c r="F45" s="25">
        <v>0.26</v>
      </c>
      <c r="G45" s="25">
        <v>0.26</v>
      </c>
      <c r="H45" s="25">
        <v>18.809999999999999</v>
      </c>
      <c r="I45" s="25">
        <v>89.784300999999985</v>
      </c>
      <c r="J45" s="26">
        <v>0</v>
      </c>
      <c r="K45" s="26">
        <v>0</v>
      </c>
      <c r="L45" s="26">
        <v>0</v>
      </c>
      <c r="M45" s="26">
        <v>0</v>
      </c>
      <c r="N45" s="26">
        <v>0.44</v>
      </c>
      <c r="O45" s="26">
        <v>18.29</v>
      </c>
      <c r="P45" s="26">
        <v>0.08</v>
      </c>
      <c r="Q45" s="26">
        <v>0</v>
      </c>
      <c r="R45" s="26">
        <v>0</v>
      </c>
      <c r="S45" s="26">
        <v>0</v>
      </c>
      <c r="T45" s="26">
        <v>0.72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128.04</v>
      </c>
      <c r="AL45" s="26">
        <v>133.27000000000001</v>
      </c>
      <c r="AM45" s="26">
        <v>204.09</v>
      </c>
      <c r="AN45" s="26">
        <v>67.680000000000007</v>
      </c>
      <c r="AO45" s="26">
        <v>40.119999999999997</v>
      </c>
      <c r="AP45" s="26">
        <v>80.239999999999995</v>
      </c>
      <c r="AQ45" s="26">
        <v>30.35</v>
      </c>
      <c r="AR45" s="26">
        <v>145.13</v>
      </c>
      <c r="AS45" s="26">
        <v>90.01</v>
      </c>
      <c r="AT45" s="26">
        <v>125.59</v>
      </c>
      <c r="AU45" s="26">
        <v>103.61</v>
      </c>
      <c r="AV45" s="26">
        <v>54.42</v>
      </c>
      <c r="AW45" s="26">
        <v>96.29</v>
      </c>
      <c r="AX45" s="26">
        <v>805.19</v>
      </c>
      <c r="AY45" s="26">
        <v>0</v>
      </c>
      <c r="AZ45" s="26">
        <v>262.35000000000002</v>
      </c>
      <c r="BA45" s="26">
        <v>114.08</v>
      </c>
      <c r="BB45" s="26">
        <v>75.7</v>
      </c>
      <c r="BC45" s="26">
        <v>60.01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15.68</v>
      </c>
      <c r="CC45" s="25">
        <v>2.25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1.87</v>
      </c>
    </row>
    <row r="46" spans="1:96" s="23" customFormat="1">
      <c r="A46" s="23" t="str">
        <f>"3"</f>
        <v>3</v>
      </c>
      <c r="B46" s="24" t="s">
        <v>105</v>
      </c>
      <c r="C46" s="25" t="str">
        <f>"30"</f>
        <v>30</v>
      </c>
      <c r="D46" s="25">
        <v>1.98</v>
      </c>
      <c r="E46" s="25">
        <v>0</v>
      </c>
      <c r="F46" s="25">
        <v>0.36</v>
      </c>
      <c r="G46" s="25">
        <v>0.36</v>
      </c>
      <c r="H46" s="25">
        <v>12.51</v>
      </c>
      <c r="I46" s="25">
        <v>58.013999999999996</v>
      </c>
      <c r="J46" s="26">
        <v>0.06</v>
      </c>
      <c r="K46" s="26">
        <v>0</v>
      </c>
      <c r="L46" s="26">
        <v>0</v>
      </c>
      <c r="M46" s="26">
        <v>0</v>
      </c>
      <c r="N46" s="26">
        <v>0.36</v>
      </c>
      <c r="O46" s="26">
        <v>9.66</v>
      </c>
      <c r="P46" s="26">
        <v>2.4900000000000002</v>
      </c>
      <c r="Q46" s="26">
        <v>0</v>
      </c>
      <c r="R46" s="26">
        <v>0</v>
      </c>
      <c r="S46" s="26">
        <v>0.3</v>
      </c>
      <c r="T46" s="26">
        <v>0.75</v>
      </c>
      <c r="U46" s="26">
        <v>183</v>
      </c>
      <c r="V46" s="26">
        <v>73.5</v>
      </c>
      <c r="W46" s="26">
        <v>10.5</v>
      </c>
      <c r="X46" s="26">
        <v>14.1</v>
      </c>
      <c r="Y46" s="26">
        <v>47.4</v>
      </c>
      <c r="Z46" s="26">
        <v>1.17</v>
      </c>
      <c r="AA46" s="26">
        <v>0</v>
      </c>
      <c r="AB46" s="26">
        <v>1.5</v>
      </c>
      <c r="AC46" s="26">
        <v>0.3</v>
      </c>
      <c r="AD46" s="26">
        <v>0.42</v>
      </c>
      <c r="AE46" s="26">
        <v>0.05</v>
      </c>
      <c r="AF46" s="26">
        <v>0.02</v>
      </c>
      <c r="AG46" s="26">
        <v>0.21</v>
      </c>
      <c r="AH46" s="26">
        <v>0.6</v>
      </c>
      <c r="AI46" s="26">
        <v>0</v>
      </c>
      <c r="AJ46" s="26">
        <v>0</v>
      </c>
      <c r="AK46" s="26">
        <v>0</v>
      </c>
      <c r="AL46" s="26">
        <v>0</v>
      </c>
      <c r="AM46" s="26">
        <v>128.1</v>
      </c>
      <c r="AN46" s="26">
        <v>66.900000000000006</v>
      </c>
      <c r="AO46" s="26">
        <v>27.9</v>
      </c>
      <c r="AP46" s="26">
        <v>59.4</v>
      </c>
      <c r="AQ46" s="26">
        <v>24</v>
      </c>
      <c r="AR46" s="26">
        <v>111.3</v>
      </c>
      <c r="AS46" s="26">
        <v>89.1</v>
      </c>
      <c r="AT46" s="26">
        <v>87.3</v>
      </c>
      <c r="AU46" s="26">
        <v>139.19999999999999</v>
      </c>
      <c r="AV46" s="26">
        <v>37.200000000000003</v>
      </c>
      <c r="AW46" s="26">
        <v>93</v>
      </c>
      <c r="AX46" s="26">
        <v>458.7</v>
      </c>
      <c r="AY46" s="26">
        <v>0</v>
      </c>
      <c r="AZ46" s="26">
        <v>157.80000000000001</v>
      </c>
      <c r="BA46" s="26">
        <v>87.3</v>
      </c>
      <c r="BB46" s="26">
        <v>54</v>
      </c>
      <c r="BC46" s="26">
        <v>39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0.14000000000000001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14.1</v>
      </c>
      <c r="CC46" s="25">
        <v>1.74</v>
      </c>
      <c r="CE46" s="23">
        <v>0.25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1.45</v>
      </c>
    </row>
    <row r="47" spans="1:96" s="19" customFormat="1" ht="24">
      <c r="A47" s="19" t="str">
        <f>"29/11"</f>
        <v>29/11</v>
      </c>
      <c r="B47" s="20" t="s">
        <v>106</v>
      </c>
      <c r="C47" s="21" t="str">
        <f>"200"</f>
        <v>200</v>
      </c>
      <c r="D47" s="21">
        <v>0.28999999999999998</v>
      </c>
      <c r="E47" s="21">
        <v>0</v>
      </c>
      <c r="F47" s="21">
        <v>7.0000000000000007E-2</v>
      </c>
      <c r="G47" s="21">
        <v>7.0000000000000007E-2</v>
      </c>
      <c r="H47" s="21">
        <v>7.49</v>
      </c>
      <c r="I47" s="21">
        <v>30.103196000000001</v>
      </c>
      <c r="J47" s="22">
        <v>0</v>
      </c>
      <c r="K47" s="22">
        <v>0</v>
      </c>
      <c r="L47" s="22">
        <v>0</v>
      </c>
      <c r="M47" s="22">
        <v>0</v>
      </c>
      <c r="N47" s="22">
        <v>7.09</v>
      </c>
      <c r="O47" s="22">
        <v>0</v>
      </c>
      <c r="P47" s="22">
        <v>0.4</v>
      </c>
      <c r="Q47" s="22">
        <v>0</v>
      </c>
      <c r="R47" s="22">
        <v>0</v>
      </c>
      <c r="S47" s="22">
        <v>0.2</v>
      </c>
      <c r="T47" s="22">
        <v>0.13</v>
      </c>
      <c r="U47" s="22">
        <v>1.99</v>
      </c>
      <c r="V47" s="22">
        <v>29.43</v>
      </c>
      <c r="W47" s="22">
        <v>5.12</v>
      </c>
      <c r="X47" s="22">
        <v>1.85</v>
      </c>
      <c r="Y47" s="22">
        <v>3.21</v>
      </c>
      <c r="Z47" s="22">
        <v>0.06</v>
      </c>
      <c r="AA47" s="22">
        <v>0</v>
      </c>
      <c r="AB47" s="22">
        <v>6.75</v>
      </c>
      <c r="AC47" s="22">
        <v>1.2</v>
      </c>
      <c r="AD47" s="22">
        <v>0.03</v>
      </c>
      <c r="AE47" s="22">
        <v>0.01</v>
      </c>
      <c r="AF47" s="22">
        <v>0</v>
      </c>
      <c r="AG47" s="22">
        <v>0.03</v>
      </c>
      <c r="AH47" s="22">
        <v>0.05</v>
      </c>
      <c r="AI47" s="22">
        <v>3.6</v>
      </c>
      <c r="AJ47" s="22">
        <v>0</v>
      </c>
      <c r="AK47" s="22">
        <v>5.15</v>
      </c>
      <c r="AL47" s="22">
        <v>3.97</v>
      </c>
      <c r="AM47" s="22">
        <v>2.94</v>
      </c>
      <c r="AN47" s="22">
        <v>5.29</v>
      </c>
      <c r="AO47" s="22">
        <v>1.91</v>
      </c>
      <c r="AP47" s="22">
        <v>1.91</v>
      </c>
      <c r="AQ47" s="22">
        <v>0.88</v>
      </c>
      <c r="AR47" s="22">
        <v>3.97</v>
      </c>
      <c r="AS47" s="22">
        <v>6.32</v>
      </c>
      <c r="AT47" s="22">
        <v>8.23</v>
      </c>
      <c r="AU47" s="22">
        <v>14.55</v>
      </c>
      <c r="AV47" s="22">
        <v>2.21</v>
      </c>
      <c r="AW47" s="22">
        <v>12.05</v>
      </c>
      <c r="AX47" s="22">
        <v>12.05</v>
      </c>
      <c r="AY47" s="22">
        <v>0</v>
      </c>
      <c r="AZ47" s="22">
        <v>5.88</v>
      </c>
      <c r="BA47" s="22">
        <v>4.12</v>
      </c>
      <c r="BB47" s="22">
        <v>2.06</v>
      </c>
      <c r="BC47" s="22">
        <v>1.32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208.22</v>
      </c>
      <c r="CC47" s="21">
        <v>6.52</v>
      </c>
      <c r="CE47" s="19">
        <v>1.1299999999999999</v>
      </c>
      <c r="CG47" s="19">
        <v>0.3</v>
      </c>
      <c r="CH47" s="19">
        <v>0.3</v>
      </c>
      <c r="CI47" s="19">
        <v>0.3</v>
      </c>
      <c r="CJ47" s="19">
        <v>30</v>
      </c>
      <c r="CK47" s="19">
        <v>12.3</v>
      </c>
      <c r="CL47" s="19">
        <v>21.15</v>
      </c>
      <c r="CM47" s="19">
        <v>0</v>
      </c>
      <c r="CN47" s="19">
        <v>0</v>
      </c>
      <c r="CO47" s="19">
        <v>0</v>
      </c>
      <c r="CP47" s="19">
        <v>6</v>
      </c>
      <c r="CQ47" s="19">
        <v>0</v>
      </c>
      <c r="CR47" s="19">
        <v>5.1100000000000003</v>
      </c>
    </row>
    <row r="48" spans="1:96" s="27" customFormat="1" ht="11.4">
      <c r="B48" s="28" t="s">
        <v>115</v>
      </c>
      <c r="C48" s="29"/>
      <c r="D48" s="29">
        <v>28.3</v>
      </c>
      <c r="E48" s="29">
        <v>13.29</v>
      </c>
      <c r="F48" s="29">
        <v>28.02</v>
      </c>
      <c r="G48" s="29">
        <v>15.53</v>
      </c>
      <c r="H48" s="29">
        <v>117.89</v>
      </c>
      <c r="I48" s="29">
        <v>826.26</v>
      </c>
      <c r="J48" s="30">
        <v>10.74</v>
      </c>
      <c r="K48" s="30">
        <v>9.85</v>
      </c>
      <c r="L48" s="30">
        <v>0</v>
      </c>
      <c r="M48" s="30">
        <v>0</v>
      </c>
      <c r="N48" s="30">
        <v>22.95</v>
      </c>
      <c r="O48" s="30">
        <v>85.62</v>
      </c>
      <c r="P48" s="30">
        <v>9.32</v>
      </c>
      <c r="Q48" s="30">
        <v>0</v>
      </c>
      <c r="R48" s="30">
        <v>0</v>
      </c>
      <c r="S48" s="30">
        <v>1.33</v>
      </c>
      <c r="T48" s="30">
        <v>8.85</v>
      </c>
      <c r="U48" s="30">
        <v>1588.07</v>
      </c>
      <c r="V48" s="30">
        <v>1003.76</v>
      </c>
      <c r="W48" s="30">
        <v>114.23</v>
      </c>
      <c r="X48" s="30">
        <v>105.27</v>
      </c>
      <c r="Y48" s="30">
        <v>358.5</v>
      </c>
      <c r="Z48" s="30">
        <v>5.96</v>
      </c>
      <c r="AA48" s="30">
        <v>23.7</v>
      </c>
      <c r="AB48" s="30">
        <v>1654.55</v>
      </c>
      <c r="AC48" s="30">
        <v>375</v>
      </c>
      <c r="AD48" s="30">
        <v>8.2100000000000009</v>
      </c>
      <c r="AE48" s="30">
        <v>0.23</v>
      </c>
      <c r="AF48" s="30">
        <v>0.25</v>
      </c>
      <c r="AG48" s="30">
        <v>5.45</v>
      </c>
      <c r="AH48" s="30">
        <v>11.18</v>
      </c>
      <c r="AI48" s="30">
        <v>20.82</v>
      </c>
      <c r="AJ48" s="30">
        <v>0</v>
      </c>
      <c r="AK48" s="30">
        <v>1324.78</v>
      </c>
      <c r="AL48" s="30">
        <v>1084.95</v>
      </c>
      <c r="AM48" s="30">
        <v>2053.54</v>
      </c>
      <c r="AN48" s="30">
        <v>1664.72</v>
      </c>
      <c r="AO48" s="30">
        <v>560.54999999999995</v>
      </c>
      <c r="AP48" s="30">
        <v>1020.31</v>
      </c>
      <c r="AQ48" s="30">
        <v>314.3</v>
      </c>
      <c r="AR48" s="30">
        <v>1242.1500000000001</v>
      </c>
      <c r="AS48" s="30">
        <v>1388.9</v>
      </c>
      <c r="AT48" s="30">
        <v>1534.32</v>
      </c>
      <c r="AU48" s="30">
        <v>2357.2399999999998</v>
      </c>
      <c r="AV48" s="30">
        <v>797.61</v>
      </c>
      <c r="AW48" s="30">
        <v>1227.8599999999999</v>
      </c>
      <c r="AX48" s="30">
        <v>5194.37</v>
      </c>
      <c r="AY48" s="30">
        <v>206.63</v>
      </c>
      <c r="AZ48" s="30">
        <v>1365.25</v>
      </c>
      <c r="BA48" s="30">
        <v>1154.6300000000001</v>
      </c>
      <c r="BB48" s="30">
        <v>923.81</v>
      </c>
      <c r="BC48" s="30">
        <v>439.17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1.97</v>
      </c>
      <c r="BL48" s="30">
        <v>0</v>
      </c>
      <c r="BM48" s="30">
        <v>0.85</v>
      </c>
      <c r="BN48" s="30">
        <v>0.04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4.08</v>
      </c>
      <c r="BT48" s="30">
        <v>0</v>
      </c>
      <c r="BU48" s="30">
        <v>0</v>
      </c>
      <c r="BV48" s="30">
        <v>8.61</v>
      </c>
      <c r="BW48" s="30">
        <v>0.04</v>
      </c>
      <c r="BX48" s="30">
        <v>0</v>
      </c>
      <c r="BY48" s="30">
        <v>0</v>
      </c>
      <c r="BZ48" s="30">
        <v>0</v>
      </c>
      <c r="CA48" s="30">
        <v>0</v>
      </c>
      <c r="CB48" s="30">
        <v>877.19</v>
      </c>
      <c r="CC48" s="29">
        <f>SUM($CC$39:$CC$47)</f>
        <v>110.53999999999999</v>
      </c>
      <c r="CD48" s="27">
        <f>$I$48/$I$53*100</f>
        <v>31.934111208592441</v>
      </c>
      <c r="CE48" s="27">
        <v>299.45999999999998</v>
      </c>
      <c r="CG48" s="27">
        <v>137.41999999999999</v>
      </c>
      <c r="CH48" s="27">
        <v>75.89</v>
      </c>
      <c r="CI48" s="27">
        <v>106.66</v>
      </c>
      <c r="CJ48" s="27">
        <v>4974.1899999999996</v>
      </c>
      <c r="CK48" s="27">
        <v>2006.69</v>
      </c>
      <c r="CL48" s="27">
        <v>3490.44</v>
      </c>
      <c r="CM48" s="27">
        <v>100.69</v>
      </c>
      <c r="CN48" s="27">
        <v>62.19</v>
      </c>
      <c r="CO48" s="27">
        <v>81.45</v>
      </c>
      <c r="CP48" s="27">
        <v>7.2</v>
      </c>
      <c r="CQ48" s="27">
        <v>3.4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11.09</v>
      </c>
      <c r="CE50" s="23">
        <v>0</v>
      </c>
      <c r="CG50" s="23">
        <v>3.6</v>
      </c>
      <c r="CH50" s="23">
        <v>3.6</v>
      </c>
      <c r="CI50" s="23">
        <v>3.6</v>
      </c>
      <c r="CJ50" s="23">
        <v>360</v>
      </c>
      <c r="CK50" s="23">
        <v>163.80000000000001</v>
      </c>
      <c r="CL50" s="23">
        <v>261.89999999999998</v>
      </c>
      <c r="CM50" s="23">
        <v>0.54</v>
      </c>
      <c r="CN50" s="23">
        <v>0.54</v>
      </c>
      <c r="CO50" s="23">
        <v>0.54</v>
      </c>
      <c r="CP50" s="23">
        <v>0</v>
      </c>
      <c r="CQ50" s="23">
        <v>0</v>
      </c>
      <c r="CR50" s="23">
        <v>9.24</v>
      </c>
    </row>
    <row r="51" spans="1:96" s="19" customFormat="1">
      <c r="A51" s="19" t="str">
        <f>"13"</f>
        <v>13</v>
      </c>
      <c r="B51" s="20" t="s">
        <v>110</v>
      </c>
      <c r="C51" s="21" t="str">
        <f>"160"</f>
        <v>160</v>
      </c>
      <c r="D51" s="21">
        <v>0.64</v>
      </c>
      <c r="E51" s="21">
        <v>0</v>
      </c>
      <c r="F51" s="21">
        <v>0.64</v>
      </c>
      <c r="G51" s="21">
        <v>0.64</v>
      </c>
      <c r="H51" s="21">
        <v>18.559999999999999</v>
      </c>
      <c r="I51" s="21">
        <v>77.888000000000005</v>
      </c>
      <c r="J51" s="22">
        <v>0.16</v>
      </c>
      <c r="K51" s="22">
        <v>0</v>
      </c>
      <c r="L51" s="22">
        <v>0</v>
      </c>
      <c r="M51" s="22">
        <v>0</v>
      </c>
      <c r="N51" s="22">
        <v>14.4</v>
      </c>
      <c r="O51" s="22">
        <v>1.28</v>
      </c>
      <c r="P51" s="22">
        <v>2.88</v>
      </c>
      <c r="Q51" s="22">
        <v>0</v>
      </c>
      <c r="R51" s="22">
        <v>0</v>
      </c>
      <c r="S51" s="22">
        <v>1.28</v>
      </c>
      <c r="T51" s="22">
        <v>0.8</v>
      </c>
      <c r="U51" s="22">
        <v>41.6</v>
      </c>
      <c r="V51" s="22">
        <v>444.8</v>
      </c>
      <c r="W51" s="22">
        <v>25.6</v>
      </c>
      <c r="X51" s="22">
        <v>14.4</v>
      </c>
      <c r="Y51" s="22">
        <v>17.600000000000001</v>
      </c>
      <c r="Z51" s="22">
        <v>3.52</v>
      </c>
      <c r="AA51" s="22">
        <v>0</v>
      </c>
      <c r="AB51" s="22">
        <v>48</v>
      </c>
      <c r="AC51" s="22">
        <v>8</v>
      </c>
      <c r="AD51" s="22">
        <v>0.32</v>
      </c>
      <c r="AE51" s="22">
        <v>0.05</v>
      </c>
      <c r="AF51" s="22">
        <v>0.03</v>
      </c>
      <c r="AG51" s="22">
        <v>0.48</v>
      </c>
      <c r="AH51" s="22">
        <v>0.64</v>
      </c>
      <c r="AI51" s="22">
        <v>16</v>
      </c>
      <c r="AJ51" s="22">
        <v>0</v>
      </c>
      <c r="AK51" s="22">
        <v>19.2</v>
      </c>
      <c r="AL51" s="22">
        <v>20.8</v>
      </c>
      <c r="AM51" s="22">
        <v>30.4</v>
      </c>
      <c r="AN51" s="22">
        <v>28.8</v>
      </c>
      <c r="AO51" s="22">
        <v>4.8</v>
      </c>
      <c r="AP51" s="22">
        <v>17.600000000000001</v>
      </c>
      <c r="AQ51" s="22">
        <v>4.8</v>
      </c>
      <c r="AR51" s="22">
        <v>14.4</v>
      </c>
      <c r="AS51" s="22">
        <v>27.2</v>
      </c>
      <c r="AT51" s="22">
        <v>16</v>
      </c>
      <c r="AU51" s="22">
        <v>124.8</v>
      </c>
      <c r="AV51" s="22">
        <v>11.2</v>
      </c>
      <c r="AW51" s="22">
        <v>22.4</v>
      </c>
      <c r="AX51" s="22">
        <v>67.2</v>
      </c>
      <c r="AY51" s="22">
        <v>0</v>
      </c>
      <c r="AZ51" s="22">
        <v>20.8</v>
      </c>
      <c r="BA51" s="22">
        <v>25.6</v>
      </c>
      <c r="BB51" s="22">
        <v>9.6</v>
      </c>
      <c r="BC51" s="22">
        <v>8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138.08000000000001</v>
      </c>
      <c r="CC51" s="21">
        <v>23.04</v>
      </c>
      <c r="CE51" s="19">
        <v>8</v>
      </c>
      <c r="CG51" s="19">
        <v>2.9</v>
      </c>
      <c r="CH51" s="19">
        <v>2.9</v>
      </c>
      <c r="CI51" s="19">
        <v>2.9</v>
      </c>
      <c r="CJ51" s="19">
        <v>217.5</v>
      </c>
      <c r="CK51" s="19">
        <v>217.5</v>
      </c>
      <c r="CL51" s="19">
        <v>217.5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19.2</v>
      </c>
    </row>
    <row r="52" spans="1:96" s="27" customFormat="1" ht="11.4">
      <c r="B52" s="28" t="s">
        <v>117</v>
      </c>
      <c r="C52" s="29"/>
      <c r="D52" s="29">
        <v>1.64</v>
      </c>
      <c r="E52" s="29">
        <v>0</v>
      </c>
      <c r="F52" s="29">
        <v>0.84</v>
      </c>
      <c r="G52" s="29">
        <v>0.64</v>
      </c>
      <c r="H52" s="29">
        <v>39.159999999999997</v>
      </c>
      <c r="I52" s="29">
        <v>164.37</v>
      </c>
      <c r="J52" s="30">
        <v>0.16</v>
      </c>
      <c r="K52" s="30">
        <v>0</v>
      </c>
      <c r="L52" s="30">
        <v>0</v>
      </c>
      <c r="M52" s="30">
        <v>0</v>
      </c>
      <c r="N52" s="30">
        <v>34.200000000000003</v>
      </c>
      <c r="O52" s="30">
        <v>1.68</v>
      </c>
      <c r="P52" s="30">
        <v>3.28</v>
      </c>
      <c r="Q52" s="30">
        <v>0</v>
      </c>
      <c r="R52" s="30">
        <v>0</v>
      </c>
      <c r="S52" s="30">
        <v>2.2799999999999998</v>
      </c>
      <c r="T52" s="30">
        <v>1.4</v>
      </c>
      <c r="U52" s="30">
        <v>53.6</v>
      </c>
      <c r="V52" s="30">
        <v>684.8</v>
      </c>
      <c r="W52" s="30">
        <v>39.6</v>
      </c>
      <c r="X52" s="30">
        <v>22.4</v>
      </c>
      <c r="Y52" s="30">
        <v>31.6</v>
      </c>
      <c r="Z52" s="30">
        <v>6.32</v>
      </c>
      <c r="AA52" s="30">
        <v>0</v>
      </c>
      <c r="AB52" s="30">
        <v>48</v>
      </c>
      <c r="AC52" s="30">
        <v>8</v>
      </c>
      <c r="AD52" s="30">
        <v>0.52</v>
      </c>
      <c r="AE52" s="30">
        <v>7.0000000000000007E-2</v>
      </c>
      <c r="AF52" s="30">
        <v>0.05</v>
      </c>
      <c r="AG52" s="30">
        <v>0.68</v>
      </c>
      <c r="AH52" s="30">
        <v>1.04</v>
      </c>
      <c r="AI52" s="30">
        <v>20</v>
      </c>
      <c r="AJ52" s="30">
        <v>0.4</v>
      </c>
      <c r="AK52" s="30">
        <v>35.200000000000003</v>
      </c>
      <c r="AL52" s="30">
        <v>40.799999999999997</v>
      </c>
      <c r="AM52" s="30">
        <v>58.4</v>
      </c>
      <c r="AN52" s="30">
        <v>56.8</v>
      </c>
      <c r="AO52" s="30">
        <v>8.8000000000000007</v>
      </c>
      <c r="AP52" s="30">
        <v>33.6</v>
      </c>
      <c r="AQ52" s="30">
        <v>8.8000000000000007</v>
      </c>
      <c r="AR52" s="30">
        <v>28.4</v>
      </c>
      <c r="AS52" s="30">
        <v>53.2</v>
      </c>
      <c r="AT52" s="30">
        <v>32</v>
      </c>
      <c r="AU52" s="30">
        <v>240.8</v>
      </c>
      <c r="AV52" s="30">
        <v>21.2</v>
      </c>
      <c r="AW52" s="30">
        <v>44.4</v>
      </c>
      <c r="AX52" s="30">
        <v>131.19999999999999</v>
      </c>
      <c r="AY52" s="30">
        <v>0</v>
      </c>
      <c r="AZ52" s="30">
        <v>40.799999999999997</v>
      </c>
      <c r="BA52" s="30">
        <v>49.6</v>
      </c>
      <c r="BB52" s="30">
        <v>19.600000000000001</v>
      </c>
      <c r="BC52" s="30">
        <v>16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314.27999999999997</v>
      </c>
      <c r="CC52" s="29">
        <f>SUM($CC$49:$CC$51)</f>
        <v>34.129999999999995</v>
      </c>
      <c r="CD52" s="27">
        <f>$I$52/$I$53*100</f>
        <v>6.3527338360278129</v>
      </c>
      <c r="CE52" s="27">
        <v>8</v>
      </c>
      <c r="CG52" s="27">
        <v>6.5</v>
      </c>
      <c r="CH52" s="27">
        <v>6.5</v>
      </c>
      <c r="CI52" s="27">
        <v>6.5</v>
      </c>
      <c r="CJ52" s="27">
        <v>577.5</v>
      </c>
      <c r="CK52" s="27">
        <v>381.3</v>
      </c>
      <c r="CL52" s="27">
        <v>479.4</v>
      </c>
      <c r="CM52" s="27">
        <v>0.54</v>
      </c>
      <c r="CN52" s="27">
        <v>0.54</v>
      </c>
      <c r="CO52" s="27">
        <v>0.54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77.64</v>
      </c>
      <c r="E53" s="29">
        <v>40.58</v>
      </c>
      <c r="F53" s="29">
        <v>92.08</v>
      </c>
      <c r="G53" s="29">
        <v>28.8</v>
      </c>
      <c r="H53" s="29">
        <v>370.3</v>
      </c>
      <c r="I53" s="29">
        <v>2587.39</v>
      </c>
      <c r="J53" s="30">
        <v>45.47</v>
      </c>
      <c r="K53" s="30">
        <v>17.79</v>
      </c>
      <c r="L53" s="30">
        <v>0</v>
      </c>
      <c r="M53" s="30">
        <v>0</v>
      </c>
      <c r="N53" s="30">
        <v>140.97</v>
      </c>
      <c r="O53" s="30">
        <v>204.95</v>
      </c>
      <c r="P53" s="30">
        <v>24.38</v>
      </c>
      <c r="Q53" s="30">
        <v>0</v>
      </c>
      <c r="R53" s="30">
        <v>0</v>
      </c>
      <c r="S53" s="30">
        <v>7.79</v>
      </c>
      <c r="T53" s="30">
        <v>26.85</v>
      </c>
      <c r="U53" s="30">
        <v>4247.3</v>
      </c>
      <c r="V53" s="30">
        <v>3588.49</v>
      </c>
      <c r="W53" s="30">
        <v>887.93</v>
      </c>
      <c r="X53" s="30">
        <v>278.55</v>
      </c>
      <c r="Y53" s="30">
        <v>1095.1199999999999</v>
      </c>
      <c r="Z53" s="30">
        <v>24.08</v>
      </c>
      <c r="AA53" s="30">
        <v>271.5</v>
      </c>
      <c r="AB53" s="30">
        <v>3207.85</v>
      </c>
      <c r="AC53" s="30">
        <v>981.02</v>
      </c>
      <c r="AD53" s="30">
        <v>15.82</v>
      </c>
      <c r="AE53" s="30">
        <v>0.65</v>
      </c>
      <c r="AF53" s="30">
        <v>1.01</v>
      </c>
      <c r="AG53" s="30">
        <v>11.88</v>
      </c>
      <c r="AH53" s="30">
        <v>26.8</v>
      </c>
      <c r="AI53" s="30">
        <v>83.86</v>
      </c>
      <c r="AJ53" s="30">
        <v>0.8</v>
      </c>
      <c r="AK53" s="30">
        <v>3897.79</v>
      </c>
      <c r="AL53" s="30">
        <v>3198.36</v>
      </c>
      <c r="AM53" s="30">
        <v>5753.7</v>
      </c>
      <c r="AN53" s="30">
        <v>4432.68</v>
      </c>
      <c r="AO53" s="30">
        <v>1520.09</v>
      </c>
      <c r="AP53" s="30">
        <v>2787.9</v>
      </c>
      <c r="AQ53" s="30">
        <v>1015.32</v>
      </c>
      <c r="AR53" s="30">
        <v>3480.4</v>
      </c>
      <c r="AS53" s="30">
        <v>3128.62</v>
      </c>
      <c r="AT53" s="30">
        <v>3470.58</v>
      </c>
      <c r="AU53" s="30">
        <v>5557.33</v>
      </c>
      <c r="AV53" s="30">
        <v>2198.44</v>
      </c>
      <c r="AW53" s="30">
        <v>2744.85</v>
      </c>
      <c r="AX53" s="30">
        <v>13490.04</v>
      </c>
      <c r="AY53" s="30">
        <v>392.59</v>
      </c>
      <c r="AZ53" s="30">
        <v>4071.69</v>
      </c>
      <c r="BA53" s="30">
        <v>2951.08</v>
      </c>
      <c r="BB53" s="30">
        <v>2837.21</v>
      </c>
      <c r="BC53" s="30">
        <v>1126.83</v>
      </c>
      <c r="BD53" s="30">
        <v>1.04</v>
      </c>
      <c r="BE53" s="30">
        <v>0.51</v>
      </c>
      <c r="BF53" s="30">
        <v>0.39</v>
      </c>
      <c r="BG53" s="30">
        <v>1.02</v>
      </c>
      <c r="BH53" s="30">
        <v>1.07</v>
      </c>
      <c r="BI53" s="30">
        <v>3.93</v>
      </c>
      <c r="BJ53" s="30">
        <v>0.1</v>
      </c>
      <c r="BK53" s="30">
        <v>12.54</v>
      </c>
      <c r="BL53" s="30">
        <v>7.0000000000000007E-2</v>
      </c>
      <c r="BM53" s="30">
        <v>4.78</v>
      </c>
      <c r="BN53" s="30">
        <v>0.14000000000000001</v>
      </c>
      <c r="BO53" s="30">
        <v>0.15</v>
      </c>
      <c r="BP53" s="30">
        <v>0</v>
      </c>
      <c r="BQ53" s="30">
        <v>0.73</v>
      </c>
      <c r="BR53" s="30">
        <v>1.0900000000000001</v>
      </c>
      <c r="BS53" s="30">
        <v>15.1</v>
      </c>
      <c r="BT53" s="30">
        <v>0</v>
      </c>
      <c r="BU53" s="30">
        <v>0</v>
      </c>
      <c r="BV53" s="30">
        <v>15.65</v>
      </c>
      <c r="BW53" s="30">
        <v>0.13</v>
      </c>
      <c r="BX53" s="30">
        <v>0</v>
      </c>
      <c r="BY53" s="30">
        <v>0</v>
      </c>
      <c r="BZ53" s="30">
        <v>0</v>
      </c>
      <c r="CA53" s="30">
        <v>0</v>
      </c>
      <c r="CB53" s="30">
        <v>3163.47</v>
      </c>
      <c r="CC53" s="29">
        <v>374</v>
      </c>
      <c r="CE53" s="27">
        <v>806.14</v>
      </c>
      <c r="CG53" s="27">
        <v>373.11</v>
      </c>
      <c r="CH53" s="27">
        <v>211.19</v>
      </c>
      <c r="CI53" s="27">
        <v>292.14999999999998</v>
      </c>
      <c r="CJ53" s="27">
        <v>16516.330000000002</v>
      </c>
      <c r="CK53" s="27">
        <v>7426.74</v>
      </c>
      <c r="CL53" s="27">
        <v>11971.53</v>
      </c>
      <c r="CM53" s="27">
        <v>296.14999999999998</v>
      </c>
      <c r="CN53" s="27">
        <v>190.74</v>
      </c>
      <c r="CO53" s="27">
        <v>243.47</v>
      </c>
      <c r="CP53" s="27">
        <v>34.92</v>
      </c>
      <c r="CQ53" s="27">
        <v>8.43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12</v>
      </c>
      <c r="E55" s="16"/>
      <c r="F55" s="16">
        <v>33</v>
      </c>
      <c r="G55" s="16"/>
      <c r="H55" s="16">
        <v>55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155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8:XFD38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160</v>
      </c>
      <c r="F30" s="55">
        <v>23.04</v>
      </c>
      <c r="G30" s="54">
        <v>77.888000000000005</v>
      </c>
      <c r="H30" s="54">
        <v>0.64</v>
      </c>
      <c r="I30" s="54">
        <v>0.64</v>
      </c>
      <c r="J30" s="56">
        <v>18.559999999999999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45281.344305555554</v>
      </c>
      <c r="C1">
        <f>YEAR(Дата_Сост)</f>
        <v>2023</v>
      </c>
      <c r="D1">
        <f>MONTH(Дата_Сост)</f>
        <v>12</v>
      </c>
      <c r="E1">
        <f>DAY(Дата_Сост)</f>
        <v>21</v>
      </c>
    </row>
    <row r="2" spans="1:5">
      <c r="A2" t="s">
        <v>82</v>
      </c>
      <c r="B2" s="2">
        <v>45273.392708333333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2023-12-13T05:37:41Z</dcterms:modified>
</cp:coreProperties>
</file>