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<sst xmlns="http://schemas.openxmlformats.org/spreadsheetml/2006/main" count="185" uniqueCount="155">
  <si>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</si>
  <si>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</si>
  <si>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</si>
  <si>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</si>
  <si>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</si>
  <si>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</si>
  <si>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</si>
  <si>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</si>
  <si>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</si>
  <si>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</si>
  <si>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</si>
  <si>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</si>
  <si>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</si>
  <si>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</si>
  <si>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</si>
  <si>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</si>
  <si>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</si>
  <si>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</si>
  <si>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</si>
  <si>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</si>
  <si>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</si>
  <si>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</si>
  <si>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</si>
  <si>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</si>
  <si>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</si>
  <si>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</si>
  <si>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</si>
  <si>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</si>
  <si>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</si>
  <si>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</si>
  <si>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</si>
  <si>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</si>
  <si>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</si>
  <si>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</si>
  <si>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</si>
  <si>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</si>
  <si>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</si>
  <si>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</si>
  <si>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</si>
  <si>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</si>
  <si>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</si>
  <si>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</si>
  <si>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</si>
  <si>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</si>
  <si>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</si>
  <si>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</si>
  <si>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</si>
  <si>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</si>
  <si>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</si>
  <si>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</si>
  <si>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</si>
  <si>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</si>
  <si>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</si>
  <si>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</si>
  <si>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</si>
  <si>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</si>
  <si>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</si>
  <si>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</si>
  <si>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</si>
  <si>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</si>
  <si>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</si>
  <si>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</si>
  <si>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</si>
  <si>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</si>
  <si>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</si>
  <si>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</si>
  <si>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</si>
  <si>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</si>
  <si>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</si>
  <si>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</si>
  <si>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</si>
  <si>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</si>
  <si>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</si>
  <si>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</si>
  <si>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</si>
  <si>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</si>
  <si>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</si>
  <si>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</si>
  <si>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</si>
  <si>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</si>
  <si>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</si>
  <si>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</si>
  <si>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</si>
  <si>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</si>
  <si>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</si>
  <si>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</si>
  <si>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</si>
  <si>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</si>
  <si>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</si>
  <si>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</si>
  <si>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</si>
  <si>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</si>
  <si>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</si>
  <si>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</si>
  <si>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</si>
  <si>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Хлеб пшеничный</t>
  </si>
  <si>
    <t>Чай (вариант 1)</t>
  </si>
  <si>
    <t>Печенье в ассортименте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</si>
  <si>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</si>
  <si>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</si>
  <si>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</si>
  <si>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</si>
  <si>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</si>
  <si>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Курица, запеченная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</si>
  <si>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</si>
  <si>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</si>
  <si>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</si>
  <si>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</si>
  <si>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Кисломолочный напиток "Снежок"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</si>
  <si>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</si>
  <si>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</si>
  <si>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</si>
  <si>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</si>
  <si>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</si>
  <si>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</si>
  <si>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</si>
  <si>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</si>
  <si>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</si>
  <si>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</si>
  <si>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</si>
  <si>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</si>
  <si>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</si>
  <si>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</si>
  <si>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</si>
  <si>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</si>
  <si>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</si>
  <si>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</si>
  <si>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</si>
  <si>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</si>
  <si>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</si>
  <si>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</si>
  <si>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</si>
  <si>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</si>
  <si>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</si>
  <si>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</si>
  <si>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</si>
  <si>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</si>
  <si>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</si>
  <si>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</si>
  <si>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</si>
  <si>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</si>
  <si>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</si>
  <si>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</si>
  <si>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</si>
  <si>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</si>
  <si>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</si>
  <si>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</si>
  <si>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</si>
  <si>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</si>
  <si>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</si>
  <si>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</si>
  <si>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</si>
  <si>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17</t>
  </si>
  <si>
    <t>Итого сумма с 7 до 11 лет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</si>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</sst>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63" sqref="F6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9.1.2024г.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"9 января 2024 г."</f>
        <v>9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19.61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11.88</v>
      </c>
    </row>
    <row r="12" spans="1:96" s="23" customFormat="1">
      <c r="A12" s="23" t="str">
        <f>"4"</f>
        <v>4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6.67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2.33</v>
      </c>
    </row>
    <row r="14" spans="1:96" s="23" customFormat="1">
      <c r="A14" s="23" t="str">
        <f>"27/10"</f>
        <v>27/10</v>
      </c>
      <c r="B14" s="24" t="s">
        <v>96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1.1299999999999999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0.69</v>
      </c>
    </row>
    <row r="15" spans="1:96" s="19" customFormat="1">
      <c r="A15" s="19" t="str">
        <f>"11/3"</f>
        <v>11/3</v>
      </c>
      <c r="B15" s="20" t="s">
        <v>97</v>
      </c>
      <c r="C15" s="21" t="str">
        <f>"30"</f>
        <v>30</v>
      </c>
      <c r="D15" s="21">
        <v>4.2</v>
      </c>
      <c r="E15" s="21">
        <v>0</v>
      </c>
      <c r="F15" s="21">
        <v>4.05</v>
      </c>
      <c r="G15" s="21">
        <v>0</v>
      </c>
      <c r="H15" s="21">
        <v>27.51</v>
      </c>
      <c r="I15" s="21">
        <v>161.56799999999998</v>
      </c>
      <c r="J15" s="22">
        <v>0.63</v>
      </c>
      <c r="K15" s="22">
        <v>0</v>
      </c>
      <c r="L15" s="22">
        <v>0</v>
      </c>
      <c r="M15" s="22">
        <v>0</v>
      </c>
      <c r="N15" s="22">
        <v>11.58</v>
      </c>
      <c r="O15" s="22">
        <v>15.24</v>
      </c>
      <c r="P15" s="22">
        <v>0.69</v>
      </c>
      <c r="Q15" s="22">
        <v>0</v>
      </c>
      <c r="R15" s="22">
        <v>0</v>
      </c>
      <c r="S15" s="22">
        <v>0.15</v>
      </c>
      <c r="T15" s="22">
        <v>0.3</v>
      </c>
      <c r="U15" s="22">
        <v>99</v>
      </c>
      <c r="V15" s="22">
        <v>33</v>
      </c>
      <c r="W15" s="22">
        <v>8.6999999999999993</v>
      </c>
      <c r="X15" s="22">
        <v>6</v>
      </c>
      <c r="Y15" s="22">
        <v>27</v>
      </c>
      <c r="Z15" s="22">
        <v>0.63</v>
      </c>
      <c r="AA15" s="22">
        <v>3</v>
      </c>
      <c r="AB15" s="22">
        <v>2.4</v>
      </c>
      <c r="AC15" s="22">
        <v>3.3</v>
      </c>
      <c r="AD15" s="22">
        <v>1.05</v>
      </c>
      <c r="AE15" s="22">
        <v>0.02</v>
      </c>
      <c r="AF15" s="22">
        <v>0.02</v>
      </c>
      <c r="AG15" s="22">
        <v>0.21</v>
      </c>
      <c r="AH15" s="22">
        <v>0.56999999999999995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1.35</v>
      </c>
      <c r="CC15" s="21">
        <v>4.82</v>
      </c>
      <c r="CE15" s="19">
        <v>3.4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4.0199999999999996</v>
      </c>
    </row>
    <row r="16" spans="1:96" s="27" customFormat="1" ht="11.4">
      <c r="B16" s="28" t="s">
        <v>98</v>
      </c>
      <c r="C16" s="29"/>
      <c r="D16" s="29">
        <v>16.72</v>
      </c>
      <c r="E16" s="29">
        <v>2.56</v>
      </c>
      <c r="F16" s="29">
        <v>18.47</v>
      </c>
      <c r="G16" s="29">
        <v>1.2</v>
      </c>
      <c r="H16" s="29">
        <v>98</v>
      </c>
      <c r="I16" s="29">
        <v>624.1</v>
      </c>
      <c r="J16" s="30">
        <v>9.6199999999999992</v>
      </c>
      <c r="K16" s="30">
        <v>0.34</v>
      </c>
      <c r="L16" s="30">
        <v>0</v>
      </c>
      <c r="M16" s="30">
        <v>0</v>
      </c>
      <c r="N16" s="30">
        <v>19.2</v>
      </c>
      <c r="O16" s="30">
        <v>75.88</v>
      </c>
      <c r="P16" s="30">
        <v>2.91</v>
      </c>
      <c r="Q16" s="30">
        <v>0</v>
      </c>
      <c r="R16" s="30">
        <v>0</v>
      </c>
      <c r="S16" s="30">
        <v>0.36</v>
      </c>
      <c r="T16" s="30">
        <v>3.29</v>
      </c>
      <c r="U16" s="30">
        <v>594.39</v>
      </c>
      <c r="V16" s="30">
        <v>104.88</v>
      </c>
      <c r="W16" s="30">
        <v>107.37</v>
      </c>
      <c r="X16" s="30">
        <v>17.95</v>
      </c>
      <c r="Y16" s="30">
        <v>124.22</v>
      </c>
      <c r="Z16" s="30">
        <v>1.65</v>
      </c>
      <c r="AA16" s="30">
        <v>71.98</v>
      </c>
      <c r="AB16" s="30">
        <v>59.28</v>
      </c>
      <c r="AC16" s="30">
        <v>102.17</v>
      </c>
      <c r="AD16" s="30">
        <v>2.2799999999999998</v>
      </c>
      <c r="AE16" s="30">
        <v>0.09</v>
      </c>
      <c r="AF16" s="30">
        <v>7.0000000000000007E-2</v>
      </c>
      <c r="AG16" s="30">
        <v>0.73</v>
      </c>
      <c r="AH16" s="30">
        <v>3.22</v>
      </c>
      <c r="AI16" s="30">
        <v>0.03</v>
      </c>
      <c r="AJ16" s="30">
        <v>0</v>
      </c>
      <c r="AK16" s="30">
        <v>622.83000000000004</v>
      </c>
      <c r="AL16" s="30">
        <v>533.15</v>
      </c>
      <c r="AM16" s="30">
        <v>953.04</v>
      </c>
      <c r="AN16" s="30">
        <v>396.32</v>
      </c>
      <c r="AO16" s="30">
        <v>200.33</v>
      </c>
      <c r="AP16" s="30">
        <v>389.25</v>
      </c>
      <c r="AQ16" s="30">
        <v>170.97</v>
      </c>
      <c r="AR16" s="30">
        <v>616.04</v>
      </c>
      <c r="AS16" s="30">
        <v>380.39</v>
      </c>
      <c r="AT16" s="30">
        <v>476.79</v>
      </c>
      <c r="AU16" s="30">
        <v>480.61</v>
      </c>
      <c r="AV16" s="30">
        <v>343.26</v>
      </c>
      <c r="AW16" s="30">
        <v>376.9</v>
      </c>
      <c r="AX16" s="30">
        <v>3377.11</v>
      </c>
      <c r="AY16" s="30">
        <v>0</v>
      </c>
      <c r="AZ16" s="30">
        <v>1161.17</v>
      </c>
      <c r="BA16" s="30">
        <v>577.14</v>
      </c>
      <c r="BB16" s="30">
        <v>388.11</v>
      </c>
      <c r="BC16" s="30">
        <v>220.15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3.94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3.3</v>
      </c>
      <c r="BT16" s="30">
        <v>0</v>
      </c>
      <c r="BU16" s="30">
        <v>0</v>
      </c>
      <c r="BV16" s="30">
        <v>0.61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409.09</v>
      </c>
      <c r="CC16" s="29">
        <f>SUM($CC$10:$CC$15)</f>
        <v>39.36</v>
      </c>
      <c r="CD16" s="27">
        <f>$I$16/$I$51*100</f>
        <v>17.0527978228378</v>
      </c>
      <c r="CE16" s="27">
        <v>81.86</v>
      </c>
      <c r="CG16" s="27">
        <v>34.33</v>
      </c>
      <c r="CH16" s="27">
        <v>18.91</v>
      </c>
      <c r="CI16" s="27">
        <v>26.62</v>
      </c>
      <c r="CJ16" s="27">
        <v>1493.47</v>
      </c>
      <c r="CK16" s="27">
        <v>930.33</v>
      </c>
      <c r="CL16" s="27">
        <v>1211.9000000000001</v>
      </c>
      <c r="CM16" s="27">
        <v>43.13</v>
      </c>
      <c r="CN16" s="27">
        <v>27.85</v>
      </c>
      <c r="CO16" s="27">
        <v>35.49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7.25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4.4000000000000004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12.19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7.39</v>
      </c>
    </row>
    <row r="20" spans="1:96" s="23" customFormat="1">
      <c r="A20" s="23" t="str">
        <f>"3/3"</f>
        <v>3/3</v>
      </c>
      <c r="B20" s="24" t="s">
        <v>102</v>
      </c>
      <c r="C20" s="25" t="str">
        <f>"180"</f>
        <v>180</v>
      </c>
      <c r="D20" s="25">
        <v>3.73</v>
      </c>
      <c r="E20" s="25">
        <v>0.65</v>
      </c>
      <c r="F20" s="25">
        <v>4.4000000000000004</v>
      </c>
      <c r="G20" s="25">
        <v>0.62</v>
      </c>
      <c r="H20" s="25">
        <v>26.49</v>
      </c>
      <c r="I20" s="25">
        <v>159.10285500000001</v>
      </c>
      <c r="J20" s="26">
        <v>2.73</v>
      </c>
      <c r="K20" s="26">
        <v>0.1</v>
      </c>
      <c r="L20" s="26">
        <v>0</v>
      </c>
      <c r="M20" s="26">
        <v>0</v>
      </c>
      <c r="N20" s="26">
        <v>2.58</v>
      </c>
      <c r="O20" s="26">
        <v>21.87</v>
      </c>
      <c r="P20" s="26">
        <v>2.04</v>
      </c>
      <c r="Q20" s="26">
        <v>0</v>
      </c>
      <c r="R20" s="26">
        <v>0</v>
      </c>
      <c r="S20" s="26">
        <v>0.35</v>
      </c>
      <c r="T20" s="26">
        <v>2.9</v>
      </c>
      <c r="U20" s="26">
        <v>276.31</v>
      </c>
      <c r="V20" s="26">
        <v>763.55</v>
      </c>
      <c r="W20" s="26">
        <v>42.83</v>
      </c>
      <c r="X20" s="26">
        <v>36.549999999999997</v>
      </c>
      <c r="Y20" s="26">
        <v>104.61</v>
      </c>
      <c r="Z20" s="26">
        <v>1.36</v>
      </c>
      <c r="AA20" s="26">
        <v>22.5</v>
      </c>
      <c r="AB20" s="26">
        <v>40.93</v>
      </c>
      <c r="AC20" s="26">
        <v>30.06</v>
      </c>
      <c r="AD20" s="26">
        <v>0.21</v>
      </c>
      <c r="AE20" s="26">
        <v>0.14000000000000001</v>
      </c>
      <c r="AF20" s="26">
        <v>0.12</v>
      </c>
      <c r="AG20" s="26">
        <v>1.6</v>
      </c>
      <c r="AH20" s="26">
        <v>3.11</v>
      </c>
      <c r="AI20" s="26">
        <v>6.54</v>
      </c>
      <c r="AJ20" s="26">
        <v>0</v>
      </c>
      <c r="AK20" s="26">
        <v>75.11</v>
      </c>
      <c r="AL20" s="26">
        <v>97.73</v>
      </c>
      <c r="AM20" s="26">
        <v>139.19</v>
      </c>
      <c r="AN20" s="26">
        <v>141.72</v>
      </c>
      <c r="AO20" s="26">
        <v>31.93</v>
      </c>
      <c r="AP20" s="26">
        <v>91.36</v>
      </c>
      <c r="AQ20" s="26">
        <v>41.81</v>
      </c>
      <c r="AR20" s="26">
        <v>96.1</v>
      </c>
      <c r="AS20" s="26">
        <v>90.8</v>
      </c>
      <c r="AT20" s="26">
        <v>247.35</v>
      </c>
      <c r="AU20" s="26">
        <v>110.17</v>
      </c>
      <c r="AV20" s="26">
        <v>23.04</v>
      </c>
      <c r="AW20" s="26">
        <v>64.13</v>
      </c>
      <c r="AX20" s="26">
        <v>344.65</v>
      </c>
      <c r="AY20" s="26">
        <v>0</v>
      </c>
      <c r="AZ20" s="26">
        <v>48.22</v>
      </c>
      <c r="BA20" s="26">
        <v>43.86</v>
      </c>
      <c r="BB20" s="26">
        <v>87.3</v>
      </c>
      <c r="BC20" s="26">
        <v>25.99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0.34</v>
      </c>
      <c r="BJ20" s="26">
        <v>0</v>
      </c>
      <c r="BK20" s="26">
        <v>1.05</v>
      </c>
      <c r="BL20" s="26">
        <v>0</v>
      </c>
      <c r="BM20" s="26">
        <v>0.31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0.11</v>
      </c>
      <c r="BS20" s="26">
        <v>1.02</v>
      </c>
      <c r="BT20" s="26">
        <v>0</v>
      </c>
      <c r="BU20" s="26">
        <v>0</v>
      </c>
      <c r="BV20" s="26">
        <v>0.17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148.35</v>
      </c>
      <c r="CC20" s="25">
        <v>18.93</v>
      </c>
      <c r="CE20" s="23">
        <v>29.32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0.9</v>
      </c>
      <c r="CR20" s="23">
        <v>11.47</v>
      </c>
    </row>
    <row r="21" spans="1:96" s="23" customFormat="1">
      <c r="A21" s="23" t="str">
        <f>"487/1"</f>
        <v>487/1</v>
      </c>
      <c r="B21" s="24" t="s">
        <v>103</v>
      </c>
      <c r="C21" s="25" t="str">
        <f>"100"</f>
        <v>100</v>
      </c>
      <c r="D21" s="25">
        <v>20</v>
      </c>
      <c r="E21" s="25">
        <v>19.66</v>
      </c>
      <c r="F21" s="25">
        <v>18.399999999999999</v>
      </c>
      <c r="G21" s="25">
        <v>1.5</v>
      </c>
      <c r="H21" s="25">
        <v>1.41</v>
      </c>
      <c r="I21" s="25">
        <v>251.35648499999996</v>
      </c>
      <c r="J21" s="26">
        <v>5.8</v>
      </c>
      <c r="K21" s="26">
        <v>1.3</v>
      </c>
      <c r="L21" s="26">
        <v>0</v>
      </c>
      <c r="M21" s="26">
        <v>0</v>
      </c>
      <c r="N21" s="26">
        <v>1.2</v>
      </c>
      <c r="O21" s="26">
        <v>0.14000000000000001</v>
      </c>
      <c r="P21" s="26">
        <v>7.0000000000000007E-2</v>
      </c>
      <c r="Q21" s="26">
        <v>0</v>
      </c>
      <c r="R21" s="26">
        <v>0</v>
      </c>
      <c r="S21" s="26">
        <v>0.17</v>
      </c>
      <c r="T21" s="26">
        <v>1.64</v>
      </c>
      <c r="U21" s="26">
        <v>167.82</v>
      </c>
      <c r="V21" s="26">
        <v>159.28</v>
      </c>
      <c r="W21" s="26">
        <v>20.34</v>
      </c>
      <c r="X21" s="26">
        <v>18.8</v>
      </c>
      <c r="Y21" s="26">
        <v>143.24</v>
      </c>
      <c r="Z21" s="26">
        <v>1.67</v>
      </c>
      <c r="AA21" s="26">
        <v>43.5</v>
      </c>
      <c r="AB21" s="26">
        <v>121.2</v>
      </c>
      <c r="AC21" s="26">
        <v>107.61</v>
      </c>
      <c r="AD21" s="26">
        <v>1.55</v>
      </c>
      <c r="AE21" s="26">
        <v>0.05</v>
      </c>
      <c r="AF21" s="26">
        <v>0.12</v>
      </c>
      <c r="AG21" s="26">
        <v>7.49</v>
      </c>
      <c r="AH21" s="26">
        <v>15.18</v>
      </c>
      <c r="AI21" s="26">
        <v>1.47</v>
      </c>
      <c r="AJ21" s="26">
        <v>0</v>
      </c>
      <c r="AK21" s="26">
        <v>1105.92</v>
      </c>
      <c r="AL21" s="26">
        <v>1206.3599999999999</v>
      </c>
      <c r="AM21" s="26">
        <v>1749.6</v>
      </c>
      <c r="AN21" s="26">
        <v>2133</v>
      </c>
      <c r="AO21" s="26">
        <v>533.52</v>
      </c>
      <c r="AP21" s="26">
        <v>1010.88</v>
      </c>
      <c r="AQ21" s="26">
        <v>0</v>
      </c>
      <c r="AR21" s="26">
        <v>1006.56</v>
      </c>
      <c r="AS21" s="26">
        <v>0</v>
      </c>
      <c r="AT21" s="26">
        <v>0</v>
      </c>
      <c r="AU21" s="26">
        <v>0</v>
      </c>
      <c r="AV21" s="26">
        <v>536.76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692.28</v>
      </c>
      <c r="BC21" s="26">
        <v>241.92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0.36</v>
      </c>
      <c r="BT21" s="26">
        <v>0</v>
      </c>
      <c r="BU21" s="26">
        <v>0</v>
      </c>
      <c r="BV21" s="26">
        <v>0.89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81.83</v>
      </c>
      <c r="CC21" s="25">
        <v>69.680000000000007</v>
      </c>
      <c r="CE21" s="23">
        <v>63.7</v>
      </c>
      <c r="CG21" s="23">
        <v>25.99</v>
      </c>
      <c r="CH21" s="23">
        <v>12.13</v>
      </c>
      <c r="CI21" s="23">
        <v>19.059999999999999</v>
      </c>
      <c r="CJ21" s="23">
        <v>3500.7</v>
      </c>
      <c r="CK21" s="23">
        <v>2237.1</v>
      </c>
      <c r="CL21" s="23">
        <v>2868.9</v>
      </c>
      <c r="CM21" s="23">
        <v>22.64</v>
      </c>
      <c r="CN21" s="23">
        <v>16.59</v>
      </c>
      <c r="CO21" s="23">
        <v>19.62</v>
      </c>
      <c r="CP21" s="23">
        <v>0</v>
      </c>
      <c r="CQ21" s="23">
        <v>0.5</v>
      </c>
      <c r="CR21" s="23">
        <v>42.23</v>
      </c>
    </row>
    <row r="22" spans="1:96" s="23" customFormat="1">
      <c r="A22" s="23" t="str">
        <f>"2"</f>
        <v>2</v>
      </c>
      <c r="B22" s="24" t="s">
        <v>95</v>
      </c>
      <c r="C22" s="25" t="str">
        <f>"46,2"</f>
        <v>46,2</v>
      </c>
      <c r="D22" s="25">
        <v>3.05</v>
      </c>
      <c r="E22" s="25">
        <v>0</v>
      </c>
      <c r="F22" s="25">
        <v>0.3</v>
      </c>
      <c r="G22" s="25">
        <v>0.3</v>
      </c>
      <c r="H22" s="25">
        <v>21.67</v>
      </c>
      <c r="I22" s="25">
        <v>103.44226199999999</v>
      </c>
      <c r="J22" s="26">
        <v>0</v>
      </c>
      <c r="K22" s="26">
        <v>0</v>
      </c>
      <c r="L22" s="26">
        <v>0</v>
      </c>
      <c r="M22" s="26">
        <v>0</v>
      </c>
      <c r="N22" s="26">
        <v>0.51</v>
      </c>
      <c r="O22" s="26">
        <v>21.07</v>
      </c>
      <c r="P22" s="26">
        <v>0.09</v>
      </c>
      <c r="Q22" s="26">
        <v>0</v>
      </c>
      <c r="R22" s="26">
        <v>0</v>
      </c>
      <c r="S22" s="26">
        <v>0</v>
      </c>
      <c r="T22" s="26">
        <v>0.83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147.51</v>
      </c>
      <c r="AL22" s="26">
        <v>153.54</v>
      </c>
      <c r="AM22" s="26">
        <v>235.13</v>
      </c>
      <c r="AN22" s="26">
        <v>77.98</v>
      </c>
      <c r="AO22" s="26">
        <v>46.22</v>
      </c>
      <c r="AP22" s="26">
        <v>92.45</v>
      </c>
      <c r="AQ22" s="26">
        <v>34.97</v>
      </c>
      <c r="AR22" s="26">
        <v>167.21</v>
      </c>
      <c r="AS22" s="26">
        <v>103.7</v>
      </c>
      <c r="AT22" s="26">
        <v>144.69999999999999</v>
      </c>
      <c r="AU22" s="26">
        <v>119.38</v>
      </c>
      <c r="AV22" s="26">
        <v>62.7</v>
      </c>
      <c r="AW22" s="26">
        <v>110.94</v>
      </c>
      <c r="AX22" s="26">
        <v>927.68</v>
      </c>
      <c r="AY22" s="26">
        <v>0</v>
      </c>
      <c r="AZ22" s="26">
        <v>302.26</v>
      </c>
      <c r="BA22" s="26">
        <v>131.43</v>
      </c>
      <c r="BB22" s="26">
        <v>87.22</v>
      </c>
      <c r="BC22" s="26">
        <v>69.13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0.13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18.059999999999999</v>
      </c>
      <c r="CC22" s="25">
        <v>2.59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2.16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 ht="24">
      <c r="A24" s="19" t="str">
        <f>"29/11"</f>
        <v>29/11</v>
      </c>
      <c r="B24" s="20" t="s">
        <v>105</v>
      </c>
      <c r="C24" s="21" t="str">
        <f>"200"</f>
        <v>200</v>
      </c>
      <c r="D24" s="21">
        <v>0.28999999999999998</v>
      </c>
      <c r="E24" s="21">
        <v>0</v>
      </c>
      <c r="F24" s="21">
        <v>7.0000000000000007E-2</v>
      </c>
      <c r="G24" s="21">
        <v>7.0000000000000007E-2</v>
      </c>
      <c r="H24" s="21">
        <v>7.49</v>
      </c>
      <c r="I24" s="21">
        <v>30.103196000000001</v>
      </c>
      <c r="J24" s="22">
        <v>0</v>
      </c>
      <c r="K24" s="22">
        <v>0</v>
      </c>
      <c r="L24" s="22">
        <v>0</v>
      </c>
      <c r="M24" s="22">
        <v>0</v>
      </c>
      <c r="N24" s="22">
        <v>7.09</v>
      </c>
      <c r="O24" s="22">
        <v>0</v>
      </c>
      <c r="P24" s="22">
        <v>0.4</v>
      </c>
      <c r="Q24" s="22">
        <v>0</v>
      </c>
      <c r="R24" s="22">
        <v>0</v>
      </c>
      <c r="S24" s="22">
        <v>0.2</v>
      </c>
      <c r="T24" s="22">
        <v>0.13</v>
      </c>
      <c r="U24" s="22">
        <v>1.99</v>
      </c>
      <c r="V24" s="22">
        <v>29.43</v>
      </c>
      <c r="W24" s="22">
        <v>5.12</v>
      </c>
      <c r="X24" s="22">
        <v>1.85</v>
      </c>
      <c r="Y24" s="22">
        <v>3.21</v>
      </c>
      <c r="Z24" s="22">
        <v>0.06</v>
      </c>
      <c r="AA24" s="22">
        <v>0</v>
      </c>
      <c r="AB24" s="22">
        <v>6.75</v>
      </c>
      <c r="AC24" s="22">
        <v>1.2</v>
      </c>
      <c r="AD24" s="22">
        <v>0.03</v>
      </c>
      <c r="AE24" s="22">
        <v>0.01</v>
      </c>
      <c r="AF24" s="22">
        <v>0</v>
      </c>
      <c r="AG24" s="22">
        <v>0.03</v>
      </c>
      <c r="AH24" s="22">
        <v>0.05</v>
      </c>
      <c r="AI24" s="22">
        <v>3.6</v>
      </c>
      <c r="AJ24" s="22">
        <v>0</v>
      </c>
      <c r="AK24" s="22">
        <v>5.15</v>
      </c>
      <c r="AL24" s="22">
        <v>3.97</v>
      </c>
      <c r="AM24" s="22">
        <v>2.94</v>
      </c>
      <c r="AN24" s="22">
        <v>5.29</v>
      </c>
      <c r="AO24" s="22">
        <v>1.91</v>
      </c>
      <c r="AP24" s="22">
        <v>1.91</v>
      </c>
      <c r="AQ24" s="22">
        <v>0.88</v>
      </c>
      <c r="AR24" s="22">
        <v>3.97</v>
      </c>
      <c r="AS24" s="22">
        <v>6.32</v>
      </c>
      <c r="AT24" s="22">
        <v>8.23</v>
      </c>
      <c r="AU24" s="22">
        <v>14.55</v>
      </c>
      <c r="AV24" s="22">
        <v>2.21</v>
      </c>
      <c r="AW24" s="22">
        <v>12.05</v>
      </c>
      <c r="AX24" s="22">
        <v>12.05</v>
      </c>
      <c r="AY24" s="22">
        <v>0</v>
      </c>
      <c r="AZ24" s="22">
        <v>5.88</v>
      </c>
      <c r="BA24" s="22">
        <v>4.12</v>
      </c>
      <c r="BB24" s="22">
        <v>2.06</v>
      </c>
      <c r="BC24" s="22">
        <v>1.32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208.22</v>
      </c>
      <c r="CC24" s="21">
        <v>6.52</v>
      </c>
      <c r="CE24" s="19">
        <v>1.1299999999999999</v>
      </c>
      <c r="CG24" s="19">
        <v>0.3</v>
      </c>
      <c r="CH24" s="19">
        <v>0.3</v>
      </c>
      <c r="CI24" s="19">
        <v>0.3</v>
      </c>
      <c r="CJ24" s="19">
        <v>30</v>
      </c>
      <c r="CK24" s="19">
        <v>12.3</v>
      </c>
      <c r="CL24" s="19">
        <v>21.15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5.1100000000000003</v>
      </c>
    </row>
    <row r="25" spans="1:96" s="27" customFormat="1" ht="11.4">
      <c r="B25" s="28" t="s">
        <v>106</v>
      </c>
      <c r="C25" s="29"/>
      <c r="D25" s="29">
        <v>31.01</v>
      </c>
      <c r="E25" s="29">
        <v>20.309999999999999</v>
      </c>
      <c r="F25" s="29">
        <v>31.44</v>
      </c>
      <c r="G25" s="29">
        <v>10.6</v>
      </c>
      <c r="H25" s="29">
        <v>85.52</v>
      </c>
      <c r="I25" s="29">
        <v>739.85</v>
      </c>
      <c r="J25" s="30">
        <v>10.029999999999999</v>
      </c>
      <c r="K25" s="30">
        <v>6.34</v>
      </c>
      <c r="L25" s="30">
        <v>0</v>
      </c>
      <c r="M25" s="30">
        <v>0</v>
      </c>
      <c r="N25" s="30">
        <v>20.61</v>
      </c>
      <c r="O25" s="30">
        <v>57.6</v>
      </c>
      <c r="P25" s="30">
        <v>7.31</v>
      </c>
      <c r="Q25" s="30">
        <v>0</v>
      </c>
      <c r="R25" s="30">
        <v>0</v>
      </c>
      <c r="S25" s="30">
        <v>1.26</v>
      </c>
      <c r="T25" s="30">
        <v>9.27</v>
      </c>
      <c r="U25" s="30">
        <v>1212.58</v>
      </c>
      <c r="V25" s="30">
        <v>1513.31</v>
      </c>
      <c r="W25" s="30">
        <v>120.13</v>
      </c>
      <c r="X25" s="30">
        <v>99.55</v>
      </c>
      <c r="Y25" s="30">
        <v>358.26</v>
      </c>
      <c r="Z25" s="30">
        <v>5.44</v>
      </c>
      <c r="AA25" s="30">
        <v>69.02</v>
      </c>
      <c r="AB25" s="30">
        <v>1502.69</v>
      </c>
      <c r="AC25" s="30">
        <v>417.18</v>
      </c>
      <c r="AD25" s="30">
        <v>5.65</v>
      </c>
      <c r="AE25" s="30">
        <v>0.31</v>
      </c>
      <c r="AF25" s="30">
        <v>0.33</v>
      </c>
      <c r="AG25" s="30">
        <v>10.1</v>
      </c>
      <c r="AH25" s="30">
        <v>20.34</v>
      </c>
      <c r="AI25" s="30">
        <v>19.43</v>
      </c>
      <c r="AJ25" s="30">
        <v>0</v>
      </c>
      <c r="AK25" s="30">
        <v>1501.44</v>
      </c>
      <c r="AL25" s="30">
        <v>1613.7</v>
      </c>
      <c r="AM25" s="30">
        <v>2367.98</v>
      </c>
      <c r="AN25" s="30">
        <v>2578.94</v>
      </c>
      <c r="AO25" s="30">
        <v>676.14</v>
      </c>
      <c r="AP25" s="30">
        <v>1337.63</v>
      </c>
      <c r="AQ25" s="30">
        <v>125.01</v>
      </c>
      <c r="AR25" s="30">
        <v>1441.97</v>
      </c>
      <c r="AS25" s="30">
        <v>377.8</v>
      </c>
      <c r="AT25" s="30">
        <v>648.82000000000005</v>
      </c>
      <c r="AU25" s="30">
        <v>686.01</v>
      </c>
      <c r="AV25" s="30">
        <v>701.74</v>
      </c>
      <c r="AW25" s="30">
        <v>345.73</v>
      </c>
      <c r="AX25" s="30">
        <v>2068.1799999999998</v>
      </c>
      <c r="AY25" s="30">
        <v>0</v>
      </c>
      <c r="AZ25" s="30">
        <v>551.77</v>
      </c>
      <c r="BA25" s="30">
        <v>337.53</v>
      </c>
      <c r="BB25" s="30">
        <v>987.82</v>
      </c>
      <c r="BC25" s="30">
        <v>396.4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0.34</v>
      </c>
      <c r="BJ25" s="30">
        <v>0</v>
      </c>
      <c r="BK25" s="30">
        <v>1.69</v>
      </c>
      <c r="BL25" s="30">
        <v>0</v>
      </c>
      <c r="BM25" s="30">
        <v>0.68</v>
      </c>
      <c r="BN25" s="30">
        <v>0.03</v>
      </c>
      <c r="BO25" s="30">
        <v>0.06</v>
      </c>
      <c r="BP25" s="30">
        <v>0</v>
      </c>
      <c r="BQ25" s="30">
        <v>7.0000000000000007E-2</v>
      </c>
      <c r="BR25" s="30">
        <v>0.11</v>
      </c>
      <c r="BS25" s="30">
        <v>3.18</v>
      </c>
      <c r="BT25" s="30">
        <v>0</v>
      </c>
      <c r="BU25" s="30">
        <v>0</v>
      </c>
      <c r="BV25" s="30">
        <v>5.77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766.57</v>
      </c>
      <c r="CC25" s="29">
        <f>SUM($CC$17:$CC$24)</f>
        <v>118.32000000000001</v>
      </c>
      <c r="CD25" s="27">
        <f>$I$25/$I$51*100</f>
        <v>20.215530314415233</v>
      </c>
      <c r="CE25" s="27">
        <v>319.47000000000003</v>
      </c>
      <c r="CG25" s="27">
        <v>120.97</v>
      </c>
      <c r="CH25" s="27">
        <v>70.23</v>
      </c>
      <c r="CI25" s="27">
        <v>95.6</v>
      </c>
      <c r="CJ25" s="27">
        <v>7071.42</v>
      </c>
      <c r="CK25" s="27">
        <v>3800.68</v>
      </c>
      <c r="CL25" s="27">
        <v>5436.05</v>
      </c>
      <c r="CM25" s="27">
        <v>103.9</v>
      </c>
      <c r="CN25" s="27">
        <v>58.32</v>
      </c>
      <c r="CO25" s="27">
        <v>81.11</v>
      </c>
      <c r="CP25" s="27">
        <v>7.04</v>
      </c>
      <c r="CQ25" s="27">
        <v>2.74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108</v>
      </c>
      <c r="C27" s="25" t="str">
        <f>"200"</f>
        <v>200</v>
      </c>
      <c r="D27" s="25">
        <v>5.4</v>
      </c>
      <c r="E27" s="25">
        <v>0</v>
      </c>
      <c r="F27" s="25">
        <v>5</v>
      </c>
      <c r="G27" s="25">
        <v>0</v>
      </c>
      <c r="H27" s="25">
        <v>32.4</v>
      </c>
      <c r="I27" s="25">
        <v>180.12</v>
      </c>
      <c r="J27" s="26">
        <v>1.4</v>
      </c>
      <c r="K27" s="26">
        <v>0</v>
      </c>
      <c r="L27" s="26">
        <v>0</v>
      </c>
      <c r="M27" s="26">
        <v>0</v>
      </c>
      <c r="N27" s="26">
        <v>24.4</v>
      </c>
      <c r="O27" s="26">
        <v>0</v>
      </c>
      <c r="P27" s="26">
        <v>8</v>
      </c>
      <c r="Q27" s="26">
        <v>0</v>
      </c>
      <c r="R27" s="26">
        <v>0</v>
      </c>
      <c r="S27" s="26">
        <v>1.6</v>
      </c>
      <c r="T27" s="26">
        <v>1.4</v>
      </c>
      <c r="U27" s="26">
        <v>90</v>
      </c>
      <c r="V27" s="26">
        <v>246</v>
      </c>
      <c r="W27" s="26">
        <v>218</v>
      </c>
      <c r="X27" s="26">
        <v>26</v>
      </c>
      <c r="Y27" s="26">
        <v>170</v>
      </c>
      <c r="Z27" s="26"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0.06</v>
      </c>
      <c r="AF27" s="26">
        <v>0.26</v>
      </c>
      <c r="AG27" s="26">
        <v>0.2</v>
      </c>
      <c r="AH27" s="26">
        <v>1.8</v>
      </c>
      <c r="AI27" s="26">
        <v>3.2</v>
      </c>
      <c r="AJ27" s="26">
        <v>0</v>
      </c>
      <c r="AK27" s="26">
        <v>4360</v>
      </c>
      <c r="AL27" s="26">
        <v>4440</v>
      </c>
      <c r="AM27" s="26">
        <v>7640</v>
      </c>
      <c r="AN27" s="26">
        <v>6120</v>
      </c>
      <c r="AO27" s="26">
        <v>1360</v>
      </c>
      <c r="AP27" s="26">
        <v>4040</v>
      </c>
      <c r="AQ27" s="26">
        <v>1200</v>
      </c>
      <c r="AR27" s="26">
        <v>3440</v>
      </c>
      <c r="AS27" s="26">
        <v>3680</v>
      </c>
      <c r="AT27" s="26">
        <v>3960</v>
      </c>
      <c r="AU27" s="26">
        <v>8920</v>
      </c>
      <c r="AV27" s="26">
        <v>1840</v>
      </c>
      <c r="AW27" s="26">
        <v>2400</v>
      </c>
      <c r="AX27" s="26">
        <v>9520</v>
      </c>
      <c r="AY27" s="26">
        <v>0</v>
      </c>
      <c r="AZ27" s="26">
        <v>4240</v>
      </c>
      <c r="BA27" s="26">
        <v>4960</v>
      </c>
      <c r="BB27" s="26">
        <v>2680</v>
      </c>
      <c r="BC27" s="26">
        <v>1520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165.2</v>
      </c>
      <c r="CC27" s="25">
        <v>22.23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18.53</v>
      </c>
    </row>
    <row r="28" spans="1:96" s="19" customFormat="1">
      <c r="A28" s="19" t="str">
        <f>"17"</f>
        <v>17</v>
      </c>
      <c r="B28" s="20" t="s">
        <v>109</v>
      </c>
      <c r="C28" s="21" t="str">
        <f>"33"</f>
        <v>33</v>
      </c>
      <c r="D28" s="21">
        <v>1.49</v>
      </c>
      <c r="E28" s="21">
        <v>0</v>
      </c>
      <c r="F28" s="21">
        <v>6.6</v>
      </c>
      <c r="G28" s="21">
        <v>0</v>
      </c>
      <c r="H28" s="21">
        <v>18.48</v>
      </c>
      <c r="I28" s="21">
        <v>135.56400000000002</v>
      </c>
      <c r="J28" s="22">
        <v>0</v>
      </c>
      <c r="K28" s="22">
        <v>0</v>
      </c>
      <c r="L28" s="22">
        <v>0</v>
      </c>
      <c r="M28" s="22">
        <v>0</v>
      </c>
      <c r="N28" s="22">
        <v>18.48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7.0000000000000007E-2</v>
      </c>
      <c r="AE28" s="22">
        <v>0</v>
      </c>
      <c r="AF28" s="22">
        <v>0</v>
      </c>
      <c r="AG28" s="22">
        <v>0</v>
      </c>
      <c r="AH28" s="22">
        <v>0.23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11.09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9.24</v>
      </c>
    </row>
    <row r="29" spans="1:96" s="27" customFormat="1" ht="11.4">
      <c r="B29" s="28" t="s">
        <v>110</v>
      </c>
      <c r="C29" s="29"/>
      <c r="D29" s="29">
        <v>6.89</v>
      </c>
      <c r="E29" s="29">
        <v>0</v>
      </c>
      <c r="F29" s="29">
        <v>11.6</v>
      </c>
      <c r="G29" s="29">
        <v>0</v>
      </c>
      <c r="H29" s="29">
        <v>50.88</v>
      </c>
      <c r="I29" s="29">
        <v>315.68</v>
      </c>
      <c r="J29" s="30">
        <v>1.4</v>
      </c>
      <c r="K29" s="30">
        <v>0</v>
      </c>
      <c r="L29" s="30">
        <v>0</v>
      </c>
      <c r="M29" s="30">
        <v>0</v>
      </c>
      <c r="N29" s="30">
        <v>42.88</v>
      </c>
      <c r="O29" s="30">
        <v>0</v>
      </c>
      <c r="P29" s="30">
        <v>8</v>
      </c>
      <c r="Q29" s="30">
        <v>0</v>
      </c>
      <c r="R29" s="30">
        <v>0</v>
      </c>
      <c r="S29" s="30">
        <v>1.6</v>
      </c>
      <c r="T29" s="30">
        <v>1.4</v>
      </c>
      <c r="U29" s="30">
        <v>90</v>
      </c>
      <c r="V29" s="30">
        <v>246</v>
      </c>
      <c r="W29" s="30">
        <v>218</v>
      </c>
      <c r="X29" s="30">
        <v>26</v>
      </c>
      <c r="Y29" s="30">
        <v>170</v>
      </c>
      <c r="Z29" s="30">
        <v>0.2</v>
      </c>
      <c r="AA29" s="30">
        <v>0</v>
      </c>
      <c r="AB29" s="30">
        <v>0</v>
      </c>
      <c r="AC29" s="30">
        <v>0</v>
      </c>
      <c r="AD29" s="30">
        <v>7.0000000000000007E-2</v>
      </c>
      <c r="AE29" s="30">
        <v>0.06</v>
      </c>
      <c r="AF29" s="30">
        <v>0.26</v>
      </c>
      <c r="AG29" s="30">
        <v>0.2</v>
      </c>
      <c r="AH29" s="30">
        <v>2.0299999999999998</v>
      </c>
      <c r="AI29" s="30">
        <v>3.2</v>
      </c>
      <c r="AJ29" s="30">
        <v>0</v>
      </c>
      <c r="AK29" s="30">
        <v>4360</v>
      </c>
      <c r="AL29" s="30">
        <v>4440</v>
      </c>
      <c r="AM29" s="30">
        <v>7640</v>
      </c>
      <c r="AN29" s="30">
        <v>6120</v>
      </c>
      <c r="AO29" s="30">
        <v>1360</v>
      </c>
      <c r="AP29" s="30">
        <v>4040</v>
      </c>
      <c r="AQ29" s="30">
        <v>1200</v>
      </c>
      <c r="AR29" s="30">
        <v>3440</v>
      </c>
      <c r="AS29" s="30">
        <v>3680</v>
      </c>
      <c r="AT29" s="30">
        <v>3960</v>
      </c>
      <c r="AU29" s="30">
        <v>8920</v>
      </c>
      <c r="AV29" s="30">
        <v>1840</v>
      </c>
      <c r="AW29" s="30">
        <v>2400</v>
      </c>
      <c r="AX29" s="30">
        <v>9520</v>
      </c>
      <c r="AY29" s="30">
        <v>0</v>
      </c>
      <c r="AZ29" s="30">
        <v>4240</v>
      </c>
      <c r="BA29" s="30">
        <v>4960</v>
      </c>
      <c r="BB29" s="30">
        <v>2680</v>
      </c>
      <c r="BC29" s="30">
        <v>1520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165.2</v>
      </c>
      <c r="CC29" s="29">
        <f>SUM($CC$26:$CC$28)</f>
        <v>33.32</v>
      </c>
      <c r="CD29" s="27">
        <f>$I$29/$I$51*100</f>
        <v>8.6255843882605934</v>
      </c>
      <c r="CE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23.34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14.15</v>
      </c>
    </row>
    <row r="33" spans="1:96" s="23" customFormat="1">
      <c r="A33" s="23" t="str">
        <f>"10"</f>
        <v>10</v>
      </c>
      <c r="B33" s="24" t="s">
        <v>94</v>
      </c>
      <c r="C33" s="25" t="str">
        <f>"15"</f>
        <v>15</v>
      </c>
      <c r="D33" s="25">
        <v>0.12</v>
      </c>
      <c r="E33" s="25">
        <v>0.12</v>
      </c>
      <c r="F33" s="25">
        <v>10.88</v>
      </c>
      <c r="G33" s="25">
        <v>0</v>
      </c>
      <c r="H33" s="25">
        <v>0.2</v>
      </c>
      <c r="I33" s="25">
        <v>99.096000000000004</v>
      </c>
      <c r="J33" s="26">
        <v>7.07</v>
      </c>
      <c r="K33" s="26">
        <v>0.33</v>
      </c>
      <c r="L33" s="26">
        <v>0</v>
      </c>
      <c r="M33" s="26">
        <v>0</v>
      </c>
      <c r="N33" s="26">
        <v>0.2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0.21</v>
      </c>
      <c r="U33" s="26">
        <v>2.25</v>
      </c>
      <c r="V33" s="26">
        <v>4.5</v>
      </c>
      <c r="W33" s="26">
        <v>3.6</v>
      </c>
      <c r="X33" s="26">
        <v>0</v>
      </c>
      <c r="Y33" s="26">
        <v>4.5</v>
      </c>
      <c r="Z33" s="26">
        <v>0.03</v>
      </c>
      <c r="AA33" s="26">
        <v>60</v>
      </c>
      <c r="AB33" s="26">
        <v>45</v>
      </c>
      <c r="AC33" s="26">
        <v>67.5</v>
      </c>
      <c r="AD33" s="26">
        <v>0.15</v>
      </c>
      <c r="AE33" s="26">
        <v>0</v>
      </c>
      <c r="AF33" s="26">
        <v>0.02</v>
      </c>
      <c r="AG33" s="26">
        <v>0.02</v>
      </c>
      <c r="AH33" s="26">
        <v>0.03</v>
      </c>
      <c r="AI33" s="26">
        <v>0</v>
      </c>
      <c r="AJ33" s="26">
        <v>0</v>
      </c>
      <c r="AK33" s="26">
        <v>6.3</v>
      </c>
      <c r="AL33" s="26">
        <v>6.15</v>
      </c>
      <c r="AM33" s="26">
        <v>11.4</v>
      </c>
      <c r="AN33" s="26">
        <v>6.75</v>
      </c>
      <c r="AO33" s="26">
        <v>2.5499999999999998</v>
      </c>
      <c r="AP33" s="26">
        <v>7.05</v>
      </c>
      <c r="AQ33" s="26">
        <v>6.45</v>
      </c>
      <c r="AR33" s="26">
        <v>6.3</v>
      </c>
      <c r="AS33" s="26">
        <v>5.4</v>
      </c>
      <c r="AT33" s="26">
        <v>3.9</v>
      </c>
      <c r="AU33" s="26">
        <v>8.5500000000000007</v>
      </c>
      <c r="AV33" s="26">
        <v>5.25</v>
      </c>
      <c r="AW33" s="26">
        <v>3.6</v>
      </c>
      <c r="AX33" s="26">
        <v>21.3</v>
      </c>
      <c r="AY33" s="26">
        <v>0</v>
      </c>
      <c r="AZ33" s="26">
        <v>7.2</v>
      </c>
      <c r="BA33" s="26">
        <v>8.1</v>
      </c>
      <c r="BB33" s="26">
        <v>6.3</v>
      </c>
      <c r="BC33" s="26">
        <v>1.5</v>
      </c>
      <c r="BD33" s="26">
        <v>0.4</v>
      </c>
      <c r="BE33" s="26">
        <v>0.18</v>
      </c>
      <c r="BF33" s="26">
        <v>0.1</v>
      </c>
      <c r="BG33" s="26">
        <v>0.23</v>
      </c>
      <c r="BH33" s="26">
        <v>0.26</v>
      </c>
      <c r="BI33" s="26">
        <v>1.19</v>
      </c>
      <c r="BJ33" s="26">
        <v>0</v>
      </c>
      <c r="BK33" s="26">
        <v>3.31</v>
      </c>
      <c r="BL33" s="26">
        <v>0</v>
      </c>
      <c r="BM33" s="26">
        <v>1.02</v>
      </c>
      <c r="BN33" s="26">
        <v>0</v>
      </c>
      <c r="BO33" s="26">
        <v>0</v>
      </c>
      <c r="BP33" s="26">
        <v>0</v>
      </c>
      <c r="BQ33" s="26">
        <v>0.23</v>
      </c>
      <c r="BR33" s="26">
        <v>0.35</v>
      </c>
      <c r="BS33" s="26">
        <v>2.7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3.75</v>
      </c>
      <c r="CC33" s="25">
        <v>16.5</v>
      </c>
      <c r="CE33" s="23">
        <v>67.5</v>
      </c>
      <c r="CG33" s="23">
        <v>0.4</v>
      </c>
      <c r="CH33" s="23">
        <v>0.1</v>
      </c>
      <c r="CI33" s="23">
        <v>0.25</v>
      </c>
      <c r="CJ33" s="23">
        <v>20</v>
      </c>
      <c r="CK33" s="23">
        <v>8.1999999999999993</v>
      </c>
      <c r="CL33" s="23">
        <v>14.1</v>
      </c>
      <c r="CM33" s="23">
        <v>1.71</v>
      </c>
      <c r="CN33" s="23">
        <v>0.87</v>
      </c>
      <c r="CO33" s="23">
        <v>1.29</v>
      </c>
      <c r="CP33" s="23">
        <v>0</v>
      </c>
      <c r="CQ33" s="23">
        <v>0</v>
      </c>
      <c r="CR33" s="23">
        <v>10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111.95049999999998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2.8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2.33</v>
      </c>
    </row>
    <row r="35" spans="1:96" s="23" customFormat="1">
      <c r="A35" s="23" t="str">
        <f>"27/10"</f>
        <v>27/10</v>
      </c>
      <c r="B35" s="24" t="s">
        <v>96</v>
      </c>
      <c r="C35" s="25" t="str">
        <f>"200"</f>
        <v>200</v>
      </c>
      <c r="D35" s="25">
        <v>0.1</v>
      </c>
      <c r="E35" s="25">
        <v>0</v>
      </c>
      <c r="F35" s="25">
        <v>0.02</v>
      </c>
      <c r="G35" s="25">
        <v>0.02</v>
      </c>
      <c r="H35" s="25">
        <v>5.94</v>
      </c>
      <c r="I35" s="25">
        <v>23.095202</v>
      </c>
      <c r="J35" s="26">
        <v>0</v>
      </c>
      <c r="K35" s="26">
        <v>0</v>
      </c>
      <c r="L35" s="26">
        <v>0</v>
      </c>
      <c r="M35" s="26">
        <v>0</v>
      </c>
      <c r="N35" s="26">
        <v>5.89</v>
      </c>
      <c r="O35" s="26">
        <v>0</v>
      </c>
      <c r="P35" s="26">
        <v>0.05</v>
      </c>
      <c r="Q35" s="26">
        <v>0</v>
      </c>
      <c r="R35" s="26">
        <v>0</v>
      </c>
      <c r="S35" s="26">
        <v>0</v>
      </c>
      <c r="T35" s="26">
        <v>0.03</v>
      </c>
      <c r="U35" s="26">
        <v>0.06</v>
      </c>
      <c r="V35" s="26">
        <v>0.18</v>
      </c>
      <c r="W35" s="26">
        <v>0.17</v>
      </c>
      <c r="X35" s="26">
        <v>0</v>
      </c>
      <c r="Y35" s="26">
        <v>0</v>
      </c>
      <c r="Z35" s="26">
        <v>0.02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200.05</v>
      </c>
      <c r="CC35" s="25">
        <v>1.1299999999999999</v>
      </c>
      <c r="CE35" s="23">
        <v>0</v>
      </c>
      <c r="CG35" s="23">
        <v>0.6</v>
      </c>
      <c r="CH35" s="23">
        <v>0.6</v>
      </c>
      <c r="CI35" s="23">
        <v>0.6</v>
      </c>
      <c r="CJ35" s="23">
        <v>60</v>
      </c>
      <c r="CK35" s="23">
        <v>24.6</v>
      </c>
      <c r="CL35" s="23">
        <v>42.3</v>
      </c>
      <c r="CM35" s="23">
        <v>6.54</v>
      </c>
      <c r="CN35" s="23">
        <v>3.84</v>
      </c>
      <c r="CO35" s="23">
        <v>5.19</v>
      </c>
      <c r="CP35" s="23">
        <v>6</v>
      </c>
      <c r="CQ35" s="23">
        <v>0</v>
      </c>
      <c r="CR35" s="23">
        <v>0.69</v>
      </c>
    </row>
    <row r="36" spans="1:96" s="19" customFormat="1">
      <c r="A36" s="19" t="str">
        <f>"11/3"</f>
        <v>11/3</v>
      </c>
      <c r="B36" s="20" t="s">
        <v>97</v>
      </c>
      <c r="C36" s="21" t="str">
        <f>"50"</f>
        <v>50</v>
      </c>
      <c r="D36" s="21">
        <v>7</v>
      </c>
      <c r="E36" s="21">
        <v>0</v>
      </c>
      <c r="F36" s="21">
        <v>6.75</v>
      </c>
      <c r="G36" s="21">
        <v>0</v>
      </c>
      <c r="H36" s="21">
        <v>45.85</v>
      </c>
      <c r="I36" s="21">
        <v>269.28000000000003</v>
      </c>
      <c r="J36" s="22">
        <v>1.05</v>
      </c>
      <c r="K36" s="22">
        <v>0</v>
      </c>
      <c r="L36" s="22">
        <v>0</v>
      </c>
      <c r="M36" s="22">
        <v>0</v>
      </c>
      <c r="N36" s="22">
        <v>19.3</v>
      </c>
      <c r="O36" s="22">
        <v>25.4</v>
      </c>
      <c r="P36" s="22">
        <v>1.1499999999999999</v>
      </c>
      <c r="Q36" s="22">
        <v>0</v>
      </c>
      <c r="R36" s="22">
        <v>0</v>
      </c>
      <c r="S36" s="22">
        <v>0.25</v>
      </c>
      <c r="T36" s="22">
        <v>0.5</v>
      </c>
      <c r="U36" s="22">
        <v>165</v>
      </c>
      <c r="V36" s="22">
        <v>55</v>
      </c>
      <c r="W36" s="22">
        <v>14.5</v>
      </c>
      <c r="X36" s="22">
        <v>10</v>
      </c>
      <c r="Y36" s="22">
        <v>45</v>
      </c>
      <c r="Z36" s="22">
        <v>1.05</v>
      </c>
      <c r="AA36" s="22">
        <v>5</v>
      </c>
      <c r="AB36" s="22">
        <v>4</v>
      </c>
      <c r="AC36" s="22">
        <v>5.5</v>
      </c>
      <c r="AD36" s="22">
        <v>1.75</v>
      </c>
      <c r="AE36" s="22">
        <v>0.04</v>
      </c>
      <c r="AF36" s="22">
        <v>0.03</v>
      </c>
      <c r="AG36" s="22">
        <v>0.35</v>
      </c>
      <c r="AH36" s="22">
        <v>0.95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2.25</v>
      </c>
      <c r="CC36" s="21">
        <v>8.0399999999999991</v>
      </c>
      <c r="CE36" s="19">
        <v>5.67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6.7</v>
      </c>
    </row>
    <row r="37" spans="1:96" s="27" customFormat="1" ht="11.4">
      <c r="B37" s="28" t="s">
        <v>112</v>
      </c>
      <c r="C37" s="29"/>
      <c r="D37" s="29">
        <v>21.28</v>
      </c>
      <c r="E37" s="29">
        <v>3.07</v>
      </c>
      <c r="F37" s="29">
        <v>26.09</v>
      </c>
      <c r="G37" s="29">
        <v>1.36</v>
      </c>
      <c r="H37" s="29">
        <v>124.2</v>
      </c>
      <c r="I37" s="29">
        <v>814.63</v>
      </c>
      <c r="J37" s="30">
        <v>13.21</v>
      </c>
      <c r="K37" s="30">
        <v>0.47</v>
      </c>
      <c r="L37" s="30">
        <v>0</v>
      </c>
      <c r="M37" s="30">
        <v>0</v>
      </c>
      <c r="N37" s="30">
        <v>27.19</v>
      </c>
      <c r="O37" s="30">
        <v>93.25</v>
      </c>
      <c r="P37" s="30">
        <v>3.76</v>
      </c>
      <c r="Q37" s="30">
        <v>0</v>
      </c>
      <c r="R37" s="30">
        <v>0</v>
      </c>
      <c r="S37" s="30">
        <v>0.5</v>
      </c>
      <c r="T37" s="30">
        <v>3.92</v>
      </c>
      <c r="U37" s="30">
        <v>755.2</v>
      </c>
      <c r="V37" s="30">
        <v>141.46</v>
      </c>
      <c r="W37" s="30">
        <v>132.66999999999999</v>
      </c>
      <c r="X37" s="30">
        <v>24.22</v>
      </c>
      <c r="Y37" s="30">
        <v>161.66999999999999</v>
      </c>
      <c r="Z37" s="30">
        <v>2.27</v>
      </c>
      <c r="AA37" s="30">
        <v>99.5</v>
      </c>
      <c r="AB37" s="30">
        <v>81</v>
      </c>
      <c r="AC37" s="30">
        <v>137.13</v>
      </c>
      <c r="AD37" s="30">
        <v>3.24</v>
      </c>
      <c r="AE37" s="30">
        <v>0.12</v>
      </c>
      <c r="AF37" s="30">
        <v>0.1</v>
      </c>
      <c r="AG37" s="30">
        <v>0.98</v>
      </c>
      <c r="AH37" s="30">
        <v>4.1100000000000003</v>
      </c>
      <c r="AI37" s="30">
        <v>0.04</v>
      </c>
      <c r="AJ37" s="30">
        <v>0</v>
      </c>
      <c r="AK37" s="30">
        <v>712.36</v>
      </c>
      <c r="AL37" s="30">
        <v>604.32000000000005</v>
      </c>
      <c r="AM37" s="30">
        <v>1088.45</v>
      </c>
      <c r="AN37" s="30">
        <v>457.13</v>
      </c>
      <c r="AO37" s="30">
        <v>229.49</v>
      </c>
      <c r="AP37" s="30">
        <v>445.79</v>
      </c>
      <c r="AQ37" s="30">
        <v>197.65</v>
      </c>
      <c r="AR37" s="30">
        <v>700.21</v>
      </c>
      <c r="AS37" s="30">
        <v>432.58</v>
      </c>
      <c r="AT37" s="30">
        <v>538.58000000000004</v>
      </c>
      <c r="AU37" s="30">
        <v>549.30999999999995</v>
      </c>
      <c r="AV37" s="30">
        <v>396.8</v>
      </c>
      <c r="AW37" s="30">
        <v>426.57</v>
      </c>
      <c r="AX37" s="30">
        <v>3833.52</v>
      </c>
      <c r="AY37" s="30">
        <v>0</v>
      </c>
      <c r="AZ37" s="30">
        <v>1321.52</v>
      </c>
      <c r="BA37" s="30">
        <v>661.65</v>
      </c>
      <c r="BB37" s="30">
        <v>445.35</v>
      </c>
      <c r="BC37" s="30">
        <v>248.15</v>
      </c>
      <c r="BD37" s="30">
        <v>0.55000000000000004</v>
      </c>
      <c r="BE37" s="30">
        <v>0.26</v>
      </c>
      <c r="BF37" s="30">
        <v>0.18</v>
      </c>
      <c r="BG37" s="30">
        <v>0.45</v>
      </c>
      <c r="BH37" s="30">
        <v>0.48</v>
      </c>
      <c r="BI37" s="30">
        <v>1.89</v>
      </c>
      <c r="BJ37" s="30">
        <v>0.03</v>
      </c>
      <c r="BK37" s="30">
        <v>5.37</v>
      </c>
      <c r="BL37" s="30">
        <v>0.02</v>
      </c>
      <c r="BM37" s="30">
        <v>1.78</v>
      </c>
      <c r="BN37" s="30">
        <v>0.02</v>
      </c>
      <c r="BO37" s="30">
        <v>0</v>
      </c>
      <c r="BP37" s="30">
        <v>0</v>
      </c>
      <c r="BQ37" s="30">
        <v>0.36</v>
      </c>
      <c r="BR37" s="30">
        <v>0.54</v>
      </c>
      <c r="BS37" s="30">
        <v>4.4800000000000004</v>
      </c>
      <c r="BT37" s="30">
        <v>0</v>
      </c>
      <c r="BU37" s="30">
        <v>0</v>
      </c>
      <c r="BV37" s="30">
        <v>0.73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446.6</v>
      </c>
      <c r="CC37" s="29">
        <f>SUM($CC$31:$CC$36)</f>
        <v>51.81</v>
      </c>
      <c r="CD37" s="27">
        <f>$I$37/$I$51*100</f>
        <v>22.258805784999769</v>
      </c>
      <c r="CE37" s="27">
        <v>113</v>
      </c>
      <c r="CG37" s="27">
        <v>49.88</v>
      </c>
      <c r="CH37" s="27">
        <v>27.41</v>
      </c>
      <c r="CI37" s="27">
        <v>38.65</v>
      </c>
      <c r="CJ37" s="27">
        <v>2224.96</v>
      </c>
      <c r="CK37" s="27">
        <v>1376.87</v>
      </c>
      <c r="CL37" s="27">
        <v>1800.92</v>
      </c>
      <c r="CM37" s="27">
        <v>59.98</v>
      </c>
      <c r="CN37" s="27">
        <v>39.22</v>
      </c>
      <c r="CO37" s="27">
        <v>49.6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12.09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7.33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15.24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9.23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21.03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12.75</v>
      </c>
    </row>
    <row r="42" spans="1:96" s="23" customFormat="1">
      <c r="A42" s="23" t="str">
        <f>"487/1"</f>
        <v>487/1</v>
      </c>
      <c r="B42" s="24" t="s">
        <v>103</v>
      </c>
      <c r="C42" s="25" t="str">
        <f>"110"</f>
        <v>110</v>
      </c>
      <c r="D42" s="25">
        <v>22</v>
      </c>
      <c r="E42" s="25">
        <v>21.62</v>
      </c>
      <c r="F42" s="25">
        <v>20.239999999999998</v>
      </c>
      <c r="G42" s="25">
        <v>1.65</v>
      </c>
      <c r="H42" s="25">
        <v>1.55</v>
      </c>
      <c r="I42" s="25">
        <v>276.49213350000002</v>
      </c>
      <c r="J42" s="26">
        <v>6.38</v>
      </c>
      <c r="K42" s="26">
        <v>1.43</v>
      </c>
      <c r="L42" s="26">
        <v>0</v>
      </c>
      <c r="M42" s="26">
        <v>0</v>
      </c>
      <c r="N42" s="26">
        <v>1.32</v>
      </c>
      <c r="O42" s="26">
        <v>0.15</v>
      </c>
      <c r="P42" s="26">
        <v>0.08</v>
      </c>
      <c r="Q42" s="26">
        <v>0</v>
      </c>
      <c r="R42" s="26">
        <v>0</v>
      </c>
      <c r="S42" s="26">
        <v>0.19</v>
      </c>
      <c r="T42" s="26">
        <v>1.8</v>
      </c>
      <c r="U42" s="26">
        <v>184.6</v>
      </c>
      <c r="V42" s="26">
        <v>175.21</v>
      </c>
      <c r="W42" s="26">
        <v>22.37</v>
      </c>
      <c r="X42" s="26">
        <v>20.68</v>
      </c>
      <c r="Y42" s="26">
        <v>157.56</v>
      </c>
      <c r="Z42" s="26">
        <v>1.83</v>
      </c>
      <c r="AA42" s="26">
        <v>47.85</v>
      </c>
      <c r="AB42" s="26">
        <v>133.32</v>
      </c>
      <c r="AC42" s="26">
        <v>118.37</v>
      </c>
      <c r="AD42" s="26">
        <v>1.7</v>
      </c>
      <c r="AE42" s="26">
        <v>0.06</v>
      </c>
      <c r="AF42" s="26">
        <v>0.13</v>
      </c>
      <c r="AG42" s="26">
        <v>8.24</v>
      </c>
      <c r="AH42" s="26">
        <v>16.7</v>
      </c>
      <c r="AI42" s="26">
        <v>1.62</v>
      </c>
      <c r="AJ42" s="26">
        <v>0</v>
      </c>
      <c r="AK42" s="26">
        <v>1216.51</v>
      </c>
      <c r="AL42" s="26">
        <v>1327</v>
      </c>
      <c r="AM42" s="26">
        <v>1924.56</v>
      </c>
      <c r="AN42" s="26">
        <v>2346.3000000000002</v>
      </c>
      <c r="AO42" s="26">
        <v>586.87</v>
      </c>
      <c r="AP42" s="26">
        <v>1111.97</v>
      </c>
      <c r="AQ42" s="26">
        <v>0</v>
      </c>
      <c r="AR42" s="26">
        <v>1107.22</v>
      </c>
      <c r="AS42" s="26">
        <v>0</v>
      </c>
      <c r="AT42" s="26">
        <v>0</v>
      </c>
      <c r="AU42" s="26">
        <v>0</v>
      </c>
      <c r="AV42" s="26">
        <v>590.44000000000005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761.51</v>
      </c>
      <c r="BC42" s="26">
        <v>266.11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0.1</v>
      </c>
      <c r="BL42" s="26">
        <v>0</v>
      </c>
      <c r="BM42" s="26">
        <v>7.0000000000000007E-2</v>
      </c>
      <c r="BN42" s="26">
        <v>0</v>
      </c>
      <c r="BO42" s="26">
        <v>0.01</v>
      </c>
      <c r="BP42" s="26">
        <v>0</v>
      </c>
      <c r="BQ42" s="26">
        <v>0</v>
      </c>
      <c r="BR42" s="26">
        <v>0</v>
      </c>
      <c r="BS42" s="26">
        <v>0.39</v>
      </c>
      <c r="BT42" s="26">
        <v>0</v>
      </c>
      <c r="BU42" s="26">
        <v>0</v>
      </c>
      <c r="BV42" s="26">
        <v>0.97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90.01</v>
      </c>
      <c r="CC42" s="25">
        <v>76.650000000000006</v>
      </c>
      <c r="CE42" s="23">
        <v>70.069999999999993</v>
      </c>
      <c r="CG42" s="23">
        <v>28.88</v>
      </c>
      <c r="CH42" s="23">
        <v>13.48</v>
      </c>
      <c r="CI42" s="23">
        <v>21.18</v>
      </c>
      <c r="CJ42" s="23">
        <v>3889.67</v>
      </c>
      <c r="CK42" s="23">
        <v>2485.67</v>
      </c>
      <c r="CL42" s="23">
        <v>3187.67</v>
      </c>
      <c r="CM42" s="23">
        <v>25.16</v>
      </c>
      <c r="CN42" s="23">
        <v>18.43</v>
      </c>
      <c r="CO42" s="23">
        <v>21.8</v>
      </c>
      <c r="CP42" s="23">
        <v>0</v>
      </c>
      <c r="CQ42" s="23">
        <v>0.55000000000000004</v>
      </c>
      <c r="CR42" s="23">
        <v>46.45</v>
      </c>
    </row>
    <row r="43" spans="1:96" s="23" customFormat="1">
      <c r="A43" s="23" t="str">
        <f>"2"</f>
        <v>2</v>
      </c>
      <c r="B43" s="24" t="s">
        <v>95</v>
      </c>
      <c r="C43" s="25" t="str">
        <f>"40,2"</f>
        <v>40,2</v>
      </c>
      <c r="D43" s="25">
        <v>2.66</v>
      </c>
      <c r="E43" s="25">
        <v>0</v>
      </c>
      <c r="F43" s="25">
        <v>0.26</v>
      </c>
      <c r="G43" s="25">
        <v>0.26</v>
      </c>
      <c r="H43" s="25">
        <v>18.850000000000001</v>
      </c>
      <c r="I43" s="25">
        <v>90.008201999999983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18.329999999999998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128.35</v>
      </c>
      <c r="AL43" s="26">
        <v>133.6</v>
      </c>
      <c r="AM43" s="26">
        <v>204.6</v>
      </c>
      <c r="AN43" s="26">
        <v>67.849999999999994</v>
      </c>
      <c r="AO43" s="26">
        <v>40.22</v>
      </c>
      <c r="AP43" s="26">
        <v>80.44</v>
      </c>
      <c r="AQ43" s="26">
        <v>30.43</v>
      </c>
      <c r="AR43" s="26">
        <v>145.49</v>
      </c>
      <c r="AS43" s="26">
        <v>90.23</v>
      </c>
      <c r="AT43" s="26">
        <v>125.91</v>
      </c>
      <c r="AU43" s="26">
        <v>103.87</v>
      </c>
      <c r="AV43" s="26">
        <v>54.56</v>
      </c>
      <c r="AW43" s="26">
        <v>96.53</v>
      </c>
      <c r="AX43" s="26">
        <v>807.2</v>
      </c>
      <c r="AY43" s="26">
        <v>0</v>
      </c>
      <c r="AZ43" s="26">
        <v>263</v>
      </c>
      <c r="BA43" s="26">
        <v>114.36</v>
      </c>
      <c r="BB43" s="26">
        <v>75.89</v>
      </c>
      <c r="BC43" s="26">
        <v>60.16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15.72</v>
      </c>
      <c r="CC43" s="25">
        <v>2.25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1.88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58.013999999999989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1.74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1.45</v>
      </c>
    </row>
    <row r="45" spans="1:96" s="19" customFormat="1" ht="24">
      <c r="A45" s="19" t="str">
        <f>"29/11"</f>
        <v>29/11</v>
      </c>
      <c r="B45" s="20" t="s">
        <v>105</v>
      </c>
      <c r="C45" s="21" t="str">
        <f>"180"</f>
        <v>180</v>
      </c>
      <c r="D45" s="21">
        <v>0.26</v>
      </c>
      <c r="E45" s="21">
        <v>0</v>
      </c>
      <c r="F45" s="21">
        <v>0.06</v>
      </c>
      <c r="G45" s="21">
        <v>0.06</v>
      </c>
      <c r="H45" s="21">
        <v>6.74</v>
      </c>
      <c r="I45" s="21">
        <v>27.092876399999998</v>
      </c>
      <c r="J45" s="22">
        <v>0</v>
      </c>
      <c r="K45" s="22">
        <v>0</v>
      </c>
      <c r="L45" s="22">
        <v>0</v>
      </c>
      <c r="M45" s="22">
        <v>0</v>
      </c>
      <c r="N45" s="22">
        <v>6.38</v>
      </c>
      <c r="O45" s="22">
        <v>0</v>
      </c>
      <c r="P45" s="22">
        <v>0.36</v>
      </c>
      <c r="Q45" s="22">
        <v>0</v>
      </c>
      <c r="R45" s="22">
        <v>0</v>
      </c>
      <c r="S45" s="22">
        <v>0.18</v>
      </c>
      <c r="T45" s="22">
        <v>0.11</v>
      </c>
      <c r="U45" s="22">
        <v>1.79</v>
      </c>
      <c r="V45" s="22">
        <v>26.49</v>
      </c>
      <c r="W45" s="22">
        <v>4.6100000000000003</v>
      </c>
      <c r="X45" s="22">
        <v>1.67</v>
      </c>
      <c r="Y45" s="22">
        <v>2.89</v>
      </c>
      <c r="Z45" s="22">
        <v>0.05</v>
      </c>
      <c r="AA45" s="22">
        <v>0</v>
      </c>
      <c r="AB45" s="22">
        <v>6.08</v>
      </c>
      <c r="AC45" s="22">
        <v>1.08</v>
      </c>
      <c r="AD45" s="22">
        <v>0.03</v>
      </c>
      <c r="AE45" s="22">
        <v>0</v>
      </c>
      <c r="AF45" s="22">
        <v>0</v>
      </c>
      <c r="AG45" s="22">
        <v>0.02</v>
      </c>
      <c r="AH45" s="22">
        <v>0.04</v>
      </c>
      <c r="AI45" s="22">
        <v>3.24</v>
      </c>
      <c r="AJ45" s="22">
        <v>0</v>
      </c>
      <c r="AK45" s="22">
        <v>4.63</v>
      </c>
      <c r="AL45" s="22">
        <v>3.57</v>
      </c>
      <c r="AM45" s="22">
        <v>2.65</v>
      </c>
      <c r="AN45" s="22">
        <v>4.76</v>
      </c>
      <c r="AO45" s="22">
        <v>1.72</v>
      </c>
      <c r="AP45" s="22">
        <v>1.72</v>
      </c>
      <c r="AQ45" s="22">
        <v>0.79</v>
      </c>
      <c r="AR45" s="22">
        <v>3.57</v>
      </c>
      <c r="AS45" s="22">
        <v>5.69</v>
      </c>
      <c r="AT45" s="22">
        <v>7.41</v>
      </c>
      <c r="AU45" s="22">
        <v>13.1</v>
      </c>
      <c r="AV45" s="22">
        <v>1.98</v>
      </c>
      <c r="AW45" s="22">
        <v>10.85</v>
      </c>
      <c r="AX45" s="22">
        <v>10.85</v>
      </c>
      <c r="AY45" s="22">
        <v>0</v>
      </c>
      <c r="AZ45" s="22">
        <v>5.29</v>
      </c>
      <c r="BA45" s="22">
        <v>3.7</v>
      </c>
      <c r="BB45" s="22">
        <v>1.85</v>
      </c>
      <c r="BC45" s="22">
        <v>1.19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187.39</v>
      </c>
      <c r="CC45" s="21">
        <v>5.87</v>
      </c>
      <c r="CE45" s="19">
        <v>1.01</v>
      </c>
      <c r="CG45" s="19">
        <v>0.27</v>
      </c>
      <c r="CH45" s="19">
        <v>0.27</v>
      </c>
      <c r="CI45" s="19">
        <v>0.27</v>
      </c>
      <c r="CJ45" s="19">
        <v>27</v>
      </c>
      <c r="CK45" s="19">
        <v>11.07</v>
      </c>
      <c r="CL45" s="19">
        <v>19.04</v>
      </c>
      <c r="CM45" s="19">
        <v>0</v>
      </c>
      <c r="CN45" s="19">
        <v>0</v>
      </c>
      <c r="CO45" s="19">
        <v>0</v>
      </c>
      <c r="CP45" s="19">
        <v>5.4</v>
      </c>
      <c r="CQ45" s="19">
        <v>0</v>
      </c>
      <c r="CR45" s="19">
        <v>4.5999999999999996</v>
      </c>
    </row>
    <row r="46" spans="1:96" s="27" customFormat="1" ht="11.4">
      <c r="B46" s="28" t="s">
        <v>114</v>
      </c>
      <c r="C46" s="29"/>
      <c r="D46" s="29">
        <v>34.67</v>
      </c>
      <c r="E46" s="29">
        <v>22.35</v>
      </c>
      <c r="F46" s="29">
        <v>37.369999999999997</v>
      </c>
      <c r="G46" s="29">
        <v>14.38</v>
      </c>
      <c r="H46" s="29">
        <v>96.88</v>
      </c>
      <c r="I46" s="29">
        <v>849.86</v>
      </c>
      <c r="J46" s="30">
        <v>11.5</v>
      </c>
      <c r="K46" s="30">
        <v>8.69</v>
      </c>
      <c r="L46" s="30">
        <v>0</v>
      </c>
      <c r="M46" s="30">
        <v>0</v>
      </c>
      <c r="N46" s="30">
        <v>23.5</v>
      </c>
      <c r="O46" s="30">
        <v>63.89</v>
      </c>
      <c r="P46" s="30">
        <v>9.49</v>
      </c>
      <c r="Q46" s="30">
        <v>0</v>
      </c>
      <c r="R46" s="30">
        <v>0</v>
      </c>
      <c r="S46" s="30">
        <v>1.55</v>
      </c>
      <c r="T46" s="30">
        <v>11.18</v>
      </c>
      <c r="U46" s="30">
        <v>1570.17</v>
      </c>
      <c r="V46" s="30">
        <v>1834.15</v>
      </c>
      <c r="W46" s="30">
        <v>146.46</v>
      </c>
      <c r="X46" s="30">
        <v>123.01</v>
      </c>
      <c r="Y46" s="30">
        <v>429.52</v>
      </c>
      <c r="Z46" s="30">
        <v>6.74</v>
      </c>
      <c r="AA46" s="30">
        <v>76.63</v>
      </c>
      <c r="AB46" s="30">
        <v>2082.9499999999998</v>
      </c>
      <c r="AC46" s="30">
        <v>546.87</v>
      </c>
      <c r="AD46" s="30">
        <v>7.55</v>
      </c>
      <c r="AE46" s="30">
        <v>0.38</v>
      </c>
      <c r="AF46" s="30">
        <v>0.39</v>
      </c>
      <c r="AG46" s="30">
        <v>11.43</v>
      </c>
      <c r="AH46" s="30">
        <v>23.05</v>
      </c>
      <c r="AI46" s="30">
        <v>22.89</v>
      </c>
      <c r="AJ46" s="30">
        <v>0</v>
      </c>
      <c r="AK46" s="30">
        <v>1568.98</v>
      </c>
      <c r="AL46" s="30">
        <v>1709.11</v>
      </c>
      <c r="AM46" s="30">
        <v>2619.21</v>
      </c>
      <c r="AN46" s="30">
        <v>2875.66</v>
      </c>
      <c r="AO46" s="30">
        <v>749.47</v>
      </c>
      <c r="AP46" s="30">
        <v>1489.64</v>
      </c>
      <c r="AQ46" s="30">
        <v>143.72999999999999</v>
      </c>
      <c r="AR46" s="30">
        <v>1599.11</v>
      </c>
      <c r="AS46" s="30">
        <v>441.34</v>
      </c>
      <c r="AT46" s="30">
        <v>752.88</v>
      </c>
      <c r="AU46" s="30">
        <v>840.87</v>
      </c>
      <c r="AV46" s="30">
        <v>777.39</v>
      </c>
      <c r="AW46" s="30">
        <v>398.76</v>
      </c>
      <c r="AX46" s="30">
        <v>2296.5300000000002</v>
      </c>
      <c r="AY46" s="30">
        <v>0</v>
      </c>
      <c r="AZ46" s="30">
        <v>598.24</v>
      </c>
      <c r="BA46" s="30">
        <v>385.4</v>
      </c>
      <c r="BB46" s="30">
        <v>1099.6600000000001</v>
      </c>
      <c r="BC46" s="30">
        <v>437.6</v>
      </c>
      <c r="BD46" s="30">
        <v>0.13</v>
      </c>
      <c r="BE46" s="30">
        <v>0.06</v>
      </c>
      <c r="BF46" s="30">
        <v>0.03</v>
      </c>
      <c r="BG46" s="30">
        <v>7.0000000000000007E-2</v>
      </c>
      <c r="BH46" s="30">
        <v>0.08</v>
      </c>
      <c r="BI46" s="30">
        <v>0.38</v>
      </c>
      <c r="BJ46" s="30">
        <v>0</v>
      </c>
      <c r="BK46" s="30">
        <v>2.0499999999999998</v>
      </c>
      <c r="BL46" s="30">
        <v>0</v>
      </c>
      <c r="BM46" s="30">
        <v>0.86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0.13</v>
      </c>
      <c r="BS46" s="30">
        <v>4.1399999999999997</v>
      </c>
      <c r="BT46" s="30">
        <v>0</v>
      </c>
      <c r="BU46" s="30">
        <v>0</v>
      </c>
      <c r="BV46" s="30">
        <v>7.91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868.3</v>
      </c>
      <c r="CC46" s="29">
        <f>SUM($CC$38:$CC$45)</f>
        <v>134.87</v>
      </c>
      <c r="CD46" s="27">
        <f>$I$46/$I$51*100</f>
        <v>23.221424062997805</v>
      </c>
      <c r="CE46" s="27">
        <v>423.79</v>
      </c>
      <c r="CG46" s="27">
        <v>144.19999999999999</v>
      </c>
      <c r="CH46" s="27">
        <v>81.28</v>
      </c>
      <c r="CI46" s="27">
        <v>112.74</v>
      </c>
      <c r="CJ46" s="27">
        <v>7067.75</v>
      </c>
      <c r="CK46" s="27">
        <v>4024.44</v>
      </c>
      <c r="CL46" s="27">
        <v>5546.09</v>
      </c>
      <c r="CM46" s="27">
        <v>111.33</v>
      </c>
      <c r="CN46" s="27">
        <v>55.4</v>
      </c>
      <c r="CO46" s="27">
        <v>83.37</v>
      </c>
      <c r="CP46" s="27">
        <v>6.7</v>
      </c>
      <c r="CQ46" s="27">
        <v>3.35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"200"</f>
        <v>200</v>
      </c>
      <c r="D48" s="25">
        <v>5.4</v>
      </c>
      <c r="E48" s="25">
        <v>0</v>
      </c>
      <c r="F48" s="25">
        <v>5</v>
      </c>
      <c r="G48" s="25">
        <v>0</v>
      </c>
      <c r="H48" s="25">
        <v>32.4</v>
      </c>
      <c r="I48" s="25">
        <v>180.11999999999998</v>
      </c>
      <c r="J48" s="26">
        <v>1.4</v>
      </c>
      <c r="K48" s="26">
        <v>0</v>
      </c>
      <c r="L48" s="26">
        <v>0</v>
      </c>
      <c r="M48" s="26">
        <v>0</v>
      </c>
      <c r="N48" s="26">
        <v>24.4</v>
      </c>
      <c r="O48" s="26">
        <v>0</v>
      </c>
      <c r="P48" s="26">
        <v>8</v>
      </c>
      <c r="Q48" s="26">
        <v>0</v>
      </c>
      <c r="R48" s="26">
        <v>0</v>
      </c>
      <c r="S48" s="26">
        <v>1.6</v>
      </c>
      <c r="T48" s="26">
        <v>1.4</v>
      </c>
      <c r="U48" s="26">
        <v>90</v>
      </c>
      <c r="V48" s="26">
        <v>246</v>
      </c>
      <c r="W48" s="26">
        <v>218</v>
      </c>
      <c r="X48" s="26">
        <v>26</v>
      </c>
      <c r="Y48" s="26">
        <v>170</v>
      </c>
      <c r="Z48" s="26">
        <v>0.2</v>
      </c>
      <c r="AA48" s="26">
        <v>0</v>
      </c>
      <c r="AB48" s="26">
        <v>0</v>
      </c>
      <c r="AC48" s="26">
        <v>0</v>
      </c>
      <c r="AD48" s="26">
        <v>0</v>
      </c>
      <c r="AE48" s="26">
        <v>0.06</v>
      </c>
      <c r="AF48" s="26">
        <v>0.26</v>
      </c>
      <c r="AG48" s="26">
        <v>0.2</v>
      </c>
      <c r="AH48" s="26">
        <v>1.8</v>
      </c>
      <c r="AI48" s="26">
        <v>3.2</v>
      </c>
      <c r="AJ48" s="26">
        <v>0</v>
      </c>
      <c r="AK48" s="26">
        <v>4360</v>
      </c>
      <c r="AL48" s="26">
        <v>4440</v>
      </c>
      <c r="AM48" s="26">
        <v>7640</v>
      </c>
      <c r="AN48" s="26">
        <v>6120</v>
      </c>
      <c r="AO48" s="26">
        <v>1360</v>
      </c>
      <c r="AP48" s="26">
        <v>4040</v>
      </c>
      <c r="AQ48" s="26">
        <v>1200</v>
      </c>
      <c r="AR48" s="26">
        <v>3440</v>
      </c>
      <c r="AS48" s="26">
        <v>3680</v>
      </c>
      <c r="AT48" s="26">
        <v>3960</v>
      </c>
      <c r="AU48" s="26">
        <v>8920</v>
      </c>
      <c r="AV48" s="26">
        <v>1840</v>
      </c>
      <c r="AW48" s="26">
        <v>2400</v>
      </c>
      <c r="AX48" s="26">
        <v>9520</v>
      </c>
      <c r="AY48" s="26">
        <v>0</v>
      </c>
      <c r="AZ48" s="26">
        <v>4240</v>
      </c>
      <c r="BA48" s="26">
        <v>4960</v>
      </c>
      <c r="BB48" s="26">
        <v>2680</v>
      </c>
      <c r="BC48" s="26">
        <v>1520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165.2</v>
      </c>
      <c r="CC48" s="25">
        <v>22.23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18.53</v>
      </c>
    </row>
    <row r="49" spans="1:96" s="19" customFormat="1">
      <c r="A49" s="19" t="str">
        <f>"17"</f>
        <v>17</v>
      </c>
      <c r="B49" s="20" t="s">
        <v>109</v>
      </c>
      <c r="C49" s="21" t="str">
        <f>"33"</f>
        <v>33</v>
      </c>
      <c r="D49" s="21">
        <v>1.49</v>
      </c>
      <c r="E49" s="21">
        <v>0</v>
      </c>
      <c r="F49" s="21">
        <v>6.6</v>
      </c>
      <c r="G49" s="21">
        <v>0</v>
      </c>
      <c r="H49" s="21">
        <v>18.48</v>
      </c>
      <c r="I49" s="21">
        <v>135.56400000000002</v>
      </c>
      <c r="J49" s="22">
        <v>0</v>
      </c>
      <c r="K49" s="22">
        <v>0</v>
      </c>
      <c r="L49" s="22">
        <v>0</v>
      </c>
      <c r="M49" s="22">
        <v>0</v>
      </c>
      <c r="N49" s="22">
        <v>18.48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7.0000000000000007E-2</v>
      </c>
      <c r="AE49" s="22">
        <v>0</v>
      </c>
      <c r="AF49" s="22">
        <v>0</v>
      </c>
      <c r="AG49" s="22">
        <v>0</v>
      </c>
      <c r="AH49" s="22">
        <v>0.23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11.09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9.24</v>
      </c>
    </row>
    <row r="50" spans="1:96" s="27" customFormat="1" ht="11.4">
      <c r="B50" s="28" t="s">
        <v>116</v>
      </c>
      <c r="C50" s="29"/>
      <c r="D50" s="29">
        <v>6.89</v>
      </c>
      <c r="E50" s="29">
        <v>0</v>
      </c>
      <c r="F50" s="29">
        <v>11.6</v>
      </c>
      <c r="G50" s="29">
        <v>0</v>
      </c>
      <c r="H50" s="29">
        <v>50.88</v>
      </c>
      <c r="I50" s="29">
        <v>315.68</v>
      </c>
      <c r="J50" s="30">
        <v>1.4</v>
      </c>
      <c r="K50" s="30">
        <v>0</v>
      </c>
      <c r="L50" s="30">
        <v>0</v>
      </c>
      <c r="M50" s="30">
        <v>0</v>
      </c>
      <c r="N50" s="30">
        <v>42.88</v>
      </c>
      <c r="O50" s="30">
        <v>0</v>
      </c>
      <c r="P50" s="30">
        <v>8</v>
      </c>
      <c r="Q50" s="30">
        <v>0</v>
      </c>
      <c r="R50" s="30">
        <v>0</v>
      </c>
      <c r="S50" s="30">
        <v>1.6</v>
      </c>
      <c r="T50" s="30">
        <v>1.4</v>
      </c>
      <c r="U50" s="30">
        <v>90</v>
      </c>
      <c r="V50" s="30">
        <v>246</v>
      </c>
      <c r="W50" s="30">
        <v>218</v>
      </c>
      <c r="X50" s="30">
        <v>26</v>
      </c>
      <c r="Y50" s="30">
        <v>170</v>
      </c>
      <c r="Z50" s="30">
        <v>0.2</v>
      </c>
      <c r="AA50" s="30">
        <v>0</v>
      </c>
      <c r="AB50" s="30">
        <v>0</v>
      </c>
      <c r="AC50" s="30">
        <v>0</v>
      </c>
      <c r="AD50" s="30">
        <v>7.0000000000000007E-2</v>
      </c>
      <c r="AE50" s="30">
        <v>0.06</v>
      </c>
      <c r="AF50" s="30">
        <v>0.26</v>
      </c>
      <c r="AG50" s="30">
        <v>0.2</v>
      </c>
      <c r="AH50" s="30">
        <v>2.0299999999999998</v>
      </c>
      <c r="AI50" s="30">
        <v>3.2</v>
      </c>
      <c r="AJ50" s="30">
        <v>0</v>
      </c>
      <c r="AK50" s="30">
        <v>4360</v>
      </c>
      <c r="AL50" s="30">
        <v>4440</v>
      </c>
      <c r="AM50" s="30">
        <v>7640</v>
      </c>
      <c r="AN50" s="30">
        <v>6120</v>
      </c>
      <c r="AO50" s="30">
        <v>1360</v>
      </c>
      <c r="AP50" s="30">
        <v>4040</v>
      </c>
      <c r="AQ50" s="30">
        <v>1200</v>
      </c>
      <c r="AR50" s="30">
        <v>3440</v>
      </c>
      <c r="AS50" s="30">
        <v>3680</v>
      </c>
      <c r="AT50" s="30">
        <v>3960</v>
      </c>
      <c r="AU50" s="30">
        <v>8920</v>
      </c>
      <c r="AV50" s="30">
        <v>1840</v>
      </c>
      <c r="AW50" s="30">
        <v>2400</v>
      </c>
      <c r="AX50" s="30">
        <v>9520</v>
      </c>
      <c r="AY50" s="30">
        <v>0</v>
      </c>
      <c r="AZ50" s="30">
        <v>4240</v>
      </c>
      <c r="BA50" s="30">
        <v>4960</v>
      </c>
      <c r="BB50" s="30">
        <v>2680</v>
      </c>
      <c r="BC50" s="30">
        <v>1520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165.2</v>
      </c>
      <c r="CC50" s="29">
        <f>SUM($CC$47:$CC$49)</f>
        <v>33.32</v>
      </c>
      <c r="CD50" s="27">
        <f>$I$50/$I$51*100</f>
        <v>8.6255843882605934</v>
      </c>
      <c r="CE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117.44</v>
      </c>
      <c r="E51" s="29">
        <v>48.29</v>
      </c>
      <c r="F51" s="29">
        <v>136.57</v>
      </c>
      <c r="G51" s="29">
        <v>27.53</v>
      </c>
      <c r="H51" s="29">
        <v>506.36</v>
      </c>
      <c r="I51" s="29">
        <v>3659.81</v>
      </c>
      <c r="J51" s="30">
        <v>47.16</v>
      </c>
      <c r="K51" s="30">
        <v>15.83</v>
      </c>
      <c r="L51" s="30">
        <v>0</v>
      </c>
      <c r="M51" s="30">
        <v>0</v>
      </c>
      <c r="N51" s="30">
        <v>176.26</v>
      </c>
      <c r="O51" s="30">
        <v>290.62</v>
      </c>
      <c r="P51" s="30">
        <v>39.479999999999997</v>
      </c>
      <c r="Q51" s="30">
        <v>0</v>
      </c>
      <c r="R51" s="30">
        <v>0</v>
      </c>
      <c r="S51" s="30">
        <v>6.87</v>
      </c>
      <c r="T51" s="30">
        <v>30.46</v>
      </c>
      <c r="U51" s="30">
        <v>4312.34</v>
      </c>
      <c r="V51" s="30">
        <v>4085.8</v>
      </c>
      <c r="W51" s="30">
        <v>942.62</v>
      </c>
      <c r="X51" s="30">
        <v>316.73</v>
      </c>
      <c r="Y51" s="30">
        <v>1413.67</v>
      </c>
      <c r="Z51" s="30">
        <v>16.5</v>
      </c>
      <c r="AA51" s="30">
        <v>317.13</v>
      </c>
      <c r="AB51" s="30">
        <v>3725.92</v>
      </c>
      <c r="AC51" s="30">
        <v>1203.3399999999999</v>
      </c>
      <c r="AD51" s="30">
        <v>18.850000000000001</v>
      </c>
      <c r="AE51" s="30">
        <v>1.01</v>
      </c>
      <c r="AF51" s="30">
        <v>1.41</v>
      </c>
      <c r="AG51" s="30">
        <v>23.64</v>
      </c>
      <c r="AH51" s="30">
        <v>54.78</v>
      </c>
      <c r="AI51" s="30">
        <v>48.79</v>
      </c>
      <c r="AJ51" s="30">
        <v>0</v>
      </c>
      <c r="AK51" s="30">
        <v>13125.6</v>
      </c>
      <c r="AL51" s="30">
        <v>13340.29</v>
      </c>
      <c r="AM51" s="30">
        <v>22308.67</v>
      </c>
      <c r="AN51" s="30">
        <v>18548.04</v>
      </c>
      <c r="AO51" s="30">
        <v>4575.43</v>
      </c>
      <c r="AP51" s="30">
        <v>11742.31</v>
      </c>
      <c r="AQ51" s="30">
        <v>3037.37</v>
      </c>
      <c r="AR51" s="30">
        <v>11237.33</v>
      </c>
      <c r="AS51" s="30">
        <v>8992.11</v>
      </c>
      <c r="AT51" s="30">
        <v>10337.07</v>
      </c>
      <c r="AU51" s="30">
        <v>20396.8</v>
      </c>
      <c r="AV51" s="30">
        <v>5899.2</v>
      </c>
      <c r="AW51" s="30">
        <v>6347.97</v>
      </c>
      <c r="AX51" s="30">
        <v>30615.34</v>
      </c>
      <c r="AY51" s="30">
        <v>0</v>
      </c>
      <c r="AZ51" s="30">
        <v>12112.69</v>
      </c>
      <c r="BA51" s="30">
        <v>11881.72</v>
      </c>
      <c r="BB51" s="30">
        <v>8280.9500000000007</v>
      </c>
      <c r="BC51" s="30">
        <v>4342.3</v>
      </c>
      <c r="BD51" s="30">
        <v>1.19</v>
      </c>
      <c r="BE51" s="30">
        <v>0.56000000000000005</v>
      </c>
      <c r="BF51" s="30">
        <v>0.37</v>
      </c>
      <c r="BG51" s="30">
        <v>0.92</v>
      </c>
      <c r="BH51" s="30">
        <v>0.99</v>
      </c>
      <c r="BI51" s="30">
        <v>4</v>
      </c>
      <c r="BJ51" s="30">
        <v>0.06</v>
      </c>
      <c r="BK51" s="30">
        <v>13.05</v>
      </c>
      <c r="BL51" s="30">
        <v>0.04</v>
      </c>
      <c r="BM51" s="30">
        <v>4.63</v>
      </c>
      <c r="BN51" s="30">
        <v>0.11</v>
      </c>
      <c r="BO51" s="30">
        <v>0.14000000000000001</v>
      </c>
      <c r="BP51" s="30">
        <v>0</v>
      </c>
      <c r="BQ51" s="30">
        <v>0.76</v>
      </c>
      <c r="BR51" s="30">
        <v>1.18</v>
      </c>
      <c r="BS51" s="30">
        <v>15.11</v>
      </c>
      <c r="BT51" s="30">
        <v>0</v>
      </c>
      <c r="BU51" s="30">
        <v>0</v>
      </c>
      <c r="BV51" s="30">
        <v>15.04</v>
      </c>
      <c r="BW51" s="30">
        <v>0.12</v>
      </c>
      <c r="BX51" s="30">
        <v>0</v>
      </c>
      <c r="BY51" s="30">
        <v>0</v>
      </c>
      <c r="BZ51" s="30">
        <v>0</v>
      </c>
      <c r="CA51" s="30">
        <v>0</v>
      </c>
      <c r="CB51" s="30">
        <v>2820.96</v>
      </c>
      <c r="CC51" s="29">
        <v>410.99999999999994</v>
      </c>
      <c r="CE51" s="27">
        <v>938.12</v>
      </c>
      <c r="CG51" s="27">
        <v>349.38</v>
      </c>
      <c r="CH51" s="27">
        <v>197.83</v>
      </c>
      <c r="CI51" s="27">
        <v>273.60000000000002</v>
      </c>
      <c r="CJ51" s="27">
        <v>17857.599999999999</v>
      </c>
      <c r="CK51" s="27">
        <v>10132.32</v>
      </c>
      <c r="CL51" s="27">
        <v>13994.96</v>
      </c>
      <c r="CM51" s="27">
        <v>318.33999999999997</v>
      </c>
      <c r="CN51" s="27">
        <v>180.79</v>
      </c>
      <c r="CO51" s="27">
        <v>249.56</v>
      </c>
      <c r="CP51" s="27">
        <v>25.74</v>
      </c>
      <c r="CQ51" s="27">
        <v>8.39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35</v>
      </c>
      <c r="G53" s="16"/>
      <c r="H53" s="16">
        <v>52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22.23</v>
      </c>
      <c r="G29" s="42">
        <v>180.12</v>
      </c>
      <c r="H29" s="42">
        <v>5.4</v>
      </c>
      <c r="I29" s="42">
        <v>5</v>
      </c>
      <c r="J29" s="44">
        <v>32.4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45300.321435185186</v>
      </c>
      <c r="C1">
        <f>YEAR(Дата_Сост)</f>
        <v>2024</v>
      </c>
      <c r="D1">
        <f>MONTH(Дата_Сост)</f>
        <v>1</v>
      </c>
      <c r="E1">
        <f>DAY(Дата_Сост)</f>
        <v>9</v>
      </c>
    </row>
    <row r="2" spans="1:5">
      <c r="A2" t="s">
        <v>82</v>
      </c>
      <c r="B2" s="2">
        <v>45300.438159722224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2024-01-09T08:09:28Z</dcterms:modified>
</cp:coreProperties>
</file>