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22.01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'22.01.2024'!$A$3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48" i="1"/>
  <c r="CD44"/>
  <c r="CD35"/>
  <c r="CD28"/>
  <c r="CD24"/>
  <c r="CD15"/>
  <c r="CC48"/>
  <c r="A47"/>
  <c r="C47"/>
  <c r="A46"/>
  <c r="C46"/>
  <c r="CC44"/>
  <c r="A43"/>
  <c r="C43"/>
  <c r="A42"/>
  <c r="C42"/>
  <c r="A41"/>
  <c r="C41"/>
  <c r="A40"/>
  <c r="C40"/>
  <c r="A39"/>
  <c r="C39"/>
  <c r="A38"/>
  <c r="C38"/>
  <c r="A37"/>
  <c r="C37"/>
  <c r="CC35"/>
  <c r="A34"/>
  <c r="C34"/>
  <c r="A33"/>
  <c r="C33"/>
  <c r="A32"/>
  <c r="C32"/>
  <c r="A31"/>
  <c r="C31"/>
  <c r="CC28"/>
  <c r="A27"/>
  <c r="C27"/>
  <c r="A26"/>
  <c r="C26"/>
  <c r="CC24"/>
  <c r="A23"/>
  <c r="C23"/>
  <c r="A22"/>
  <c r="C22"/>
  <c r="A21"/>
  <c r="C21"/>
  <c r="A20"/>
  <c r="C20"/>
  <c r="A19"/>
  <c r="C19"/>
  <c r="A18"/>
  <c r="C18"/>
  <c r="A17"/>
  <c r="C17"/>
  <c r="CC15"/>
  <c r="A14"/>
  <c r="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<sst xmlns="http://schemas.openxmlformats.org/spreadsheetml/2006/main" count="183" uniqueCount="155">
  <si>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</si>
  <si>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</si>
  <si>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</si>
  <si>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</si>
  <si>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</si>
  <si>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</si>
  <si>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</si>
  <si>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</si>
  <si>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</si>
  <si>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</si>
  <si>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</si>
  <si>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</si>
  <si>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</si>
  <si>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</si>
  <si>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</si>
  <si>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</si>
  <si>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</si>
  <si>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</si>
  <si>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</si>
  <si>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</si>
  <si>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</si>
  <si>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</si>
  <si>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</si>
  <si>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</si>
  <si>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</si>
  <si>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</si>
  <si>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</si>
  <si>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</si>
  <si>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</si>
  <si>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</si>
  <si>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</si>
  <si>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</si>
  <si>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</si>
  <si>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</si>
  <si>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</si>
  <si>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</si>
  <si>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</si>
  <si>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</si>
  <si>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</si>
  <si>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</si>
  <si>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</si>
  <si>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</si>
  <si>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</si>
  <si>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</si>
  <si>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</si>
  <si>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</si>
  <si>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</si>
  <si>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</si>
  <si>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</si>
  <si>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</si>
  <si>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</si>
  <si>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</si>
  <si>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</si>
  <si>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</si>
  <si>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</si>
  <si>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</si>
  <si>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</si>
  <si>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</si>
  <si>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</si>
  <si>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</si>
  <si>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</si>
  <si>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</si>
  <si>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</si>
  <si>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</si>
  <si>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</si>
  <si>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</si>
  <si>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</si>
  <si>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</si>
  <si>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</si>
  <si>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</si>
  <si>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</si>
  <si>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</si>
  <si>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</si>
  <si>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</si>
  <si>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</si>
  <si>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</si>
  <si>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</si>
  <si>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</si>
  <si>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</si>
  <si>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</si>
  <si>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</si>
  <si>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</si>
  <si>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</si>
  <si>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</si>
  <si>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</si>
  <si>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</si>
  <si>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</si>
  <si>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</si>
  <si>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</si>
  <si>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</si>
  <si>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Меню школа № 10 г. Орск.</t>
  </si>
  <si>
    <t>без физ.норм</t>
  </si>
  <si>
    <t>Завтрак с 7 до 11 лет</t>
  </si>
  <si>
    <t>Каша геркулесовая молочная с маслом сливочным</t>
  </si>
  <si>
    <t>Блины с клубникой  (1/60)</t>
  </si>
  <si>
    <t>Хлеб пшеничный</t>
  </si>
  <si>
    <t>Чай с лимоном (вариант 4)</t>
  </si>
  <si>
    <t>Итого за 'Завтрак с 7 до 11 лет'</t>
  </si>
  <si>
    <t>Обед  с 7 до 11 лет</t>
  </si>
  <si>
    <t>Салат из белокочанной капусты с морковью и растительным маслом</t>
  </si>
  <si>
    <t xml:space="preserve">Суп картофельный с рыбными консервами </t>
  </si>
  <si>
    <t>Каша гречневая рассыпчатая с маслом</t>
  </si>
  <si>
    <t>Гуляш с томатом (вариант 1)</t>
  </si>
  <si>
    <t>Хлеб ржаной</t>
  </si>
  <si>
    <t>Компот из свежих плодов (вариант 1)</t>
  </si>
  <si>
    <t>Итого за 'Обед  с 7 до 11 лет'</t>
  </si>
  <si>
    <t>Полдник</t>
  </si>
  <si>
    <t>Молоко витаминизированное "Летний луг" т/пак</t>
  </si>
  <si>
    <t>Кекс "Мини-Мафин" ин/уп</t>
  </si>
  <si>
    <t>Итого за 'Полдник'</t>
  </si>
  <si>
    <t>Завтрак с 12 и старше</t>
  </si>
  <si>
    <t>Итого за 'Завтрак с 12 и старше'</t>
  </si>
  <si>
    <t>Обед с 12 и старше</t>
  </si>
  <si>
    <t>Каша гречневая рассыпчатая</t>
  </si>
  <si>
    <t>Итого за 'Обед с 12 и старше'</t>
  </si>
  <si>
    <t>Полдник с 12 и старше</t>
  </si>
  <si>
    <t>Итого за 'Полдник с 12 и старше'</t>
  </si>
  <si>
    <t>Итого за день</t>
  </si>
  <si>
    <t>Содержание, % от калорийности</t>
  </si>
  <si>
    <t>22.01.2024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</si>
  <si>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</si>
  <si>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</si>
  <si>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</si>
  <si>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</si>
  <si>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</si>
  <si>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</si>
  <si>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</si>
  <si>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</si>
  <si>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</si>
  <si>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</si>
  <si>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</si>
  <si>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</si>
  <si>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</si>
  <si>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</si>
  <si>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</si>
  <si>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</si>
  <si>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</si>
  <si>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</si>
  <si>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</si>
  <si>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</si>
  <si>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</si>
  <si>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</si>
  <si>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</si>
  <si>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</si>
  <si>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</si>
  <si>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</si>
  <si>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</si>
  <si>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булочное</t>
  </si>
  <si>
    <t>Ужин</t>
  </si>
  <si>
    <t>Ужин 2</t>
  </si>
  <si>
    <t>кисломол.</t>
  </si>
  <si>
    <t>11/1</t>
  </si>
  <si>
    <t>17</t>
  </si>
  <si>
    <t>Итого сумма с 7 до 11 лет      191,00</t>
  </si>
  <si>
    <t>Итого сумма с 12 и старше      220,00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</si>
</sst>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6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0" fontId="7" fillId="0" borderId="0" xfId="0" applyFont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50"/>
  <sheetViews>
    <sheetView tabSelected="1" workbookViewId="0">
      <selection activeCell="A53" sqref="A53:CC53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74" t="s">
        <v>87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</row>
    <row r="2" spans="1:96" s="1" customFormat="1" ht="20.25" customHeight="1">
      <c r="A2" s="77" t="str">
        <f>"МЕНЮ НА " &amp; Dop!E1 &amp; "." &amp;Dop!D1 &amp; "." &amp; Dop!C1 &amp; "г."</f>
        <v>МЕНЮ НА 22.1.2024г.</v>
      </c>
      <c r="B2" s="77"/>
      <c r="C2" s="77"/>
      <c r="D2" s="77"/>
      <c r="E2" s="77"/>
      <c r="F2" s="77"/>
      <c r="G2" s="77"/>
      <c r="H2" s="77"/>
      <c r="I2" s="77"/>
    </row>
    <row r="3" spans="1:96" s="6" customFormat="1">
      <c r="A3" s="4"/>
      <c r="B3" s="4" t="str">
        <f>"22 января 2024 г."</f>
        <v>22 января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78" t="s">
        <v>75</v>
      </c>
      <c r="B8" s="80" t="s">
        <v>0</v>
      </c>
      <c r="C8" s="80" t="s">
        <v>6</v>
      </c>
      <c r="D8" s="80" t="s">
        <v>2</v>
      </c>
      <c r="E8" s="80"/>
      <c r="F8" s="80" t="s">
        <v>8</v>
      </c>
      <c r="G8" s="80"/>
      <c r="H8" s="80" t="s">
        <v>7</v>
      </c>
      <c r="I8" s="75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81" t="s">
        <v>74</v>
      </c>
      <c r="X8" s="81"/>
      <c r="Y8" s="81"/>
      <c r="Z8" s="81"/>
      <c r="AA8" s="81" t="s">
        <v>76</v>
      </c>
      <c r="AB8" s="81"/>
      <c r="AC8" s="81"/>
      <c r="AD8" s="81"/>
      <c r="AE8" s="81"/>
      <c r="AF8" s="81"/>
      <c r="AG8" s="81"/>
      <c r="AH8" s="81"/>
      <c r="AI8" s="8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75" t="s">
        <v>89</v>
      </c>
      <c r="CR8" s="75" t="s">
        <v>88</v>
      </c>
    </row>
    <row r="9" spans="1:96" ht="21.6" customHeight="1">
      <c r="A9" s="79"/>
      <c r="B9" s="80"/>
      <c r="C9" s="80"/>
      <c r="D9" s="10" t="s">
        <v>1</v>
      </c>
      <c r="E9" s="10" t="s">
        <v>3</v>
      </c>
      <c r="F9" s="10" t="s">
        <v>1</v>
      </c>
      <c r="G9" s="10" t="s">
        <v>4</v>
      </c>
      <c r="H9" s="80"/>
      <c r="I9" s="7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76"/>
      <c r="CR9" s="76"/>
    </row>
    <row r="10" spans="1:96">
      <c r="B10" s="18" t="s">
        <v>92</v>
      </c>
      <c r="C10" s="16"/>
      <c r="D10" s="16"/>
      <c r="E10" s="16"/>
      <c r="F10" s="16"/>
      <c r="G10" s="16"/>
      <c r="H10" s="16"/>
      <c r="I10" s="16"/>
    </row>
    <row r="11" spans="1:96" s="23" customFormat="1" ht="24">
      <c r="A11" s="23" t="str">
        <f>"8/4"</f>
        <v>8/4</v>
      </c>
      <c r="B11" s="24" t="s">
        <v>93</v>
      </c>
      <c r="C11" s="25" t="str">
        <f>"220"</f>
        <v>220</v>
      </c>
      <c r="D11" s="25">
        <v>7.02</v>
      </c>
      <c r="E11" s="25">
        <v>2.6</v>
      </c>
      <c r="F11" s="25">
        <v>8.15</v>
      </c>
      <c r="G11" s="25">
        <v>2.46</v>
      </c>
      <c r="H11" s="25">
        <v>32.08</v>
      </c>
      <c r="I11" s="25">
        <v>226.16624580000001</v>
      </c>
      <c r="J11" s="26">
        <v>4.9000000000000004</v>
      </c>
      <c r="K11" s="26">
        <v>0.12</v>
      </c>
      <c r="L11" s="26">
        <v>0</v>
      </c>
      <c r="M11" s="26">
        <v>0</v>
      </c>
      <c r="N11" s="26">
        <v>8.26</v>
      </c>
      <c r="O11" s="26">
        <v>21.66</v>
      </c>
      <c r="P11" s="26">
        <v>2.16</v>
      </c>
      <c r="Q11" s="26">
        <v>0</v>
      </c>
      <c r="R11" s="26">
        <v>0</v>
      </c>
      <c r="S11" s="26">
        <v>0.09</v>
      </c>
      <c r="T11" s="26">
        <v>2.25</v>
      </c>
      <c r="U11" s="26">
        <v>393.44</v>
      </c>
      <c r="V11" s="26">
        <v>229.7</v>
      </c>
      <c r="W11" s="26">
        <v>115.18</v>
      </c>
      <c r="X11" s="26">
        <v>55.33</v>
      </c>
      <c r="Y11" s="26">
        <v>183.92</v>
      </c>
      <c r="Z11" s="26">
        <v>1.36</v>
      </c>
      <c r="AA11" s="26">
        <v>23.76</v>
      </c>
      <c r="AB11" s="26">
        <v>20.239999999999998</v>
      </c>
      <c r="AC11" s="26">
        <v>44.11</v>
      </c>
      <c r="AD11" s="26">
        <v>0.69</v>
      </c>
      <c r="AE11" s="26">
        <v>0.15</v>
      </c>
      <c r="AF11" s="26">
        <v>0.14000000000000001</v>
      </c>
      <c r="AG11" s="26">
        <v>0.39</v>
      </c>
      <c r="AH11" s="26">
        <v>2.54</v>
      </c>
      <c r="AI11" s="26">
        <v>0.46</v>
      </c>
      <c r="AJ11" s="26">
        <v>0</v>
      </c>
      <c r="AK11" s="26">
        <v>345.46</v>
      </c>
      <c r="AL11" s="26">
        <v>283.45</v>
      </c>
      <c r="AM11" s="26">
        <v>468.61</v>
      </c>
      <c r="AN11" s="26">
        <v>342.31</v>
      </c>
      <c r="AO11" s="26">
        <v>107.5</v>
      </c>
      <c r="AP11" s="26">
        <v>251.42</v>
      </c>
      <c r="AQ11" s="26">
        <v>110.38</v>
      </c>
      <c r="AR11" s="26">
        <v>322.83999999999997</v>
      </c>
      <c r="AS11" s="26">
        <v>182.77</v>
      </c>
      <c r="AT11" s="26">
        <v>275.31</v>
      </c>
      <c r="AU11" s="26">
        <v>343.92</v>
      </c>
      <c r="AV11" s="26">
        <v>92.64</v>
      </c>
      <c r="AW11" s="26">
        <v>380.55</v>
      </c>
      <c r="AX11" s="26">
        <v>732.46</v>
      </c>
      <c r="AY11" s="26">
        <v>0</v>
      </c>
      <c r="AZ11" s="26">
        <v>241.09</v>
      </c>
      <c r="BA11" s="26">
        <v>194.12</v>
      </c>
      <c r="BB11" s="26">
        <v>319.27999999999997</v>
      </c>
      <c r="BC11" s="26">
        <v>127</v>
      </c>
      <c r="BD11" s="26">
        <v>0.13</v>
      </c>
      <c r="BE11" s="26">
        <v>0.06</v>
      </c>
      <c r="BF11" s="26">
        <v>0.03</v>
      </c>
      <c r="BG11" s="26">
        <v>7.0000000000000007E-2</v>
      </c>
      <c r="BH11" s="26">
        <v>0.08</v>
      </c>
      <c r="BI11" s="26">
        <v>0.39</v>
      </c>
      <c r="BJ11" s="26">
        <v>0</v>
      </c>
      <c r="BK11" s="26">
        <v>1.53</v>
      </c>
      <c r="BL11" s="26">
        <v>0</v>
      </c>
      <c r="BM11" s="26">
        <v>0.35</v>
      </c>
      <c r="BN11" s="26">
        <v>0</v>
      </c>
      <c r="BO11" s="26">
        <v>0</v>
      </c>
      <c r="BP11" s="26">
        <v>0</v>
      </c>
      <c r="BQ11" s="26">
        <v>7.0000000000000007E-2</v>
      </c>
      <c r="BR11" s="26">
        <v>0.11</v>
      </c>
      <c r="BS11" s="26">
        <v>1.62</v>
      </c>
      <c r="BT11" s="26">
        <v>0</v>
      </c>
      <c r="BU11" s="26">
        <v>0</v>
      </c>
      <c r="BV11" s="26">
        <v>0.95</v>
      </c>
      <c r="BW11" s="26">
        <v>0.02</v>
      </c>
      <c r="BX11" s="26">
        <v>0</v>
      </c>
      <c r="BY11" s="26">
        <v>0</v>
      </c>
      <c r="BZ11" s="26">
        <v>0</v>
      </c>
      <c r="CA11" s="26">
        <v>0</v>
      </c>
      <c r="CB11" s="26">
        <v>193.93</v>
      </c>
      <c r="CC11" s="25">
        <v>18.86</v>
      </c>
      <c r="CE11" s="23">
        <v>27.13</v>
      </c>
      <c r="CG11" s="23">
        <v>43.38</v>
      </c>
      <c r="CH11" s="23">
        <v>19.27</v>
      </c>
      <c r="CI11" s="23">
        <v>31.33</v>
      </c>
      <c r="CJ11" s="23">
        <v>1909.62</v>
      </c>
      <c r="CK11" s="23">
        <v>866.22</v>
      </c>
      <c r="CL11" s="23">
        <v>1387.92</v>
      </c>
      <c r="CM11" s="23">
        <v>37.549999999999997</v>
      </c>
      <c r="CN11" s="23">
        <v>19.5</v>
      </c>
      <c r="CO11" s="23">
        <v>28.53</v>
      </c>
      <c r="CP11" s="23">
        <v>4.4000000000000004</v>
      </c>
      <c r="CQ11" s="23">
        <v>0.88</v>
      </c>
      <c r="CR11" s="23">
        <v>11.43</v>
      </c>
    </row>
    <row r="12" spans="1:96" s="23" customFormat="1">
      <c r="A12" s="23" t="str">
        <f>"726/1"</f>
        <v>726/1</v>
      </c>
      <c r="B12" s="24" t="s">
        <v>94</v>
      </c>
      <c r="C12" s="25" t="str">
        <f>"60"</f>
        <v>60</v>
      </c>
      <c r="D12" s="25">
        <v>7.76</v>
      </c>
      <c r="E12" s="25">
        <v>0.04</v>
      </c>
      <c r="F12" s="25">
        <v>4.1399999999999997</v>
      </c>
      <c r="G12" s="25">
        <v>1.8</v>
      </c>
      <c r="H12" s="25">
        <v>41.94</v>
      </c>
      <c r="I12" s="25">
        <v>232.74401000000003</v>
      </c>
      <c r="J12" s="26">
        <v>2.66</v>
      </c>
      <c r="K12" s="26">
        <v>0.11</v>
      </c>
      <c r="L12" s="26">
        <v>0</v>
      </c>
      <c r="M12" s="26">
        <v>0</v>
      </c>
      <c r="N12" s="26">
        <v>14.64</v>
      </c>
      <c r="O12" s="26">
        <v>25.55</v>
      </c>
      <c r="P12" s="26">
        <v>1.75</v>
      </c>
      <c r="Q12" s="26">
        <v>0</v>
      </c>
      <c r="R12" s="26">
        <v>0</v>
      </c>
      <c r="S12" s="26">
        <v>0.18</v>
      </c>
      <c r="T12" s="26">
        <v>1.03</v>
      </c>
      <c r="U12" s="26">
        <v>258.14999999999998</v>
      </c>
      <c r="V12" s="26">
        <v>70.489999999999995</v>
      </c>
      <c r="W12" s="26">
        <v>12.67</v>
      </c>
      <c r="X12" s="26">
        <v>17.23</v>
      </c>
      <c r="Y12" s="26">
        <v>45.68</v>
      </c>
      <c r="Z12" s="26">
        <v>1.05</v>
      </c>
      <c r="AA12" s="26">
        <v>12</v>
      </c>
      <c r="AB12" s="26">
        <v>12</v>
      </c>
      <c r="AC12" s="26">
        <v>22.5</v>
      </c>
      <c r="AD12" s="26">
        <v>1.07</v>
      </c>
      <c r="AE12" s="26">
        <v>7.0000000000000007E-2</v>
      </c>
      <c r="AF12" s="26">
        <v>0.03</v>
      </c>
      <c r="AG12" s="26">
        <v>0.77</v>
      </c>
      <c r="AH12" s="26">
        <v>1.81</v>
      </c>
      <c r="AI12" s="26">
        <v>0</v>
      </c>
      <c r="AJ12" s="26">
        <v>0</v>
      </c>
      <c r="AK12" s="26">
        <v>211.78</v>
      </c>
      <c r="AL12" s="26">
        <v>219.63</v>
      </c>
      <c r="AM12" s="26">
        <v>336.9</v>
      </c>
      <c r="AN12" s="26">
        <v>114.35</v>
      </c>
      <c r="AO12" s="26">
        <v>66.790000000000006</v>
      </c>
      <c r="AP12" s="26">
        <v>134.19</v>
      </c>
      <c r="AQ12" s="26">
        <v>51.65</v>
      </c>
      <c r="AR12" s="26">
        <v>238.85</v>
      </c>
      <c r="AS12" s="26">
        <v>148.9</v>
      </c>
      <c r="AT12" s="26">
        <v>205.95</v>
      </c>
      <c r="AU12" s="26">
        <v>172.44</v>
      </c>
      <c r="AV12" s="26">
        <v>92.45</v>
      </c>
      <c r="AW12" s="26">
        <v>159.05000000000001</v>
      </c>
      <c r="AX12" s="26">
        <v>1317.97</v>
      </c>
      <c r="AY12" s="26">
        <v>0</v>
      </c>
      <c r="AZ12" s="26">
        <v>429.2</v>
      </c>
      <c r="BA12" s="26">
        <v>189.22</v>
      </c>
      <c r="BB12" s="26">
        <v>127.18</v>
      </c>
      <c r="BC12" s="26">
        <v>98.04</v>
      </c>
      <c r="BD12" s="26">
        <v>0.12</v>
      </c>
      <c r="BE12" s="26">
        <v>0.05</v>
      </c>
      <c r="BF12" s="26">
        <v>0.03</v>
      </c>
      <c r="BG12" s="26">
        <v>7.0000000000000007E-2</v>
      </c>
      <c r="BH12" s="26">
        <v>0.08</v>
      </c>
      <c r="BI12" s="26">
        <v>0.36</v>
      </c>
      <c r="BJ12" s="26">
        <v>0</v>
      </c>
      <c r="BK12" s="26">
        <v>1.1499999999999999</v>
      </c>
      <c r="BL12" s="26">
        <v>0</v>
      </c>
      <c r="BM12" s="26">
        <v>0.38</v>
      </c>
      <c r="BN12" s="26">
        <v>0.01</v>
      </c>
      <c r="BO12" s="26">
        <v>0</v>
      </c>
      <c r="BP12" s="26">
        <v>0</v>
      </c>
      <c r="BQ12" s="26">
        <v>7.0000000000000007E-2</v>
      </c>
      <c r="BR12" s="26">
        <v>0.11</v>
      </c>
      <c r="BS12" s="26">
        <v>1.41</v>
      </c>
      <c r="BT12" s="26">
        <v>0</v>
      </c>
      <c r="BU12" s="26">
        <v>0</v>
      </c>
      <c r="BV12" s="26">
        <v>0.56999999999999995</v>
      </c>
      <c r="BW12" s="26">
        <v>0.01</v>
      </c>
      <c r="BX12" s="26">
        <v>0</v>
      </c>
      <c r="BY12" s="26">
        <v>0</v>
      </c>
      <c r="BZ12" s="26">
        <v>0</v>
      </c>
      <c r="CA12" s="26">
        <v>0</v>
      </c>
      <c r="CB12" s="26">
        <v>33.770000000000003</v>
      </c>
      <c r="CC12" s="25">
        <v>20.83</v>
      </c>
      <c r="CE12" s="23">
        <v>14</v>
      </c>
      <c r="CG12" s="23">
        <v>0</v>
      </c>
      <c r="CH12" s="23">
        <v>0</v>
      </c>
      <c r="CI12" s="23">
        <v>0</v>
      </c>
      <c r="CJ12" s="23">
        <v>1140</v>
      </c>
      <c r="CK12" s="23">
        <v>439.2</v>
      </c>
      <c r="CL12" s="23">
        <v>789.6</v>
      </c>
      <c r="CM12" s="23">
        <v>9.1199999999999992</v>
      </c>
      <c r="CN12" s="23">
        <v>9.1199999999999992</v>
      </c>
      <c r="CO12" s="23">
        <v>9.1199999999999992</v>
      </c>
      <c r="CP12" s="23">
        <v>0</v>
      </c>
      <c r="CQ12" s="23">
        <v>0</v>
      </c>
      <c r="CR12" s="23">
        <v>12.62</v>
      </c>
    </row>
    <row r="13" spans="1:96" s="23" customFormat="1">
      <c r="A13" s="23" t="str">
        <f>"2"</f>
        <v>2</v>
      </c>
      <c r="B13" s="24" t="s">
        <v>95</v>
      </c>
      <c r="C13" s="25" t="str">
        <f>"45"</f>
        <v>45</v>
      </c>
      <c r="D13" s="25">
        <v>2.98</v>
      </c>
      <c r="E13" s="25">
        <v>0</v>
      </c>
      <c r="F13" s="25">
        <v>0.3</v>
      </c>
      <c r="G13" s="25">
        <v>0.3</v>
      </c>
      <c r="H13" s="25">
        <v>21.11</v>
      </c>
      <c r="I13" s="25">
        <v>100.75545</v>
      </c>
      <c r="J13" s="26">
        <v>0</v>
      </c>
      <c r="K13" s="26">
        <v>0</v>
      </c>
      <c r="L13" s="26">
        <v>0</v>
      </c>
      <c r="M13" s="26">
        <v>0</v>
      </c>
      <c r="N13" s="26">
        <v>0.5</v>
      </c>
      <c r="O13" s="26">
        <v>20.52</v>
      </c>
      <c r="P13" s="26">
        <v>0.09</v>
      </c>
      <c r="Q13" s="26">
        <v>0</v>
      </c>
      <c r="R13" s="26">
        <v>0</v>
      </c>
      <c r="S13" s="26">
        <v>0</v>
      </c>
      <c r="T13" s="26">
        <v>0.81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143.68</v>
      </c>
      <c r="AL13" s="26">
        <v>149.55000000000001</v>
      </c>
      <c r="AM13" s="26">
        <v>229.03</v>
      </c>
      <c r="AN13" s="26">
        <v>75.95</v>
      </c>
      <c r="AO13" s="26">
        <v>45.02</v>
      </c>
      <c r="AP13" s="26">
        <v>90.05</v>
      </c>
      <c r="AQ13" s="26">
        <v>34.06</v>
      </c>
      <c r="AR13" s="26">
        <v>162.86000000000001</v>
      </c>
      <c r="AS13" s="26">
        <v>101.01</v>
      </c>
      <c r="AT13" s="26">
        <v>140.94</v>
      </c>
      <c r="AU13" s="26">
        <v>116.28</v>
      </c>
      <c r="AV13" s="26">
        <v>61.07</v>
      </c>
      <c r="AW13" s="26">
        <v>108.05</v>
      </c>
      <c r="AX13" s="26">
        <v>903.58</v>
      </c>
      <c r="AY13" s="26">
        <v>0</v>
      </c>
      <c r="AZ13" s="26">
        <v>294.41000000000003</v>
      </c>
      <c r="BA13" s="26">
        <v>128.02000000000001</v>
      </c>
      <c r="BB13" s="26">
        <v>84.96</v>
      </c>
      <c r="BC13" s="26">
        <v>67.34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0.04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0.03</v>
      </c>
      <c r="BT13" s="26">
        <v>0</v>
      </c>
      <c r="BU13" s="26">
        <v>0</v>
      </c>
      <c r="BV13" s="26">
        <v>0.12</v>
      </c>
      <c r="BW13" s="26">
        <v>0.01</v>
      </c>
      <c r="BX13" s="26">
        <v>0</v>
      </c>
      <c r="BY13" s="26">
        <v>0</v>
      </c>
      <c r="BZ13" s="26">
        <v>0</v>
      </c>
      <c r="CA13" s="26">
        <v>0</v>
      </c>
      <c r="CB13" s="26">
        <v>17.600000000000001</v>
      </c>
      <c r="CC13" s="25">
        <v>2.52</v>
      </c>
      <c r="CE13" s="23">
        <v>0</v>
      </c>
      <c r="CG13" s="23">
        <v>0</v>
      </c>
      <c r="CH13" s="23">
        <v>0</v>
      </c>
      <c r="CI13" s="23">
        <v>0</v>
      </c>
      <c r="CJ13" s="23">
        <v>438.82</v>
      </c>
      <c r="CK13" s="23">
        <v>169.06</v>
      </c>
      <c r="CL13" s="23">
        <v>303.94</v>
      </c>
      <c r="CM13" s="23">
        <v>3.51</v>
      </c>
      <c r="CN13" s="23">
        <v>3.51</v>
      </c>
      <c r="CO13" s="23">
        <v>3.51</v>
      </c>
      <c r="CP13" s="23">
        <v>0</v>
      </c>
      <c r="CQ13" s="23">
        <v>0</v>
      </c>
      <c r="CR13" s="23">
        <v>2.1</v>
      </c>
    </row>
    <row r="14" spans="1:96" s="19" customFormat="1">
      <c r="A14" s="19" t="str">
        <f>"29/10"</f>
        <v>29/10</v>
      </c>
      <c r="B14" s="20" t="s">
        <v>96</v>
      </c>
      <c r="C14" s="21" t="str">
        <f>"200"</f>
        <v>200</v>
      </c>
      <c r="D14" s="21">
        <v>0.21</v>
      </c>
      <c r="E14" s="21">
        <v>0</v>
      </c>
      <c r="F14" s="21">
        <v>0.05</v>
      </c>
      <c r="G14" s="21">
        <v>0.05</v>
      </c>
      <c r="H14" s="21">
        <v>7.25</v>
      </c>
      <c r="I14" s="21">
        <v>29.478207999999995</v>
      </c>
      <c r="J14" s="22">
        <v>0</v>
      </c>
      <c r="K14" s="22">
        <v>0</v>
      </c>
      <c r="L14" s="22">
        <v>0</v>
      </c>
      <c r="M14" s="22">
        <v>0</v>
      </c>
      <c r="N14" s="22">
        <v>7.05</v>
      </c>
      <c r="O14" s="22">
        <v>0</v>
      </c>
      <c r="P14" s="22">
        <v>0.2</v>
      </c>
      <c r="Q14" s="22">
        <v>0</v>
      </c>
      <c r="R14" s="22">
        <v>0</v>
      </c>
      <c r="S14" s="22">
        <v>0.34</v>
      </c>
      <c r="T14" s="22">
        <v>0.08</v>
      </c>
      <c r="U14" s="22">
        <v>0.72</v>
      </c>
      <c r="V14" s="22">
        <v>9.89</v>
      </c>
      <c r="W14" s="22">
        <v>2.5299999999999998</v>
      </c>
      <c r="X14" s="22">
        <v>0.68</v>
      </c>
      <c r="Y14" s="22">
        <v>1.23</v>
      </c>
      <c r="Z14" s="22">
        <v>0.06</v>
      </c>
      <c r="AA14" s="22">
        <v>0</v>
      </c>
      <c r="AB14" s="22">
        <v>0.54</v>
      </c>
      <c r="AC14" s="22">
        <v>0.12</v>
      </c>
      <c r="AD14" s="22">
        <v>0.01</v>
      </c>
      <c r="AE14" s="22">
        <v>0</v>
      </c>
      <c r="AF14" s="22">
        <v>0</v>
      </c>
      <c r="AG14" s="22">
        <v>0.01</v>
      </c>
      <c r="AH14" s="22">
        <v>0.01</v>
      </c>
      <c r="AI14" s="22">
        <v>0.96</v>
      </c>
      <c r="AJ14" s="22">
        <v>0</v>
      </c>
      <c r="AK14" s="22">
        <v>0.82</v>
      </c>
      <c r="AL14" s="22">
        <v>0.94</v>
      </c>
      <c r="AM14" s="22">
        <v>0.76</v>
      </c>
      <c r="AN14" s="22">
        <v>1.41</v>
      </c>
      <c r="AO14" s="22">
        <v>0.35</v>
      </c>
      <c r="AP14" s="22">
        <v>1.47</v>
      </c>
      <c r="AQ14" s="22">
        <v>0</v>
      </c>
      <c r="AR14" s="22">
        <v>1.88</v>
      </c>
      <c r="AS14" s="22">
        <v>0</v>
      </c>
      <c r="AT14" s="22">
        <v>0</v>
      </c>
      <c r="AU14" s="22">
        <v>0</v>
      </c>
      <c r="AV14" s="22">
        <v>1.06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200.46</v>
      </c>
      <c r="CC14" s="21">
        <v>3.89</v>
      </c>
      <c r="CE14" s="19">
        <v>0.09</v>
      </c>
      <c r="CG14" s="19">
        <v>0.24</v>
      </c>
      <c r="CH14" s="19">
        <v>0.06</v>
      </c>
      <c r="CI14" s="19">
        <v>0.15</v>
      </c>
      <c r="CJ14" s="19">
        <v>12</v>
      </c>
      <c r="CK14" s="19">
        <v>4.92</v>
      </c>
      <c r="CL14" s="19">
        <v>8.4600000000000009</v>
      </c>
      <c r="CM14" s="19">
        <v>0</v>
      </c>
      <c r="CN14" s="19">
        <v>0</v>
      </c>
      <c r="CO14" s="19">
        <v>0</v>
      </c>
      <c r="CP14" s="19">
        <v>7</v>
      </c>
      <c r="CQ14" s="19">
        <v>0</v>
      </c>
      <c r="CR14" s="19">
        <v>2.36</v>
      </c>
    </row>
    <row r="15" spans="1:96" s="27" customFormat="1" ht="11.4">
      <c r="B15" s="28" t="s">
        <v>97</v>
      </c>
      <c r="C15" s="29"/>
      <c r="D15" s="29">
        <v>17.97</v>
      </c>
      <c r="E15" s="29">
        <v>2.64</v>
      </c>
      <c r="F15" s="29">
        <v>12.63</v>
      </c>
      <c r="G15" s="29">
        <v>4.5999999999999996</v>
      </c>
      <c r="H15" s="29">
        <v>102.37</v>
      </c>
      <c r="I15" s="29">
        <v>589.14</v>
      </c>
      <c r="J15" s="30">
        <v>7.56</v>
      </c>
      <c r="K15" s="30">
        <v>0.23</v>
      </c>
      <c r="L15" s="30">
        <v>0</v>
      </c>
      <c r="M15" s="30">
        <v>0</v>
      </c>
      <c r="N15" s="30">
        <v>30.44</v>
      </c>
      <c r="O15" s="30">
        <v>67.73</v>
      </c>
      <c r="P15" s="30">
        <v>4.2</v>
      </c>
      <c r="Q15" s="30">
        <v>0</v>
      </c>
      <c r="R15" s="30">
        <v>0</v>
      </c>
      <c r="S15" s="30">
        <v>0.61</v>
      </c>
      <c r="T15" s="30">
        <v>4.17</v>
      </c>
      <c r="U15" s="30">
        <v>652.30999999999995</v>
      </c>
      <c r="V15" s="30">
        <v>310.08</v>
      </c>
      <c r="W15" s="30">
        <v>130.38</v>
      </c>
      <c r="X15" s="30">
        <v>73.239999999999995</v>
      </c>
      <c r="Y15" s="30">
        <v>230.82</v>
      </c>
      <c r="Z15" s="30">
        <v>2.4700000000000002</v>
      </c>
      <c r="AA15" s="30">
        <v>35.76</v>
      </c>
      <c r="AB15" s="30">
        <v>32.78</v>
      </c>
      <c r="AC15" s="30">
        <v>66.73</v>
      </c>
      <c r="AD15" s="30">
        <v>1.77</v>
      </c>
      <c r="AE15" s="30">
        <v>0.23</v>
      </c>
      <c r="AF15" s="30">
        <v>0.17</v>
      </c>
      <c r="AG15" s="30">
        <v>1.17</v>
      </c>
      <c r="AH15" s="30">
        <v>4.3600000000000003</v>
      </c>
      <c r="AI15" s="30">
        <v>1.42</v>
      </c>
      <c r="AJ15" s="30">
        <v>0</v>
      </c>
      <c r="AK15" s="30">
        <v>701.75</v>
      </c>
      <c r="AL15" s="30">
        <v>653.58000000000004</v>
      </c>
      <c r="AM15" s="30">
        <v>1035.3</v>
      </c>
      <c r="AN15" s="30">
        <v>534.02</v>
      </c>
      <c r="AO15" s="30">
        <v>219.67</v>
      </c>
      <c r="AP15" s="30">
        <v>477.12</v>
      </c>
      <c r="AQ15" s="30">
        <v>196.09</v>
      </c>
      <c r="AR15" s="30">
        <v>726.44</v>
      </c>
      <c r="AS15" s="30">
        <v>432.67</v>
      </c>
      <c r="AT15" s="30">
        <v>622.21</v>
      </c>
      <c r="AU15" s="30">
        <v>632.64</v>
      </c>
      <c r="AV15" s="30">
        <v>247.22</v>
      </c>
      <c r="AW15" s="30">
        <v>647.66</v>
      </c>
      <c r="AX15" s="30">
        <v>2954.02</v>
      </c>
      <c r="AY15" s="30">
        <v>0</v>
      </c>
      <c r="AZ15" s="30">
        <v>964.7</v>
      </c>
      <c r="BA15" s="30">
        <v>511.37</v>
      </c>
      <c r="BB15" s="30">
        <v>531.41999999999996</v>
      </c>
      <c r="BC15" s="30">
        <v>292.38</v>
      </c>
      <c r="BD15" s="30">
        <v>0.25</v>
      </c>
      <c r="BE15" s="30">
        <v>0.11</v>
      </c>
      <c r="BF15" s="30">
        <v>0.06</v>
      </c>
      <c r="BG15" s="30">
        <v>0.14000000000000001</v>
      </c>
      <c r="BH15" s="30">
        <v>0.16</v>
      </c>
      <c r="BI15" s="30">
        <v>0.75</v>
      </c>
      <c r="BJ15" s="30">
        <v>0</v>
      </c>
      <c r="BK15" s="30">
        <v>2.71</v>
      </c>
      <c r="BL15" s="30">
        <v>0</v>
      </c>
      <c r="BM15" s="30">
        <v>0.73</v>
      </c>
      <c r="BN15" s="30">
        <v>0.01</v>
      </c>
      <c r="BO15" s="30">
        <v>0</v>
      </c>
      <c r="BP15" s="30">
        <v>0</v>
      </c>
      <c r="BQ15" s="30">
        <v>0.14000000000000001</v>
      </c>
      <c r="BR15" s="30">
        <v>0.22</v>
      </c>
      <c r="BS15" s="30">
        <v>3.06</v>
      </c>
      <c r="BT15" s="30">
        <v>0</v>
      </c>
      <c r="BU15" s="30">
        <v>0</v>
      </c>
      <c r="BV15" s="30">
        <v>1.65</v>
      </c>
      <c r="BW15" s="30">
        <v>0.04</v>
      </c>
      <c r="BX15" s="30">
        <v>0</v>
      </c>
      <c r="BY15" s="30">
        <v>0</v>
      </c>
      <c r="BZ15" s="30">
        <v>0</v>
      </c>
      <c r="CA15" s="30">
        <v>0</v>
      </c>
      <c r="CB15" s="30">
        <v>445.76</v>
      </c>
      <c r="CC15" s="29">
        <f>SUM($CC$10:$CC$14)</f>
        <v>46.1</v>
      </c>
      <c r="CD15" s="27">
        <f>$I$15/$I$49*100</f>
        <v>14.088090620613464</v>
      </c>
      <c r="CE15" s="27">
        <v>41.22</v>
      </c>
      <c r="CG15" s="27">
        <v>43.62</v>
      </c>
      <c r="CH15" s="27">
        <v>19.329999999999998</v>
      </c>
      <c r="CI15" s="27">
        <v>31.48</v>
      </c>
      <c r="CJ15" s="27">
        <v>3500.44</v>
      </c>
      <c r="CK15" s="27">
        <v>1479.4</v>
      </c>
      <c r="CL15" s="27">
        <v>2489.92</v>
      </c>
      <c r="CM15" s="27">
        <v>50.18</v>
      </c>
      <c r="CN15" s="27">
        <v>32.130000000000003</v>
      </c>
      <c r="CO15" s="27">
        <v>41.16</v>
      </c>
      <c r="CP15" s="27">
        <v>11.4</v>
      </c>
      <c r="CQ15" s="27">
        <v>0.88</v>
      </c>
    </row>
    <row r="16" spans="1:96">
      <c r="B16" s="18" t="s">
        <v>98</v>
      </c>
      <c r="C16" s="16"/>
      <c r="D16" s="16"/>
      <c r="E16" s="16"/>
      <c r="F16" s="16"/>
      <c r="G16" s="16"/>
      <c r="H16" s="16"/>
      <c r="I16" s="16"/>
    </row>
    <row r="17" spans="1:96" s="23" customFormat="1" ht="24">
      <c r="A17" s="23" t="str">
        <f>"6/1"</f>
        <v>6/1</v>
      </c>
      <c r="B17" s="24" t="s">
        <v>99</v>
      </c>
      <c r="C17" s="25" t="str">
        <f>"60"</f>
        <v>60</v>
      </c>
      <c r="D17" s="25">
        <v>0.92</v>
      </c>
      <c r="E17" s="25">
        <v>0</v>
      </c>
      <c r="F17" s="25">
        <v>3.58</v>
      </c>
      <c r="G17" s="25">
        <v>3.58</v>
      </c>
      <c r="H17" s="25">
        <v>5.59</v>
      </c>
      <c r="I17" s="25">
        <v>55.615097999999996</v>
      </c>
      <c r="J17" s="26">
        <v>0.45</v>
      </c>
      <c r="K17" s="26">
        <v>2.34</v>
      </c>
      <c r="L17" s="26">
        <v>0</v>
      </c>
      <c r="M17" s="26">
        <v>0</v>
      </c>
      <c r="N17" s="26">
        <v>4.42</v>
      </c>
      <c r="O17" s="26">
        <v>0.06</v>
      </c>
      <c r="P17" s="26">
        <v>1.1100000000000001</v>
      </c>
      <c r="Q17" s="26">
        <v>0</v>
      </c>
      <c r="R17" s="26">
        <v>0</v>
      </c>
      <c r="S17" s="26">
        <v>0.16</v>
      </c>
      <c r="T17" s="26">
        <v>0.7</v>
      </c>
      <c r="U17" s="26">
        <v>121.53</v>
      </c>
      <c r="V17" s="26">
        <v>151.19999999999999</v>
      </c>
      <c r="W17" s="26">
        <v>24.84</v>
      </c>
      <c r="X17" s="26">
        <v>10.7</v>
      </c>
      <c r="Y17" s="26">
        <v>19.14</v>
      </c>
      <c r="Z17" s="26">
        <v>0.34</v>
      </c>
      <c r="AA17" s="26">
        <v>0</v>
      </c>
      <c r="AB17" s="26">
        <v>1137.78</v>
      </c>
      <c r="AC17" s="26">
        <v>193.35</v>
      </c>
      <c r="AD17" s="26">
        <v>1.67</v>
      </c>
      <c r="AE17" s="26">
        <v>0.02</v>
      </c>
      <c r="AF17" s="26">
        <v>0.02</v>
      </c>
      <c r="AG17" s="26">
        <v>0.4</v>
      </c>
      <c r="AH17" s="26">
        <v>0.51</v>
      </c>
      <c r="AI17" s="26">
        <v>20.32</v>
      </c>
      <c r="AJ17" s="26">
        <v>0</v>
      </c>
      <c r="AK17" s="26">
        <v>29.62</v>
      </c>
      <c r="AL17" s="26">
        <v>25.34</v>
      </c>
      <c r="AM17" s="26">
        <v>32.36</v>
      </c>
      <c r="AN17" s="26">
        <v>30.48</v>
      </c>
      <c r="AO17" s="26">
        <v>10.55</v>
      </c>
      <c r="AP17" s="26">
        <v>22.86</v>
      </c>
      <c r="AQ17" s="26">
        <v>5.16</v>
      </c>
      <c r="AR17" s="26">
        <v>27.61</v>
      </c>
      <c r="AS17" s="26">
        <v>35.83</v>
      </c>
      <c r="AT17" s="26">
        <v>41.34</v>
      </c>
      <c r="AU17" s="26">
        <v>88.55</v>
      </c>
      <c r="AV17" s="26">
        <v>13.67</v>
      </c>
      <c r="AW17" s="26">
        <v>23.46</v>
      </c>
      <c r="AX17" s="26">
        <v>143.38</v>
      </c>
      <c r="AY17" s="26">
        <v>0</v>
      </c>
      <c r="AZ17" s="26">
        <v>28.84</v>
      </c>
      <c r="BA17" s="26">
        <v>29.12</v>
      </c>
      <c r="BB17" s="26">
        <v>23.74</v>
      </c>
      <c r="BC17" s="26">
        <v>9.9499999999999993</v>
      </c>
      <c r="BD17" s="26">
        <v>0</v>
      </c>
      <c r="BE17" s="26">
        <v>0</v>
      </c>
      <c r="BF17" s="26">
        <v>0</v>
      </c>
      <c r="BG17" s="26">
        <v>0</v>
      </c>
      <c r="BH17" s="26">
        <v>0</v>
      </c>
      <c r="BI17" s="26">
        <v>0</v>
      </c>
      <c r="BJ17" s="26">
        <v>0</v>
      </c>
      <c r="BK17" s="26">
        <v>0.22</v>
      </c>
      <c r="BL17" s="26">
        <v>0</v>
      </c>
      <c r="BM17" s="26">
        <v>0.14000000000000001</v>
      </c>
      <c r="BN17" s="26">
        <v>0.01</v>
      </c>
      <c r="BO17" s="26">
        <v>0.02</v>
      </c>
      <c r="BP17" s="26">
        <v>0</v>
      </c>
      <c r="BQ17" s="26">
        <v>0</v>
      </c>
      <c r="BR17" s="26">
        <v>0</v>
      </c>
      <c r="BS17" s="26">
        <v>0.84</v>
      </c>
      <c r="BT17" s="26">
        <v>0</v>
      </c>
      <c r="BU17" s="26">
        <v>0</v>
      </c>
      <c r="BV17" s="26">
        <v>2.08</v>
      </c>
      <c r="BW17" s="26">
        <v>0</v>
      </c>
      <c r="BX17" s="26">
        <v>0</v>
      </c>
      <c r="BY17" s="26">
        <v>0</v>
      </c>
      <c r="BZ17" s="26">
        <v>0</v>
      </c>
      <c r="CA17" s="26">
        <v>0</v>
      </c>
      <c r="CB17" s="26">
        <v>49.13</v>
      </c>
      <c r="CC17" s="25">
        <v>5.93</v>
      </c>
      <c r="CE17" s="23">
        <v>189.63</v>
      </c>
      <c r="CG17" s="23">
        <v>10.16</v>
      </c>
      <c r="CH17" s="23">
        <v>4.66</v>
      </c>
      <c r="CI17" s="23">
        <v>7.41</v>
      </c>
      <c r="CJ17" s="23">
        <v>304.75</v>
      </c>
      <c r="CK17" s="23">
        <v>72.97</v>
      </c>
      <c r="CL17" s="23">
        <v>188.86</v>
      </c>
      <c r="CM17" s="23">
        <v>4.8899999999999997</v>
      </c>
      <c r="CN17" s="23">
        <v>4.62</v>
      </c>
      <c r="CO17" s="23">
        <v>4.76</v>
      </c>
      <c r="CP17" s="23">
        <v>1.8</v>
      </c>
      <c r="CQ17" s="23">
        <v>0.3</v>
      </c>
      <c r="CR17" s="23">
        <v>3.59</v>
      </c>
    </row>
    <row r="18" spans="1:96" s="23" customFormat="1" ht="24">
      <c r="A18" s="23" t="str">
        <f>"17/1"</f>
        <v>17/1</v>
      </c>
      <c r="B18" s="24" t="s">
        <v>100</v>
      </c>
      <c r="C18" s="25" t="str">
        <f>"200"</f>
        <v>200</v>
      </c>
      <c r="D18" s="25">
        <v>6.32</v>
      </c>
      <c r="E18" s="25">
        <v>0</v>
      </c>
      <c r="F18" s="25">
        <v>4.62</v>
      </c>
      <c r="G18" s="25">
        <v>3.53</v>
      </c>
      <c r="H18" s="25">
        <v>23.65</v>
      </c>
      <c r="I18" s="25">
        <v>158.93282399999998</v>
      </c>
      <c r="J18" s="26">
        <v>0.5</v>
      </c>
      <c r="K18" s="26">
        <v>1.95</v>
      </c>
      <c r="L18" s="26">
        <v>0</v>
      </c>
      <c r="M18" s="26">
        <v>0</v>
      </c>
      <c r="N18" s="26">
        <v>2.7</v>
      </c>
      <c r="O18" s="26">
        <v>18.63</v>
      </c>
      <c r="P18" s="26">
        <v>2.3199999999999998</v>
      </c>
      <c r="Q18" s="26">
        <v>0</v>
      </c>
      <c r="R18" s="26">
        <v>0</v>
      </c>
      <c r="S18" s="26">
        <v>0.27</v>
      </c>
      <c r="T18" s="26">
        <v>1.46</v>
      </c>
      <c r="U18" s="26">
        <v>84.35</v>
      </c>
      <c r="V18" s="26">
        <v>644.30999999999995</v>
      </c>
      <c r="W18" s="26">
        <v>67.209999999999994</v>
      </c>
      <c r="X18" s="26">
        <v>33.71</v>
      </c>
      <c r="Y18" s="26">
        <v>146.19</v>
      </c>
      <c r="Z18" s="26">
        <v>1.0900000000000001</v>
      </c>
      <c r="AA18" s="26">
        <v>2.88</v>
      </c>
      <c r="AB18" s="26">
        <v>977.6</v>
      </c>
      <c r="AC18" s="26">
        <v>203.3</v>
      </c>
      <c r="AD18" s="26">
        <v>1.57</v>
      </c>
      <c r="AE18" s="26">
        <v>0.12</v>
      </c>
      <c r="AF18" s="26">
        <v>0.1</v>
      </c>
      <c r="AG18" s="26">
        <v>1.97</v>
      </c>
      <c r="AH18" s="26">
        <v>2.39</v>
      </c>
      <c r="AI18" s="26">
        <v>9.4700000000000006</v>
      </c>
      <c r="AJ18" s="26">
        <v>0</v>
      </c>
      <c r="AK18" s="26">
        <v>50.76</v>
      </c>
      <c r="AL18" s="26">
        <v>63.27</v>
      </c>
      <c r="AM18" s="26">
        <v>83.48</v>
      </c>
      <c r="AN18" s="26">
        <v>82.54</v>
      </c>
      <c r="AO18" s="26">
        <v>17.95</v>
      </c>
      <c r="AP18" s="26">
        <v>56.21</v>
      </c>
      <c r="AQ18" s="26">
        <v>27.07</v>
      </c>
      <c r="AR18" s="26">
        <v>71.25</v>
      </c>
      <c r="AS18" s="26">
        <v>82.54</v>
      </c>
      <c r="AT18" s="26">
        <v>185.1</v>
      </c>
      <c r="AU18" s="26">
        <v>118.35</v>
      </c>
      <c r="AV18" s="26">
        <v>24.27</v>
      </c>
      <c r="AW18" s="26">
        <v>61.48</v>
      </c>
      <c r="AX18" s="26">
        <v>430.24</v>
      </c>
      <c r="AY18" s="26">
        <v>0</v>
      </c>
      <c r="AZ18" s="26">
        <v>87.99</v>
      </c>
      <c r="BA18" s="26">
        <v>54.15</v>
      </c>
      <c r="BB18" s="26">
        <v>45.12</v>
      </c>
      <c r="BC18" s="26">
        <v>24.16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0.25</v>
      </c>
      <c r="BL18" s="26">
        <v>0</v>
      </c>
      <c r="BM18" s="26">
        <v>0.12</v>
      </c>
      <c r="BN18" s="26">
        <v>0.01</v>
      </c>
      <c r="BO18" s="26">
        <v>0.02</v>
      </c>
      <c r="BP18" s="26">
        <v>0</v>
      </c>
      <c r="BQ18" s="26">
        <v>0</v>
      </c>
      <c r="BR18" s="26">
        <v>0</v>
      </c>
      <c r="BS18" s="26">
        <v>0.79</v>
      </c>
      <c r="BT18" s="26">
        <v>0</v>
      </c>
      <c r="BU18" s="26">
        <v>0</v>
      </c>
      <c r="BV18" s="26">
        <v>1.89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324.7</v>
      </c>
      <c r="CC18" s="25">
        <v>16.21</v>
      </c>
      <c r="CE18" s="23">
        <v>165.81</v>
      </c>
      <c r="CG18" s="23">
        <v>12.74</v>
      </c>
      <c r="CH18" s="23">
        <v>11.15</v>
      </c>
      <c r="CI18" s="23">
        <v>11.95</v>
      </c>
      <c r="CJ18" s="23">
        <v>1258.5999999999999</v>
      </c>
      <c r="CK18" s="23">
        <v>740.51</v>
      </c>
      <c r="CL18" s="23">
        <v>999.56</v>
      </c>
      <c r="CM18" s="23">
        <v>69.69</v>
      </c>
      <c r="CN18" s="23">
        <v>32.880000000000003</v>
      </c>
      <c r="CO18" s="23">
        <v>51.29</v>
      </c>
      <c r="CP18" s="23">
        <v>0</v>
      </c>
      <c r="CQ18" s="23">
        <v>0</v>
      </c>
      <c r="CR18" s="23">
        <v>9.82</v>
      </c>
    </row>
    <row r="19" spans="1:96" s="23" customFormat="1" ht="24">
      <c r="A19" s="23" t="str">
        <f>"39/3"</f>
        <v>39/3</v>
      </c>
      <c r="B19" s="24" t="s">
        <v>101</v>
      </c>
      <c r="C19" s="25" t="str">
        <f>"200"</f>
        <v>200</v>
      </c>
      <c r="D19" s="25">
        <v>8.82</v>
      </c>
      <c r="E19" s="25">
        <v>0.05</v>
      </c>
      <c r="F19" s="25">
        <v>7.03</v>
      </c>
      <c r="G19" s="25">
        <v>2.2999999999999998</v>
      </c>
      <c r="H19" s="25">
        <v>46.05</v>
      </c>
      <c r="I19" s="25">
        <v>271.04667933333337</v>
      </c>
      <c r="J19" s="26">
        <v>3.57</v>
      </c>
      <c r="K19" s="26">
        <v>0.15</v>
      </c>
      <c r="L19" s="26">
        <v>0</v>
      </c>
      <c r="M19" s="26">
        <v>0</v>
      </c>
      <c r="N19" s="26">
        <v>1.06</v>
      </c>
      <c r="O19" s="26">
        <v>37.369999999999997</v>
      </c>
      <c r="P19" s="26">
        <v>7.62</v>
      </c>
      <c r="Q19" s="26">
        <v>0</v>
      </c>
      <c r="R19" s="26">
        <v>0</v>
      </c>
      <c r="S19" s="26">
        <v>0</v>
      </c>
      <c r="T19" s="26">
        <v>2.2999999999999998</v>
      </c>
      <c r="U19" s="26">
        <v>386.33</v>
      </c>
      <c r="V19" s="26">
        <v>269.17</v>
      </c>
      <c r="W19" s="26">
        <v>18.899999999999999</v>
      </c>
      <c r="X19" s="26">
        <v>135.11000000000001</v>
      </c>
      <c r="Y19" s="26">
        <v>199.33</v>
      </c>
      <c r="Z19" s="26">
        <v>4.66</v>
      </c>
      <c r="AA19" s="26">
        <v>26.67</v>
      </c>
      <c r="AB19" s="26">
        <v>24.39</v>
      </c>
      <c r="AC19" s="26">
        <v>31.42</v>
      </c>
      <c r="AD19" s="26">
        <v>0.63</v>
      </c>
      <c r="AE19" s="26">
        <v>0.26</v>
      </c>
      <c r="AF19" s="26">
        <v>0.14000000000000001</v>
      </c>
      <c r="AG19" s="26">
        <v>2.54</v>
      </c>
      <c r="AH19" s="26">
        <v>5.13</v>
      </c>
      <c r="AI19" s="26">
        <v>0</v>
      </c>
      <c r="AJ19" s="26">
        <v>0</v>
      </c>
      <c r="AK19" s="26">
        <v>413.27</v>
      </c>
      <c r="AL19" s="26">
        <v>322.75</v>
      </c>
      <c r="AM19" s="26">
        <v>523.34</v>
      </c>
      <c r="AN19" s="26">
        <v>371.71</v>
      </c>
      <c r="AO19" s="26">
        <v>223.77</v>
      </c>
      <c r="AP19" s="26">
        <v>281.39</v>
      </c>
      <c r="AQ19" s="26">
        <v>128.05000000000001</v>
      </c>
      <c r="AR19" s="26">
        <v>414.66</v>
      </c>
      <c r="AS19" s="26">
        <v>405.92</v>
      </c>
      <c r="AT19" s="26">
        <v>780.99</v>
      </c>
      <c r="AU19" s="26">
        <v>770.5</v>
      </c>
      <c r="AV19" s="26">
        <v>211.03</v>
      </c>
      <c r="AW19" s="26">
        <v>502.54</v>
      </c>
      <c r="AX19" s="26">
        <v>1581.79</v>
      </c>
      <c r="AY19" s="26">
        <v>0</v>
      </c>
      <c r="AZ19" s="26">
        <v>351.04</v>
      </c>
      <c r="BA19" s="26">
        <v>425.18</v>
      </c>
      <c r="BB19" s="26">
        <v>301.94</v>
      </c>
      <c r="BC19" s="26">
        <v>230.27</v>
      </c>
      <c r="BD19" s="26">
        <v>0.18</v>
      </c>
      <c r="BE19" s="26">
        <v>0.08</v>
      </c>
      <c r="BF19" s="26">
        <v>0.04</v>
      </c>
      <c r="BG19" s="26">
        <v>0.1</v>
      </c>
      <c r="BH19" s="26">
        <v>0.11</v>
      </c>
      <c r="BI19" s="26">
        <v>0.53</v>
      </c>
      <c r="BJ19" s="26">
        <v>0</v>
      </c>
      <c r="BK19" s="26">
        <v>1.81</v>
      </c>
      <c r="BL19" s="26">
        <v>0</v>
      </c>
      <c r="BM19" s="26">
        <v>0.47</v>
      </c>
      <c r="BN19" s="26">
        <v>0.01</v>
      </c>
      <c r="BO19" s="26">
        <v>0</v>
      </c>
      <c r="BP19" s="26">
        <v>0</v>
      </c>
      <c r="BQ19" s="26">
        <v>0.1</v>
      </c>
      <c r="BR19" s="26">
        <v>0.17</v>
      </c>
      <c r="BS19" s="26">
        <v>1.92</v>
      </c>
      <c r="BT19" s="26">
        <v>0.01</v>
      </c>
      <c r="BU19" s="26">
        <v>0</v>
      </c>
      <c r="BV19" s="26">
        <v>0.79</v>
      </c>
      <c r="BW19" s="26">
        <v>7.0000000000000007E-2</v>
      </c>
      <c r="BX19" s="26">
        <v>0</v>
      </c>
      <c r="BY19" s="26">
        <v>0</v>
      </c>
      <c r="BZ19" s="26">
        <v>0</v>
      </c>
      <c r="CA19" s="26">
        <v>0</v>
      </c>
      <c r="CB19" s="26">
        <v>118.61</v>
      </c>
      <c r="CC19" s="25">
        <v>13.37</v>
      </c>
      <c r="CE19" s="23">
        <v>30.73</v>
      </c>
      <c r="CG19" s="23">
        <v>45.04</v>
      </c>
      <c r="CH19" s="23">
        <v>24.79</v>
      </c>
      <c r="CI19" s="23">
        <v>34.909999999999997</v>
      </c>
      <c r="CJ19" s="23">
        <v>2815.19</v>
      </c>
      <c r="CK19" s="23">
        <v>1386.18</v>
      </c>
      <c r="CL19" s="23">
        <v>2100.6799999999998</v>
      </c>
      <c r="CM19" s="23">
        <v>41.16</v>
      </c>
      <c r="CN19" s="23">
        <v>27.38</v>
      </c>
      <c r="CO19" s="23">
        <v>34.270000000000003</v>
      </c>
      <c r="CP19" s="23">
        <v>0</v>
      </c>
      <c r="CQ19" s="23">
        <v>1</v>
      </c>
      <c r="CR19" s="23">
        <v>8.1</v>
      </c>
    </row>
    <row r="20" spans="1:96" s="23" customFormat="1">
      <c r="A20" s="23" t="str">
        <f>"12/8"</f>
        <v>12/8</v>
      </c>
      <c r="B20" s="24" t="s">
        <v>102</v>
      </c>
      <c r="C20" s="25" t="str">
        <f>"100"</f>
        <v>100</v>
      </c>
      <c r="D20" s="25">
        <v>14.17</v>
      </c>
      <c r="E20" s="25">
        <v>13.31</v>
      </c>
      <c r="F20" s="25">
        <v>34.229999999999997</v>
      </c>
      <c r="G20" s="25">
        <v>3.23</v>
      </c>
      <c r="H20" s="25">
        <v>5.35</v>
      </c>
      <c r="I20" s="25">
        <v>385.3902333333333</v>
      </c>
      <c r="J20" s="26">
        <v>11.99</v>
      </c>
      <c r="K20" s="26">
        <v>2.17</v>
      </c>
      <c r="L20" s="26">
        <v>0</v>
      </c>
      <c r="M20" s="26">
        <v>0</v>
      </c>
      <c r="N20" s="26">
        <v>2.42</v>
      </c>
      <c r="O20" s="26">
        <v>2.35</v>
      </c>
      <c r="P20" s="26">
        <v>0.56999999999999995</v>
      </c>
      <c r="Q20" s="26">
        <v>0</v>
      </c>
      <c r="R20" s="26">
        <v>0</v>
      </c>
      <c r="S20" s="26">
        <v>0.21</v>
      </c>
      <c r="T20" s="26">
        <v>1.73</v>
      </c>
      <c r="U20" s="26">
        <v>239.54</v>
      </c>
      <c r="V20" s="26">
        <v>354.21</v>
      </c>
      <c r="W20" s="26">
        <v>13.91</v>
      </c>
      <c r="X20" s="26">
        <v>28.28</v>
      </c>
      <c r="Y20" s="26">
        <v>167.59</v>
      </c>
      <c r="Z20" s="26">
        <v>1.9</v>
      </c>
      <c r="AA20" s="26">
        <v>0</v>
      </c>
      <c r="AB20" s="26">
        <v>119</v>
      </c>
      <c r="AC20" s="26">
        <v>23.33</v>
      </c>
      <c r="AD20" s="26">
        <v>2.0099999999999998</v>
      </c>
      <c r="AE20" s="26">
        <v>0.37</v>
      </c>
      <c r="AF20" s="26">
        <v>0.12</v>
      </c>
      <c r="AG20" s="26">
        <v>2.35</v>
      </c>
      <c r="AH20" s="26">
        <v>6.05</v>
      </c>
      <c r="AI20" s="26">
        <v>1.42</v>
      </c>
      <c r="AJ20" s="26">
        <v>0</v>
      </c>
      <c r="AK20" s="26">
        <v>788.58</v>
      </c>
      <c r="AL20" s="26">
        <v>672.77</v>
      </c>
      <c r="AM20" s="26">
        <v>1025.42</v>
      </c>
      <c r="AN20" s="26">
        <v>1161.43</v>
      </c>
      <c r="AO20" s="26">
        <v>323.25</v>
      </c>
      <c r="AP20" s="26">
        <v>618.73</v>
      </c>
      <c r="AQ20" s="26">
        <v>180.99</v>
      </c>
      <c r="AR20" s="26">
        <v>555.82000000000005</v>
      </c>
      <c r="AS20" s="26">
        <v>730.12</v>
      </c>
      <c r="AT20" s="26">
        <v>831.03</v>
      </c>
      <c r="AU20" s="26">
        <v>1241.56</v>
      </c>
      <c r="AV20" s="26">
        <v>541.67999999999995</v>
      </c>
      <c r="AW20" s="26">
        <v>658.13</v>
      </c>
      <c r="AX20" s="26">
        <v>2168.1</v>
      </c>
      <c r="AY20" s="26">
        <v>158.27000000000001</v>
      </c>
      <c r="AZ20" s="26">
        <v>635.87</v>
      </c>
      <c r="BA20" s="26">
        <v>584.67999999999995</v>
      </c>
      <c r="BB20" s="26">
        <v>492.04</v>
      </c>
      <c r="BC20" s="26">
        <v>176.71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0.2</v>
      </c>
      <c r="BL20" s="26">
        <v>0</v>
      </c>
      <c r="BM20" s="26">
        <v>0.13</v>
      </c>
      <c r="BN20" s="26">
        <v>0.01</v>
      </c>
      <c r="BO20" s="26">
        <v>0.02</v>
      </c>
      <c r="BP20" s="26">
        <v>0</v>
      </c>
      <c r="BQ20" s="26">
        <v>0</v>
      </c>
      <c r="BR20" s="26">
        <v>0</v>
      </c>
      <c r="BS20" s="26">
        <v>0.76</v>
      </c>
      <c r="BT20" s="26">
        <v>0</v>
      </c>
      <c r="BU20" s="26">
        <v>0</v>
      </c>
      <c r="BV20" s="26">
        <v>1.89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126.9</v>
      </c>
      <c r="CC20" s="25">
        <v>60.33</v>
      </c>
      <c r="CE20" s="23">
        <v>19.829999999999998</v>
      </c>
      <c r="CG20" s="23">
        <v>28.08</v>
      </c>
      <c r="CH20" s="23">
        <v>18.079999999999998</v>
      </c>
      <c r="CI20" s="23">
        <v>23.08</v>
      </c>
      <c r="CJ20" s="23">
        <v>3467.42</v>
      </c>
      <c r="CK20" s="23">
        <v>2127.2399999999998</v>
      </c>
      <c r="CL20" s="23">
        <v>2797.33</v>
      </c>
      <c r="CM20" s="23">
        <v>34.840000000000003</v>
      </c>
      <c r="CN20" s="23">
        <v>21.98</v>
      </c>
      <c r="CO20" s="23">
        <v>28.44</v>
      </c>
      <c r="CP20" s="23">
        <v>0</v>
      </c>
      <c r="CQ20" s="23">
        <v>0.5</v>
      </c>
      <c r="CR20" s="23">
        <v>36.57</v>
      </c>
    </row>
    <row r="21" spans="1:96" s="23" customFormat="1">
      <c r="A21" s="23" t="str">
        <f>"2"</f>
        <v>2</v>
      </c>
      <c r="B21" s="24" t="s">
        <v>95</v>
      </c>
      <c r="C21" s="25" t="str">
        <f>"42,3"</f>
        <v>42,3</v>
      </c>
      <c r="D21" s="25">
        <v>2.8</v>
      </c>
      <c r="E21" s="25">
        <v>0</v>
      </c>
      <c r="F21" s="25">
        <v>0.28000000000000003</v>
      </c>
      <c r="G21" s="25">
        <v>0.28000000000000003</v>
      </c>
      <c r="H21" s="25">
        <v>19.84</v>
      </c>
      <c r="I21" s="25">
        <v>94.710122999999996</v>
      </c>
      <c r="J21" s="26">
        <v>0</v>
      </c>
      <c r="K21" s="26">
        <v>0</v>
      </c>
      <c r="L21" s="26">
        <v>0</v>
      </c>
      <c r="M21" s="26">
        <v>0</v>
      </c>
      <c r="N21" s="26">
        <v>0.47</v>
      </c>
      <c r="O21" s="26">
        <v>19.29</v>
      </c>
      <c r="P21" s="26">
        <v>0.08</v>
      </c>
      <c r="Q21" s="26">
        <v>0</v>
      </c>
      <c r="R21" s="26">
        <v>0</v>
      </c>
      <c r="S21" s="26">
        <v>0</v>
      </c>
      <c r="T21" s="26">
        <v>0.76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135.06</v>
      </c>
      <c r="AL21" s="26">
        <v>140.58000000000001</v>
      </c>
      <c r="AM21" s="26">
        <v>215.29</v>
      </c>
      <c r="AN21" s="26">
        <v>71.39</v>
      </c>
      <c r="AO21" s="26">
        <v>42.32</v>
      </c>
      <c r="AP21" s="26">
        <v>84.64</v>
      </c>
      <c r="AQ21" s="26">
        <v>32.020000000000003</v>
      </c>
      <c r="AR21" s="26">
        <v>153.09</v>
      </c>
      <c r="AS21" s="26">
        <v>94.95</v>
      </c>
      <c r="AT21" s="26">
        <v>132.47999999999999</v>
      </c>
      <c r="AU21" s="26">
        <v>109.3</v>
      </c>
      <c r="AV21" s="26">
        <v>57.41</v>
      </c>
      <c r="AW21" s="26">
        <v>101.57</v>
      </c>
      <c r="AX21" s="26">
        <v>849.37</v>
      </c>
      <c r="AY21" s="26">
        <v>0</v>
      </c>
      <c r="AZ21" s="26">
        <v>276.74</v>
      </c>
      <c r="BA21" s="26">
        <v>120.34</v>
      </c>
      <c r="BB21" s="26">
        <v>79.86</v>
      </c>
      <c r="BC21" s="26">
        <v>63.3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0.03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0.03</v>
      </c>
      <c r="BT21" s="26">
        <v>0</v>
      </c>
      <c r="BU21" s="26">
        <v>0</v>
      </c>
      <c r="BV21" s="26">
        <v>0.12</v>
      </c>
      <c r="BW21" s="26">
        <v>0.01</v>
      </c>
      <c r="BX21" s="26">
        <v>0</v>
      </c>
      <c r="BY21" s="26">
        <v>0</v>
      </c>
      <c r="BZ21" s="26">
        <v>0</v>
      </c>
      <c r="CA21" s="26">
        <v>0</v>
      </c>
      <c r="CB21" s="26">
        <v>16.54</v>
      </c>
      <c r="CC21" s="25">
        <v>2.37</v>
      </c>
      <c r="CE21" s="23">
        <v>0</v>
      </c>
      <c r="CG21" s="23">
        <v>0</v>
      </c>
      <c r="CH21" s="23">
        <v>0</v>
      </c>
      <c r="CI21" s="23">
        <v>0</v>
      </c>
      <c r="CJ21" s="23">
        <v>760</v>
      </c>
      <c r="CK21" s="23">
        <v>292.8</v>
      </c>
      <c r="CL21" s="23">
        <v>526.4</v>
      </c>
      <c r="CM21" s="23">
        <v>6.08</v>
      </c>
      <c r="CN21" s="23">
        <v>6.08</v>
      </c>
      <c r="CO21" s="23">
        <v>6.08</v>
      </c>
      <c r="CP21" s="23">
        <v>0</v>
      </c>
      <c r="CQ21" s="23">
        <v>0</v>
      </c>
      <c r="CR21" s="23">
        <v>1.97</v>
      </c>
    </row>
    <row r="22" spans="1:96" s="23" customFormat="1">
      <c r="A22" s="23" t="str">
        <f>"3"</f>
        <v>3</v>
      </c>
      <c r="B22" s="24" t="s">
        <v>103</v>
      </c>
      <c r="C22" s="25" t="str">
        <f>"40"</f>
        <v>40</v>
      </c>
      <c r="D22" s="25">
        <v>2.64</v>
      </c>
      <c r="E22" s="25">
        <v>0</v>
      </c>
      <c r="F22" s="25">
        <v>0.48</v>
      </c>
      <c r="G22" s="25">
        <v>0.48</v>
      </c>
      <c r="H22" s="25">
        <v>16.68</v>
      </c>
      <c r="I22" s="25">
        <v>77.352000000000004</v>
      </c>
      <c r="J22" s="26">
        <v>0.08</v>
      </c>
      <c r="K22" s="26">
        <v>0</v>
      </c>
      <c r="L22" s="26">
        <v>0</v>
      </c>
      <c r="M22" s="26">
        <v>0</v>
      </c>
      <c r="N22" s="26">
        <v>0.48</v>
      </c>
      <c r="O22" s="26">
        <v>12.88</v>
      </c>
      <c r="P22" s="26">
        <v>3.32</v>
      </c>
      <c r="Q22" s="26">
        <v>0</v>
      </c>
      <c r="R22" s="26">
        <v>0</v>
      </c>
      <c r="S22" s="26">
        <v>0.4</v>
      </c>
      <c r="T22" s="26">
        <v>1</v>
      </c>
      <c r="U22" s="26">
        <v>244</v>
      </c>
      <c r="V22" s="26">
        <v>98</v>
      </c>
      <c r="W22" s="26">
        <v>14</v>
      </c>
      <c r="X22" s="26">
        <v>18.8</v>
      </c>
      <c r="Y22" s="26">
        <v>63.2</v>
      </c>
      <c r="Z22" s="26">
        <v>1.56</v>
      </c>
      <c r="AA22" s="26">
        <v>0</v>
      </c>
      <c r="AB22" s="26">
        <v>2</v>
      </c>
      <c r="AC22" s="26">
        <v>0.4</v>
      </c>
      <c r="AD22" s="26">
        <v>0.56000000000000005</v>
      </c>
      <c r="AE22" s="26">
        <v>7.0000000000000007E-2</v>
      </c>
      <c r="AF22" s="26">
        <v>0.03</v>
      </c>
      <c r="AG22" s="26">
        <v>0.28000000000000003</v>
      </c>
      <c r="AH22" s="26">
        <v>0.8</v>
      </c>
      <c r="AI22" s="26">
        <v>0</v>
      </c>
      <c r="AJ22" s="26">
        <v>0</v>
      </c>
      <c r="AK22" s="26">
        <v>128.80000000000001</v>
      </c>
      <c r="AL22" s="26">
        <v>99.2</v>
      </c>
      <c r="AM22" s="26">
        <v>170.8</v>
      </c>
      <c r="AN22" s="26">
        <v>89.2</v>
      </c>
      <c r="AO22" s="26">
        <v>37.200000000000003</v>
      </c>
      <c r="AP22" s="26">
        <v>79.2</v>
      </c>
      <c r="AQ22" s="26">
        <v>32</v>
      </c>
      <c r="AR22" s="26">
        <v>148.4</v>
      </c>
      <c r="AS22" s="26">
        <v>118.8</v>
      </c>
      <c r="AT22" s="26">
        <v>116.4</v>
      </c>
      <c r="AU22" s="26">
        <v>185.6</v>
      </c>
      <c r="AV22" s="26">
        <v>49.6</v>
      </c>
      <c r="AW22" s="26">
        <v>124</v>
      </c>
      <c r="AX22" s="26">
        <v>611.6</v>
      </c>
      <c r="AY22" s="26">
        <v>0</v>
      </c>
      <c r="AZ22" s="26">
        <v>210.4</v>
      </c>
      <c r="BA22" s="26">
        <v>116.4</v>
      </c>
      <c r="BB22" s="26">
        <v>72</v>
      </c>
      <c r="BC22" s="26">
        <v>52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0.06</v>
      </c>
      <c r="BL22" s="26">
        <v>0</v>
      </c>
      <c r="BM22" s="26">
        <v>0</v>
      </c>
      <c r="BN22" s="26">
        <v>0.01</v>
      </c>
      <c r="BO22" s="26">
        <v>0</v>
      </c>
      <c r="BP22" s="26">
        <v>0</v>
      </c>
      <c r="BQ22" s="26">
        <v>0</v>
      </c>
      <c r="BR22" s="26">
        <v>0</v>
      </c>
      <c r="BS22" s="26">
        <v>0.04</v>
      </c>
      <c r="BT22" s="26">
        <v>0</v>
      </c>
      <c r="BU22" s="26">
        <v>0</v>
      </c>
      <c r="BV22" s="26">
        <v>0.19</v>
      </c>
      <c r="BW22" s="26">
        <v>0.03</v>
      </c>
      <c r="BX22" s="26">
        <v>0</v>
      </c>
      <c r="BY22" s="26">
        <v>0</v>
      </c>
      <c r="BZ22" s="26">
        <v>0</v>
      </c>
      <c r="CA22" s="26">
        <v>0</v>
      </c>
      <c r="CB22" s="26">
        <v>18.8</v>
      </c>
      <c r="CC22" s="25">
        <v>2.3199999999999998</v>
      </c>
      <c r="CE22" s="23">
        <v>0.33</v>
      </c>
      <c r="CG22" s="23">
        <v>5.0599999999999996</v>
      </c>
      <c r="CH22" s="23">
        <v>5.0599999999999996</v>
      </c>
      <c r="CI22" s="23">
        <v>5.0599999999999996</v>
      </c>
      <c r="CJ22" s="23">
        <v>962.03</v>
      </c>
      <c r="CK22" s="23">
        <v>370.63</v>
      </c>
      <c r="CL22" s="23">
        <v>666.33</v>
      </c>
      <c r="CM22" s="23">
        <v>9.6199999999999992</v>
      </c>
      <c r="CN22" s="23">
        <v>8</v>
      </c>
      <c r="CO22" s="23">
        <v>8.81</v>
      </c>
      <c r="CP22" s="23">
        <v>0</v>
      </c>
      <c r="CQ22" s="23">
        <v>0</v>
      </c>
      <c r="CR22" s="23">
        <v>1.93</v>
      </c>
    </row>
    <row r="23" spans="1:96" s="19" customFormat="1">
      <c r="A23" s="19" t="str">
        <f>"631/1"</f>
        <v>631/1</v>
      </c>
      <c r="B23" s="20" t="s">
        <v>104</v>
      </c>
      <c r="C23" s="21" t="str">
        <f>"200"</f>
        <v>200</v>
      </c>
      <c r="D23" s="21">
        <v>0.11</v>
      </c>
      <c r="E23" s="21">
        <v>0</v>
      </c>
      <c r="F23" s="21">
        <v>0.11</v>
      </c>
      <c r="G23" s="21">
        <v>0.12</v>
      </c>
      <c r="H23" s="21">
        <v>12.25</v>
      </c>
      <c r="I23" s="21">
        <v>47.847279999999998</v>
      </c>
      <c r="J23" s="22">
        <v>0.03</v>
      </c>
      <c r="K23" s="22">
        <v>0</v>
      </c>
      <c r="L23" s="22">
        <v>0</v>
      </c>
      <c r="M23" s="22">
        <v>0</v>
      </c>
      <c r="N23" s="22">
        <v>11.54</v>
      </c>
      <c r="O23" s="22">
        <v>0.22</v>
      </c>
      <c r="P23" s="22">
        <v>0.49</v>
      </c>
      <c r="Q23" s="22">
        <v>0</v>
      </c>
      <c r="R23" s="22">
        <v>0</v>
      </c>
      <c r="S23" s="22">
        <v>0.24</v>
      </c>
      <c r="T23" s="22">
        <v>0.16</v>
      </c>
      <c r="U23" s="22">
        <v>7.9</v>
      </c>
      <c r="V23" s="22">
        <v>73.66</v>
      </c>
      <c r="W23" s="22">
        <v>4.49</v>
      </c>
      <c r="X23" s="22">
        <v>2.35</v>
      </c>
      <c r="Y23" s="22">
        <v>2.87</v>
      </c>
      <c r="Z23" s="22">
        <v>0.6</v>
      </c>
      <c r="AA23" s="22">
        <v>0</v>
      </c>
      <c r="AB23" s="22">
        <v>7.2</v>
      </c>
      <c r="AC23" s="22">
        <v>1.5</v>
      </c>
      <c r="AD23" s="22">
        <v>0.06</v>
      </c>
      <c r="AE23" s="22">
        <v>0.01</v>
      </c>
      <c r="AF23" s="22">
        <v>0</v>
      </c>
      <c r="AG23" s="22">
        <v>7.0000000000000007E-2</v>
      </c>
      <c r="AH23" s="22">
        <v>0.12</v>
      </c>
      <c r="AI23" s="22">
        <v>1.2</v>
      </c>
      <c r="AJ23" s="22">
        <v>0</v>
      </c>
      <c r="AK23" s="22">
        <v>3.38</v>
      </c>
      <c r="AL23" s="22">
        <v>3.67</v>
      </c>
      <c r="AM23" s="22">
        <v>5.36</v>
      </c>
      <c r="AN23" s="22">
        <v>5.08</v>
      </c>
      <c r="AO23" s="22">
        <v>0.85</v>
      </c>
      <c r="AP23" s="22">
        <v>3.1</v>
      </c>
      <c r="AQ23" s="22">
        <v>0.85</v>
      </c>
      <c r="AR23" s="22">
        <v>2.54</v>
      </c>
      <c r="AS23" s="22">
        <v>4.79</v>
      </c>
      <c r="AT23" s="22">
        <v>2.82</v>
      </c>
      <c r="AU23" s="22">
        <v>22</v>
      </c>
      <c r="AV23" s="22">
        <v>1.97</v>
      </c>
      <c r="AW23" s="22">
        <v>3.95</v>
      </c>
      <c r="AX23" s="22">
        <v>11.84</v>
      </c>
      <c r="AY23" s="22">
        <v>0</v>
      </c>
      <c r="AZ23" s="22">
        <v>3.67</v>
      </c>
      <c r="BA23" s="22">
        <v>4.51</v>
      </c>
      <c r="BB23" s="22">
        <v>1.69</v>
      </c>
      <c r="BC23" s="22">
        <v>1.41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197.9</v>
      </c>
      <c r="CC23" s="21">
        <v>8.08</v>
      </c>
      <c r="CE23" s="19">
        <v>1.2</v>
      </c>
      <c r="CG23" s="19">
        <v>0.6</v>
      </c>
      <c r="CH23" s="19">
        <v>0.6</v>
      </c>
      <c r="CI23" s="19">
        <v>0.6</v>
      </c>
      <c r="CJ23" s="19">
        <v>45</v>
      </c>
      <c r="CK23" s="19">
        <v>45</v>
      </c>
      <c r="CL23" s="19">
        <v>45</v>
      </c>
      <c r="CM23" s="19">
        <v>0</v>
      </c>
      <c r="CN23" s="19">
        <v>0</v>
      </c>
      <c r="CO23" s="19">
        <v>0</v>
      </c>
      <c r="CP23" s="19">
        <v>10</v>
      </c>
      <c r="CQ23" s="19">
        <v>0</v>
      </c>
      <c r="CR23" s="19">
        <v>4.9000000000000004</v>
      </c>
    </row>
    <row r="24" spans="1:96" s="27" customFormat="1" ht="11.4">
      <c r="B24" s="28" t="s">
        <v>105</v>
      </c>
      <c r="C24" s="29"/>
      <c r="D24" s="29">
        <v>35.78</v>
      </c>
      <c r="E24" s="29">
        <v>13.37</v>
      </c>
      <c r="F24" s="29">
        <v>50.32</v>
      </c>
      <c r="G24" s="29">
        <v>13.51</v>
      </c>
      <c r="H24" s="29">
        <v>129.4</v>
      </c>
      <c r="I24" s="29">
        <v>1090.8900000000001</v>
      </c>
      <c r="J24" s="30">
        <v>16.62</v>
      </c>
      <c r="K24" s="30">
        <v>6.6</v>
      </c>
      <c r="L24" s="30">
        <v>0</v>
      </c>
      <c r="M24" s="30">
        <v>0</v>
      </c>
      <c r="N24" s="30">
        <v>23.08</v>
      </c>
      <c r="O24" s="30">
        <v>90.8</v>
      </c>
      <c r="P24" s="30">
        <v>15.51</v>
      </c>
      <c r="Q24" s="30">
        <v>0</v>
      </c>
      <c r="R24" s="30">
        <v>0</v>
      </c>
      <c r="S24" s="30">
        <v>1.28</v>
      </c>
      <c r="T24" s="30">
        <v>8.11</v>
      </c>
      <c r="U24" s="30">
        <v>1083.6500000000001</v>
      </c>
      <c r="V24" s="30">
        <v>1590.55</v>
      </c>
      <c r="W24" s="30">
        <v>143.35</v>
      </c>
      <c r="X24" s="30">
        <v>228.94</v>
      </c>
      <c r="Y24" s="30">
        <v>598.30999999999995</v>
      </c>
      <c r="Z24" s="30">
        <v>10.14</v>
      </c>
      <c r="AA24" s="30">
        <v>29.55</v>
      </c>
      <c r="AB24" s="30">
        <v>2267.9699999999998</v>
      </c>
      <c r="AC24" s="30">
        <v>453.3</v>
      </c>
      <c r="AD24" s="30">
        <v>6.5</v>
      </c>
      <c r="AE24" s="30">
        <v>0.85</v>
      </c>
      <c r="AF24" s="30">
        <v>0.42</v>
      </c>
      <c r="AG24" s="30">
        <v>7.61</v>
      </c>
      <c r="AH24" s="30">
        <v>15</v>
      </c>
      <c r="AI24" s="30">
        <v>32.4</v>
      </c>
      <c r="AJ24" s="30">
        <v>0</v>
      </c>
      <c r="AK24" s="30">
        <v>1549.47</v>
      </c>
      <c r="AL24" s="30">
        <v>1327.57</v>
      </c>
      <c r="AM24" s="30">
        <v>2056.04</v>
      </c>
      <c r="AN24" s="30">
        <v>1811.83</v>
      </c>
      <c r="AO24" s="30">
        <v>655.89</v>
      </c>
      <c r="AP24" s="30">
        <v>1146.1300000000001</v>
      </c>
      <c r="AQ24" s="30">
        <v>406.14</v>
      </c>
      <c r="AR24" s="30">
        <v>1373.37</v>
      </c>
      <c r="AS24" s="30">
        <v>1472.94</v>
      </c>
      <c r="AT24" s="30">
        <v>2090.17</v>
      </c>
      <c r="AU24" s="30">
        <v>2535.85</v>
      </c>
      <c r="AV24" s="30">
        <v>899.63</v>
      </c>
      <c r="AW24" s="30">
        <v>1475.13</v>
      </c>
      <c r="AX24" s="30">
        <v>5796.32</v>
      </c>
      <c r="AY24" s="30">
        <v>158.27000000000001</v>
      </c>
      <c r="AZ24" s="30">
        <v>1594.55</v>
      </c>
      <c r="BA24" s="30">
        <v>1334.38</v>
      </c>
      <c r="BB24" s="30">
        <v>1016.39</v>
      </c>
      <c r="BC24" s="30">
        <v>557.79</v>
      </c>
      <c r="BD24" s="30">
        <v>0.18</v>
      </c>
      <c r="BE24" s="30">
        <v>0.08</v>
      </c>
      <c r="BF24" s="30">
        <v>0.04</v>
      </c>
      <c r="BG24" s="30">
        <v>0.1</v>
      </c>
      <c r="BH24" s="30">
        <v>0.11</v>
      </c>
      <c r="BI24" s="30">
        <v>0.53</v>
      </c>
      <c r="BJ24" s="30">
        <v>0</v>
      </c>
      <c r="BK24" s="30">
        <v>2.57</v>
      </c>
      <c r="BL24" s="30">
        <v>0</v>
      </c>
      <c r="BM24" s="30">
        <v>0.88</v>
      </c>
      <c r="BN24" s="30">
        <v>0.04</v>
      </c>
      <c r="BO24" s="30">
        <v>7.0000000000000007E-2</v>
      </c>
      <c r="BP24" s="30">
        <v>0</v>
      </c>
      <c r="BQ24" s="30">
        <v>0.1</v>
      </c>
      <c r="BR24" s="30">
        <v>0.18</v>
      </c>
      <c r="BS24" s="30">
        <v>4.37</v>
      </c>
      <c r="BT24" s="30">
        <v>0.01</v>
      </c>
      <c r="BU24" s="30">
        <v>0</v>
      </c>
      <c r="BV24" s="30">
        <v>6.96</v>
      </c>
      <c r="BW24" s="30">
        <v>0.11</v>
      </c>
      <c r="BX24" s="30">
        <v>0</v>
      </c>
      <c r="BY24" s="30">
        <v>0</v>
      </c>
      <c r="BZ24" s="30">
        <v>0</v>
      </c>
      <c r="CA24" s="30">
        <v>0</v>
      </c>
      <c r="CB24" s="30">
        <v>852.59</v>
      </c>
      <c r="CC24" s="29">
        <f>SUM($CC$16:$CC$23)</f>
        <v>108.61</v>
      </c>
      <c r="CD24" s="27">
        <f>$I$24/$I$49*100</f>
        <v>26.086426277490958</v>
      </c>
      <c r="CE24" s="27">
        <v>407.54</v>
      </c>
      <c r="CG24" s="27">
        <v>101.69</v>
      </c>
      <c r="CH24" s="27">
        <v>64.34</v>
      </c>
      <c r="CI24" s="27">
        <v>83.02</v>
      </c>
      <c r="CJ24" s="27">
        <v>9612.98</v>
      </c>
      <c r="CK24" s="27">
        <v>5035.34</v>
      </c>
      <c r="CL24" s="27">
        <v>7324.16</v>
      </c>
      <c r="CM24" s="27">
        <v>166.28</v>
      </c>
      <c r="CN24" s="27">
        <v>100.94</v>
      </c>
      <c r="CO24" s="27">
        <v>133.65</v>
      </c>
      <c r="CP24" s="27">
        <v>11.8</v>
      </c>
      <c r="CQ24" s="27">
        <v>1.8</v>
      </c>
    </row>
    <row r="25" spans="1:96">
      <c r="B25" s="18" t="s">
        <v>106</v>
      </c>
      <c r="C25" s="16"/>
      <c r="D25" s="16"/>
      <c r="E25" s="16"/>
      <c r="F25" s="16"/>
      <c r="G25" s="16"/>
      <c r="H25" s="16"/>
      <c r="I25" s="16"/>
    </row>
    <row r="26" spans="1:96" s="23" customFormat="1" ht="24">
      <c r="A26" s="23" t="str">
        <f>"11/1"</f>
        <v>11/1</v>
      </c>
      <c r="B26" s="24" t="s">
        <v>107</v>
      </c>
      <c r="C26" s="25" t="str">
        <f>"200"</f>
        <v>200</v>
      </c>
      <c r="D26" s="25">
        <v>5.8</v>
      </c>
      <c r="E26" s="25">
        <v>5.8</v>
      </c>
      <c r="F26" s="25">
        <v>5</v>
      </c>
      <c r="G26" s="25">
        <v>0</v>
      </c>
      <c r="H26" s="25">
        <v>9.6</v>
      </c>
      <c r="I26" s="25">
        <v>105.28</v>
      </c>
      <c r="J26" s="26">
        <v>3.4</v>
      </c>
      <c r="K26" s="26">
        <v>0</v>
      </c>
      <c r="L26" s="26">
        <v>0</v>
      </c>
      <c r="M26" s="26">
        <v>0</v>
      </c>
      <c r="N26" s="26">
        <v>9.6</v>
      </c>
      <c r="O26" s="26">
        <v>0</v>
      </c>
      <c r="P26" s="26">
        <v>0</v>
      </c>
      <c r="Q26" s="26">
        <v>0</v>
      </c>
      <c r="R26" s="26">
        <v>0</v>
      </c>
      <c r="S26" s="26">
        <v>0.2</v>
      </c>
      <c r="T26" s="26">
        <v>1.4</v>
      </c>
      <c r="U26" s="26">
        <v>100</v>
      </c>
      <c r="V26" s="26">
        <v>292</v>
      </c>
      <c r="W26" s="26">
        <v>240</v>
      </c>
      <c r="X26" s="26">
        <v>28</v>
      </c>
      <c r="Y26" s="26">
        <v>180</v>
      </c>
      <c r="Z26" s="26">
        <v>0.2</v>
      </c>
      <c r="AA26" s="26">
        <v>40</v>
      </c>
      <c r="AB26" s="26">
        <v>20</v>
      </c>
      <c r="AC26" s="26">
        <v>44</v>
      </c>
      <c r="AD26" s="26">
        <v>0</v>
      </c>
      <c r="AE26" s="26">
        <v>0.08</v>
      </c>
      <c r="AF26" s="26">
        <v>0.3</v>
      </c>
      <c r="AG26" s="26">
        <v>0.2</v>
      </c>
      <c r="AH26" s="26">
        <v>1.6</v>
      </c>
      <c r="AI26" s="26">
        <v>2.6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178</v>
      </c>
      <c r="CC26" s="25">
        <v>25.2</v>
      </c>
      <c r="CE26" s="23">
        <v>43.33</v>
      </c>
      <c r="CG26" s="23">
        <v>18</v>
      </c>
      <c r="CH26" s="23">
        <v>4</v>
      </c>
      <c r="CI26" s="23">
        <v>11</v>
      </c>
      <c r="CJ26" s="23">
        <v>1150</v>
      </c>
      <c r="CK26" s="23">
        <v>420</v>
      </c>
      <c r="CL26" s="23">
        <v>785</v>
      </c>
      <c r="CM26" s="23">
        <v>26</v>
      </c>
      <c r="CN26" s="23">
        <v>6</v>
      </c>
      <c r="CO26" s="23">
        <v>16</v>
      </c>
      <c r="CP26" s="23">
        <v>0</v>
      </c>
      <c r="CQ26" s="23">
        <v>0</v>
      </c>
      <c r="CR26" s="23">
        <v>21</v>
      </c>
    </row>
    <row r="27" spans="1:96" s="19" customFormat="1">
      <c r="A27" s="19" t="str">
        <f>"17"</f>
        <v>17</v>
      </c>
      <c r="B27" s="20" t="s">
        <v>108</v>
      </c>
      <c r="C27" s="21" t="str">
        <f>"33"</f>
        <v>33</v>
      </c>
      <c r="D27" s="21">
        <v>1.49</v>
      </c>
      <c r="E27" s="21">
        <v>0</v>
      </c>
      <c r="F27" s="21">
        <v>6.6</v>
      </c>
      <c r="G27" s="21">
        <v>0</v>
      </c>
      <c r="H27" s="21">
        <v>18.48</v>
      </c>
      <c r="I27" s="21">
        <v>135.56400000000002</v>
      </c>
      <c r="J27" s="22">
        <v>0</v>
      </c>
      <c r="K27" s="22">
        <v>0</v>
      </c>
      <c r="L27" s="22">
        <v>0</v>
      </c>
      <c r="M27" s="22">
        <v>0</v>
      </c>
      <c r="N27" s="22">
        <v>18.48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7.0000000000000007E-2</v>
      </c>
      <c r="AE27" s="22">
        <v>0</v>
      </c>
      <c r="AF27" s="22">
        <v>0</v>
      </c>
      <c r="AG27" s="22">
        <v>0</v>
      </c>
      <c r="AH27" s="22">
        <v>0.23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1">
        <v>11.09</v>
      </c>
      <c r="CE27" s="19">
        <v>0</v>
      </c>
      <c r="CG27" s="19">
        <v>0</v>
      </c>
      <c r="CH27" s="19">
        <v>0</v>
      </c>
      <c r="CI27" s="19">
        <v>0</v>
      </c>
      <c r="CJ27" s="19">
        <v>0</v>
      </c>
      <c r="CK27" s="19">
        <v>0</v>
      </c>
      <c r="CL27" s="19">
        <v>0</v>
      </c>
      <c r="CM27" s="19">
        <v>0</v>
      </c>
      <c r="CN27" s="19">
        <v>0</v>
      </c>
      <c r="CO27" s="19">
        <v>0</v>
      </c>
      <c r="CP27" s="19">
        <v>0</v>
      </c>
      <c r="CQ27" s="19">
        <v>0</v>
      </c>
      <c r="CR27" s="19">
        <v>9.24</v>
      </c>
    </row>
    <row r="28" spans="1:96" s="27" customFormat="1" ht="11.4">
      <c r="B28" s="28" t="s">
        <v>109</v>
      </c>
      <c r="C28" s="29"/>
      <c r="D28" s="29">
        <v>7.29</v>
      </c>
      <c r="E28" s="29">
        <v>5.8</v>
      </c>
      <c r="F28" s="29">
        <v>11.6</v>
      </c>
      <c r="G28" s="29">
        <v>0</v>
      </c>
      <c r="H28" s="29">
        <v>28.08</v>
      </c>
      <c r="I28" s="29">
        <v>240.84</v>
      </c>
      <c r="J28" s="30">
        <v>3.4</v>
      </c>
      <c r="K28" s="30">
        <v>0</v>
      </c>
      <c r="L28" s="30">
        <v>0</v>
      </c>
      <c r="M28" s="30">
        <v>0</v>
      </c>
      <c r="N28" s="30">
        <v>28.08</v>
      </c>
      <c r="O28" s="30">
        <v>0</v>
      </c>
      <c r="P28" s="30">
        <v>0</v>
      </c>
      <c r="Q28" s="30">
        <v>0</v>
      </c>
      <c r="R28" s="30">
        <v>0</v>
      </c>
      <c r="S28" s="30">
        <v>0.2</v>
      </c>
      <c r="T28" s="30">
        <v>1.4</v>
      </c>
      <c r="U28" s="30">
        <v>100</v>
      </c>
      <c r="V28" s="30">
        <v>292</v>
      </c>
      <c r="W28" s="30">
        <v>240</v>
      </c>
      <c r="X28" s="30">
        <v>28</v>
      </c>
      <c r="Y28" s="30">
        <v>180</v>
      </c>
      <c r="Z28" s="30">
        <v>0.2</v>
      </c>
      <c r="AA28" s="30">
        <v>40</v>
      </c>
      <c r="AB28" s="30">
        <v>20</v>
      </c>
      <c r="AC28" s="30">
        <v>44</v>
      </c>
      <c r="AD28" s="30">
        <v>7.0000000000000007E-2</v>
      </c>
      <c r="AE28" s="30">
        <v>0.08</v>
      </c>
      <c r="AF28" s="30">
        <v>0.3</v>
      </c>
      <c r="AG28" s="30">
        <v>0.2</v>
      </c>
      <c r="AH28" s="30">
        <v>1.83</v>
      </c>
      <c r="AI28" s="30">
        <v>2.6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178</v>
      </c>
      <c r="CC28" s="29">
        <f>SUM($CC$25:$CC$27)</f>
        <v>36.29</v>
      </c>
      <c r="CD28" s="27">
        <f>$I$28/$I$49*100</f>
        <v>5.7592011153011962</v>
      </c>
      <c r="CE28" s="27">
        <v>43.33</v>
      </c>
      <c r="CG28" s="27">
        <v>18</v>
      </c>
      <c r="CH28" s="27">
        <v>4</v>
      </c>
      <c r="CI28" s="27">
        <v>11</v>
      </c>
      <c r="CJ28" s="27">
        <v>1150</v>
      </c>
      <c r="CK28" s="27">
        <v>420</v>
      </c>
      <c r="CL28" s="27">
        <v>785</v>
      </c>
      <c r="CM28" s="27">
        <v>26</v>
      </c>
      <c r="CN28" s="27">
        <v>6</v>
      </c>
      <c r="CO28" s="27">
        <v>16</v>
      </c>
      <c r="CP28" s="27">
        <v>0</v>
      </c>
      <c r="CQ28" s="27">
        <v>0</v>
      </c>
    </row>
    <row r="29" spans="1:96" s="27" customFormat="1" ht="11.4">
      <c r="A29" s="86" t="s">
        <v>153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</row>
    <row r="30" spans="1:96">
      <c r="B30" s="18" t="s">
        <v>110</v>
      </c>
      <c r="C30" s="16"/>
      <c r="D30" s="16"/>
      <c r="E30" s="16"/>
      <c r="F30" s="16"/>
      <c r="G30" s="16"/>
      <c r="H30" s="16"/>
      <c r="I30" s="16"/>
    </row>
    <row r="31" spans="1:96" s="23" customFormat="1" ht="24">
      <c r="A31" s="23" t="str">
        <f>"8/4"</f>
        <v>8/4</v>
      </c>
      <c r="B31" s="24" t="s">
        <v>93</v>
      </c>
      <c r="C31" s="25" t="str">
        <f>"230"</f>
        <v>230</v>
      </c>
      <c r="D31" s="25">
        <v>7.34</v>
      </c>
      <c r="E31" s="25">
        <v>2.71</v>
      </c>
      <c r="F31" s="25">
        <v>8.52</v>
      </c>
      <c r="G31" s="25">
        <v>2.57</v>
      </c>
      <c r="H31" s="25">
        <v>33.54</v>
      </c>
      <c r="I31" s="25">
        <v>236.44652970000001</v>
      </c>
      <c r="J31" s="26">
        <v>5.13</v>
      </c>
      <c r="K31" s="26">
        <v>0.13</v>
      </c>
      <c r="L31" s="26">
        <v>0</v>
      </c>
      <c r="M31" s="26">
        <v>0</v>
      </c>
      <c r="N31" s="26">
        <v>8.6300000000000008</v>
      </c>
      <c r="O31" s="26">
        <v>22.64</v>
      </c>
      <c r="P31" s="26">
        <v>2.2599999999999998</v>
      </c>
      <c r="Q31" s="26">
        <v>0</v>
      </c>
      <c r="R31" s="26">
        <v>0</v>
      </c>
      <c r="S31" s="26">
        <v>0.09</v>
      </c>
      <c r="T31" s="26">
        <v>2.35</v>
      </c>
      <c r="U31" s="26">
        <v>411.32</v>
      </c>
      <c r="V31" s="26">
        <v>240.14</v>
      </c>
      <c r="W31" s="26">
        <v>120.41</v>
      </c>
      <c r="X31" s="26">
        <v>57.84</v>
      </c>
      <c r="Y31" s="26">
        <v>192.28</v>
      </c>
      <c r="Z31" s="26">
        <v>1.42</v>
      </c>
      <c r="AA31" s="26">
        <v>24.84</v>
      </c>
      <c r="AB31" s="26">
        <v>21.16</v>
      </c>
      <c r="AC31" s="26">
        <v>46.12</v>
      </c>
      <c r="AD31" s="26">
        <v>0.72</v>
      </c>
      <c r="AE31" s="26">
        <v>0.16</v>
      </c>
      <c r="AF31" s="26">
        <v>0.15</v>
      </c>
      <c r="AG31" s="26">
        <v>0.41</v>
      </c>
      <c r="AH31" s="26">
        <v>2.65</v>
      </c>
      <c r="AI31" s="26">
        <v>0.48</v>
      </c>
      <c r="AJ31" s="26">
        <v>0</v>
      </c>
      <c r="AK31" s="26">
        <v>361.16</v>
      </c>
      <c r="AL31" s="26">
        <v>296.33</v>
      </c>
      <c r="AM31" s="26">
        <v>489.91</v>
      </c>
      <c r="AN31" s="26">
        <v>357.87</v>
      </c>
      <c r="AO31" s="26">
        <v>112.39</v>
      </c>
      <c r="AP31" s="26">
        <v>262.85000000000002</v>
      </c>
      <c r="AQ31" s="26">
        <v>115.4</v>
      </c>
      <c r="AR31" s="26">
        <v>337.51</v>
      </c>
      <c r="AS31" s="26">
        <v>191.08</v>
      </c>
      <c r="AT31" s="26">
        <v>287.83</v>
      </c>
      <c r="AU31" s="26">
        <v>359.55</v>
      </c>
      <c r="AV31" s="26">
        <v>96.85</v>
      </c>
      <c r="AW31" s="26">
        <v>397.85</v>
      </c>
      <c r="AX31" s="26">
        <v>765.76</v>
      </c>
      <c r="AY31" s="26">
        <v>0</v>
      </c>
      <c r="AZ31" s="26">
        <v>252.05</v>
      </c>
      <c r="BA31" s="26">
        <v>202.95</v>
      </c>
      <c r="BB31" s="26">
        <v>333.79</v>
      </c>
      <c r="BC31" s="26">
        <v>132.77000000000001</v>
      </c>
      <c r="BD31" s="26">
        <v>0.14000000000000001</v>
      </c>
      <c r="BE31" s="26">
        <v>0.06</v>
      </c>
      <c r="BF31" s="26">
        <v>0.03</v>
      </c>
      <c r="BG31" s="26">
        <v>0.08</v>
      </c>
      <c r="BH31" s="26">
        <v>0.09</v>
      </c>
      <c r="BI31" s="26">
        <v>0.41</v>
      </c>
      <c r="BJ31" s="26">
        <v>0</v>
      </c>
      <c r="BK31" s="26">
        <v>1.59</v>
      </c>
      <c r="BL31" s="26">
        <v>0</v>
      </c>
      <c r="BM31" s="26">
        <v>0.37</v>
      </c>
      <c r="BN31" s="26">
        <v>0</v>
      </c>
      <c r="BO31" s="26">
        <v>0</v>
      </c>
      <c r="BP31" s="26">
        <v>0</v>
      </c>
      <c r="BQ31" s="26">
        <v>0.08</v>
      </c>
      <c r="BR31" s="26">
        <v>0.12</v>
      </c>
      <c r="BS31" s="26">
        <v>1.69</v>
      </c>
      <c r="BT31" s="26">
        <v>0</v>
      </c>
      <c r="BU31" s="26">
        <v>0</v>
      </c>
      <c r="BV31" s="26">
        <v>1</v>
      </c>
      <c r="BW31" s="26">
        <v>0.02</v>
      </c>
      <c r="BX31" s="26">
        <v>0</v>
      </c>
      <c r="BY31" s="26">
        <v>0</v>
      </c>
      <c r="BZ31" s="26">
        <v>0</v>
      </c>
      <c r="CA31" s="26">
        <v>0</v>
      </c>
      <c r="CB31" s="26">
        <v>202.74</v>
      </c>
      <c r="CC31" s="25">
        <v>19.71</v>
      </c>
      <c r="CE31" s="23">
        <v>28.37</v>
      </c>
      <c r="CG31" s="23">
        <v>43.38</v>
      </c>
      <c r="CH31" s="23">
        <v>19.27</v>
      </c>
      <c r="CI31" s="23">
        <v>31.33</v>
      </c>
      <c r="CJ31" s="23">
        <v>1909.62</v>
      </c>
      <c r="CK31" s="23">
        <v>866.22</v>
      </c>
      <c r="CL31" s="23">
        <v>1387.92</v>
      </c>
      <c r="CM31" s="23">
        <v>37.549999999999997</v>
      </c>
      <c r="CN31" s="23">
        <v>19.5</v>
      </c>
      <c r="CO31" s="23">
        <v>28.53</v>
      </c>
      <c r="CP31" s="23">
        <v>4.5999999999999996</v>
      </c>
      <c r="CQ31" s="23">
        <v>0.92</v>
      </c>
      <c r="CR31" s="23">
        <v>11.95</v>
      </c>
    </row>
    <row r="32" spans="1:96" s="23" customFormat="1">
      <c r="A32" s="23" t="str">
        <f>"726/1"</f>
        <v>726/1</v>
      </c>
      <c r="B32" s="24" t="s">
        <v>94</v>
      </c>
      <c r="C32" s="25" t="str">
        <f>"120"</f>
        <v>120</v>
      </c>
      <c r="D32" s="25">
        <v>15.53</v>
      </c>
      <c r="E32" s="25">
        <v>0.08</v>
      </c>
      <c r="F32" s="25">
        <v>8.2799999999999994</v>
      </c>
      <c r="G32" s="25">
        <v>3.6</v>
      </c>
      <c r="H32" s="25">
        <v>83.87</v>
      </c>
      <c r="I32" s="25">
        <v>465.48802000000006</v>
      </c>
      <c r="J32" s="26">
        <v>5.31</v>
      </c>
      <c r="K32" s="26">
        <v>0.22</v>
      </c>
      <c r="L32" s="26">
        <v>0</v>
      </c>
      <c r="M32" s="26">
        <v>0</v>
      </c>
      <c r="N32" s="26">
        <v>29.27</v>
      </c>
      <c r="O32" s="26">
        <v>51.11</v>
      </c>
      <c r="P32" s="26">
        <v>3.49</v>
      </c>
      <c r="Q32" s="26">
        <v>0</v>
      </c>
      <c r="R32" s="26">
        <v>0</v>
      </c>
      <c r="S32" s="26">
        <v>0.36</v>
      </c>
      <c r="T32" s="26">
        <v>2.06</v>
      </c>
      <c r="U32" s="26">
        <v>516.29999999999995</v>
      </c>
      <c r="V32" s="26">
        <v>140.97999999999999</v>
      </c>
      <c r="W32" s="26">
        <v>25.34</v>
      </c>
      <c r="X32" s="26">
        <v>34.450000000000003</v>
      </c>
      <c r="Y32" s="26">
        <v>91.35</v>
      </c>
      <c r="Z32" s="26">
        <v>2.11</v>
      </c>
      <c r="AA32" s="26">
        <v>24</v>
      </c>
      <c r="AB32" s="26">
        <v>24</v>
      </c>
      <c r="AC32" s="26">
        <v>45</v>
      </c>
      <c r="AD32" s="26">
        <v>2.14</v>
      </c>
      <c r="AE32" s="26">
        <v>0.14000000000000001</v>
      </c>
      <c r="AF32" s="26">
        <v>0.06</v>
      </c>
      <c r="AG32" s="26">
        <v>1.54</v>
      </c>
      <c r="AH32" s="26">
        <v>3.62</v>
      </c>
      <c r="AI32" s="26">
        <v>0</v>
      </c>
      <c r="AJ32" s="26">
        <v>0</v>
      </c>
      <c r="AK32" s="26">
        <v>423.56</v>
      </c>
      <c r="AL32" s="26">
        <v>439.26</v>
      </c>
      <c r="AM32" s="26">
        <v>673.79</v>
      </c>
      <c r="AN32" s="26">
        <v>228.7</v>
      </c>
      <c r="AO32" s="26">
        <v>133.57</v>
      </c>
      <c r="AP32" s="26">
        <v>268.37</v>
      </c>
      <c r="AQ32" s="26">
        <v>103.31</v>
      </c>
      <c r="AR32" s="26">
        <v>477.71</v>
      </c>
      <c r="AS32" s="26">
        <v>297.79000000000002</v>
      </c>
      <c r="AT32" s="26">
        <v>411.91</v>
      </c>
      <c r="AU32" s="26">
        <v>344.89</v>
      </c>
      <c r="AV32" s="26">
        <v>184.9</v>
      </c>
      <c r="AW32" s="26">
        <v>318.10000000000002</v>
      </c>
      <c r="AX32" s="26">
        <v>2635.95</v>
      </c>
      <c r="AY32" s="26">
        <v>0</v>
      </c>
      <c r="AZ32" s="26">
        <v>858.41</v>
      </c>
      <c r="BA32" s="26">
        <v>378.44</v>
      </c>
      <c r="BB32" s="26">
        <v>254.36</v>
      </c>
      <c r="BC32" s="26">
        <v>196.08</v>
      </c>
      <c r="BD32" s="26">
        <v>0.24</v>
      </c>
      <c r="BE32" s="26">
        <v>0.11</v>
      </c>
      <c r="BF32" s="26">
        <v>0.06</v>
      </c>
      <c r="BG32" s="26">
        <v>0.13</v>
      </c>
      <c r="BH32" s="26">
        <v>0.16</v>
      </c>
      <c r="BI32" s="26">
        <v>0.72</v>
      </c>
      <c r="BJ32" s="26">
        <v>0</v>
      </c>
      <c r="BK32" s="26">
        <v>2.29</v>
      </c>
      <c r="BL32" s="26">
        <v>0</v>
      </c>
      <c r="BM32" s="26">
        <v>0.76</v>
      </c>
      <c r="BN32" s="26">
        <v>0.01</v>
      </c>
      <c r="BO32" s="26">
        <v>0</v>
      </c>
      <c r="BP32" s="26">
        <v>0</v>
      </c>
      <c r="BQ32" s="26">
        <v>0.14000000000000001</v>
      </c>
      <c r="BR32" s="26">
        <v>0.21</v>
      </c>
      <c r="BS32" s="26">
        <v>2.82</v>
      </c>
      <c r="BT32" s="26">
        <v>0</v>
      </c>
      <c r="BU32" s="26">
        <v>0</v>
      </c>
      <c r="BV32" s="26">
        <v>1.1499999999999999</v>
      </c>
      <c r="BW32" s="26">
        <v>0.03</v>
      </c>
      <c r="BX32" s="26">
        <v>0</v>
      </c>
      <c r="BY32" s="26">
        <v>0</v>
      </c>
      <c r="BZ32" s="26">
        <v>0</v>
      </c>
      <c r="CA32" s="26">
        <v>0</v>
      </c>
      <c r="CB32" s="26">
        <v>67.540000000000006</v>
      </c>
      <c r="CC32" s="25">
        <v>41.65</v>
      </c>
      <c r="CE32" s="23">
        <v>28</v>
      </c>
      <c r="CG32" s="23">
        <v>0</v>
      </c>
      <c r="CH32" s="23">
        <v>0</v>
      </c>
      <c r="CI32" s="23">
        <v>0</v>
      </c>
      <c r="CJ32" s="23">
        <v>2280</v>
      </c>
      <c r="CK32" s="23">
        <v>878.4</v>
      </c>
      <c r="CL32" s="23">
        <v>1579.2</v>
      </c>
      <c r="CM32" s="23">
        <v>18.239999999999998</v>
      </c>
      <c r="CN32" s="23">
        <v>18.239999999999998</v>
      </c>
      <c r="CO32" s="23">
        <v>18.239999999999998</v>
      </c>
      <c r="CP32" s="23">
        <v>0</v>
      </c>
      <c r="CQ32" s="23">
        <v>0</v>
      </c>
      <c r="CR32" s="23">
        <v>25.24</v>
      </c>
    </row>
    <row r="33" spans="1:96" s="23" customFormat="1">
      <c r="A33" s="23" t="str">
        <f>"2"</f>
        <v>2</v>
      </c>
      <c r="B33" s="24" t="s">
        <v>95</v>
      </c>
      <c r="C33" s="25" t="str">
        <f>"48,4"</f>
        <v>48,4</v>
      </c>
      <c r="D33" s="25">
        <v>3.2</v>
      </c>
      <c r="E33" s="25">
        <v>0</v>
      </c>
      <c r="F33" s="25">
        <v>0.32</v>
      </c>
      <c r="G33" s="25">
        <v>0.32</v>
      </c>
      <c r="H33" s="25">
        <v>22.7</v>
      </c>
      <c r="I33" s="25">
        <v>108.36808399999998</v>
      </c>
      <c r="J33" s="26">
        <v>0</v>
      </c>
      <c r="K33" s="26">
        <v>0</v>
      </c>
      <c r="L33" s="26">
        <v>0</v>
      </c>
      <c r="M33" s="26">
        <v>0</v>
      </c>
      <c r="N33" s="26">
        <v>0.53</v>
      </c>
      <c r="O33" s="26">
        <v>22.07</v>
      </c>
      <c r="P33" s="26">
        <v>0.1</v>
      </c>
      <c r="Q33" s="26">
        <v>0</v>
      </c>
      <c r="R33" s="26">
        <v>0</v>
      </c>
      <c r="S33" s="26">
        <v>0</v>
      </c>
      <c r="T33" s="26">
        <v>0.87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154.54</v>
      </c>
      <c r="AL33" s="26">
        <v>160.85</v>
      </c>
      <c r="AM33" s="26">
        <v>246.33</v>
      </c>
      <c r="AN33" s="26">
        <v>81.69</v>
      </c>
      <c r="AO33" s="26">
        <v>48.42</v>
      </c>
      <c r="AP33" s="26">
        <v>96.85</v>
      </c>
      <c r="AQ33" s="26">
        <v>36.630000000000003</v>
      </c>
      <c r="AR33" s="26">
        <v>175.17</v>
      </c>
      <c r="AS33" s="26">
        <v>108.64</v>
      </c>
      <c r="AT33" s="26">
        <v>151.59</v>
      </c>
      <c r="AU33" s="26">
        <v>125.06</v>
      </c>
      <c r="AV33" s="26">
        <v>65.69</v>
      </c>
      <c r="AW33" s="26">
        <v>116.22</v>
      </c>
      <c r="AX33" s="26">
        <v>971.85</v>
      </c>
      <c r="AY33" s="26">
        <v>0</v>
      </c>
      <c r="AZ33" s="26">
        <v>316.64999999999998</v>
      </c>
      <c r="BA33" s="26">
        <v>137.69</v>
      </c>
      <c r="BB33" s="26">
        <v>91.37</v>
      </c>
      <c r="BC33" s="26">
        <v>72.430000000000007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0.04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0.03</v>
      </c>
      <c r="BT33" s="26">
        <v>0</v>
      </c>
      <c r="BU33" s="26">
        <v>0</v>
      </c>
      <c r="BV33" s="26">
        <v>0.13</v>
      </c>
      <c r="BW33" s="26">
        <v>0.01</v>
      </c>
      <c r="BX33" s="26">
        <v>0</v>
      </c>
      <c r="BY33" s="26">
        <v>0</v>
      </c>
      <c r="BZ33" s="26">
        <v>0</v>
      </c>
      <c r="CA33" s="26">
        <v>0</v>
      </c>
      <c r="CB33" s="26">
        <v>18.920000000000002</v>
      </c>
      <c r="CC33" s="25">
        <v>2.71</v>
      </c>
      <c r="CE33" s="23">
        <v>0</v>
      </c>
      <c r="CG33" s="23">
        <v>0</v>
      </c>
      <c r="CH33" s="23">
        <v>0</v>
      </c>
      <c r="CI33" s="23">
        <v>0</v>
      </c>
      <c r="CJ33" s="23">
        <v>476.99</v>
      </c>
      <c r="CK33" s="23">
        <v>183.77</v>
      </c>
      <c r="CL33" s="23">
        <v>330.38</v>
      </c>
      <c r="CM33" s="23">
        <v>3.82</v>
      </c>
      <c r="CN33" s="23">
        <v>3.82</v>
      </c>
      <c r="CO33" s="23">
        <v>3.82</v>
      </c>
      <c r="CP33" s="23">
        <v>0</v>
      </c>
      <c r="CQ33" s="23">
        <v>0</v>
      </c>
      <c r="CR33" s="23">
        <v>2.2599999999999998</v>
      </c>
    </row>
    <row r="34" spans="1:96" s="19" customFormat="1">
      <c r="A34" s="19" t="str">
        <f>"29/10"</f>
        <v>29/10</v>
      </c>
      <c r="B34" s="20" t="s">
        <v>96</v>
      </c>
      <c r="C34" s="21" t="str">
        <f>"200"</f>
        <v>200</v>
      </c>
      <c r="D34" s="21">
        <v>0.21</v>
      </c>
      <c r="E34" s="21">
        <v>0</v>
      </c>
      <c r="F34" s="21">
        <v>0.05</v>
      </c>
      <c r="G34" s="21">
        <v>0.05</v>
      </c>
      <c r="H34" s="21">
        <v>7.25</v>
      </c>
      <c r="I34" s="21">
        <v>29.478207999999995</v>
      </c>
      <c r="J34" s="22">
        <v>0</v>
      </c>
      <c r="K34" s="22">
        <v>0</v>
      </c>
      <c r="L34" s="22">
        <v>0</v>
      </c>
      <c r="M34" s="22">
        <v>0</v>
      </c>
      <c r="N34" s="22">
        <v>7.05</v>
      </c>
      <c r="O34" s="22">
        <v>0</v>
      </c>
      <c r="P34" s="22">
        <v>0.2</v>
      </c>
      <c r="Q34" s="22">
        <v>0</v>
      </c>
      <c r="R34" s="22">
        <v>0</v>
      </c>
      <c r="S34" s="22">
        <v>0.34</v>
      </c>
      <c r="T34" s="22">
        <v>0.08</v>
      </c>
      <c r="U34" s="22">
        <v>0.72</v>
      </c>
      <c r="V34" s="22">
        <v>9.89</v>
      </c>
      <c r="W34" s="22">
        <v>2.5299999999999998</v>
      </c>
      <c r="X34" s="22">
        <v>0.68</v>
      </c>
      <c r="Y34" s="22">
        <v>1.23</v>
      </c>
      <c r="Z34" s="22">
        <v>0.06</v>
      </c>
      <c r="AA34" s="22">
        <v>0</v>
      </c>
      <c r="AB34" s="22">
        <v>0.54</v>
      </c>
      <c r="AC34" s="22">
        <v>0.12</v>
      </c>
      <c r="AD34" s="22">
        <v>0.01</v>
      </c>
      <c r="AE34" s="22">
        <v>0</v>
      </c>
      <c r="AF34" s="22">
        <v>0</v>
      </c>
      <c r="AG34" s="22">
        <v>0.01</v>
      </c>
      <c r="AH34" s="22">
        <v>0.01</v>
      </c>
      <c r="AI34" s="22">
        <v>0.96</v>
      </c>
      <c r="AJ34" s="22">
        <v>0</v>
      </c>
      <c r="AK34" s="22">
        <v>0.82</v>
      </c>
      <c r="AL34" s="22">
        <v>0.94</v>
      </c>
      <c r="AM34" s="22">
        <v>0.76</v>
      </c>
      <c r="AN34" s="22">
        <v>1.41</v>
      </c>
      <c r="AO34" s="22">
        <v>0.35</v>
      </c>
      <c r="AP34" s="22">
        <v>1.47</v>
      </c>
      <c r="AQ34" s="22">
        <v>0</v>
      </c>
      <c r="AR34" s="22">
        <v>1.88</v>
      </c>
      <c r="AS34" s="22">
        <v>0</v>
      </c>
      <c r="AT34" s="22">
        <v>0</v>
      </c>
      <c r="AU34" s="22">
        <v>0</v>
      </c>
      <c r="AV34" s="22">
        <v>1.06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200.46</v>
      </c>
      <c r="CC34" s="21">
        <v>3.89</v>
      </c>
      <c r="CE34" s="19">
        <v>0.09</v>
      </c>
      <c r="CG34" s="19">
        <v>0.24</v>
      </c>
      <c r="CH34" s="19">
        <v>0.06</v>
      </c>
      <c r="CI34" s="19">
        <v>0.15</v>
      </c>
      <c r="CJ34" s="19">
        <v>12</v>
      </c>
      <c r="CK34" s="19">
        <v>4.92</v>
      </c>
      <c r="CL34" s="19">
        <v>8.4600000000000009</v>
      </c>
      <c r="CM34" s="19">
        <v>0</v>
      </c>
      <c r="CN34" s="19">
        <v>0</v>
      </c>
      <c r="CO34" s="19">
        <v>0</v>
      </c>
      <c r="CP34" s="19">
        <v>7</v>
      </c>
      <c r="CQ34" s="19">
        <v>0</v>
      </c>
      <c r="CR34" s="19">
        <v>2.36</v>
      </c>
    </row>
    <row r="35" spans="1:96" s="27" customFormat="1" ht="11.4">
      <c r="B35" s="28" t="s">
        <v>111</v>
      </c>
      <c r="C35" s="29"/>
      <c r="D35" s="29">
        <v>26.28</v>
      </c>
      <c r="E35" s="29">
        <v>2.79</v>
      </c>
      <c r="F35" s="29">
        <v>17.16</v>
      </c>
      <c r="G35" s="29">
        <v>6.53</v>
      </c>
      <c r="H35" s="29">
        <v>147.36000000000001</v>
      </c>
      <c r="I35" s="29">
        <v>839.78</v>
      </c>
      <c r="J35" s="30">
        <v>10.44</v>
      </c>
      <c r="K35" s="30">
        <v>0.35</v>
      </c>
      <c r="L35" s="30">
        <v>0</v>
      </c>
      <c r="M35" s="30">
        <v>0</v>
      </c>
      <c r="N35" s="30">
        <v>45.49</v>
      </c>
      <c r="O35" s="30">
        <v>95.82</v>
      </c>
      <c r="P35" s="30">
        <v>6.05</v>
      </c>
      <c r="Q35" s="30">
        <v>0</v>
      </c>
      <c r="R35" s="30">
        <v>0</v>
      </c>
      <c r="S35" s="30">
        <v>0.79</v>
      </c>
      <c r="T35" s="30">
        <v>5.36</v>
      </c>
      <c r="U35" s="30">
        <v>928.34</v>
      </c>
      <c r="V35" s="30">
        <v>391.01</v>
      </c>
      <c r="W35" s="30">
        <v>148.29</v>
      </c>
      <c r="X35" s="30">
        <v>92.98</v>
      </c>
      <c r="Y35" s="30">
        <v>284.85000000000002</v>
      </c>
      <c r="Z35" s="30">
        <v>3.58</v>
      </c>
      <c r="AA35" s="30">
        <v>48.84</v>
      </c>
      <c r="AB35" s="30">
        <v>45.7</v>
      </c>
      <c r="AC35" s="30">
        <v>91.24</v>
      </c>
      <c r="AD35" s="30">
        <v>2.87</v>
      </c>
      <c r="AE35" s="30">
        <v>0.3</v>
      </c>
      <c r="AF35" s="30">
        <v>0.21</v>
      </c>
      <c r="AG35" s="30">
        <v>1.96</v>
      </c>
      <c r="AH35" s="30">
        <v>6.28</v>
      </c>
      <c r="AI35" s="30">
        <v>1.44</v>
      </c>
      <c r="AJ35" s="30">
        <v>0</v>
      </c>
      <c r="AK35" s="30">
        <v>940.09</v>
      </c>
      <c r="AL35" s="30">
        <v>897.39</v>
      </c>
      <c r="AM35" s="30">
        <v>1410.8</v>
      </c>
      <c r="AN35" s="30">
        <v>669.67</v>
      </c>
      <c r="AO35" s="30">
        <v>294.74</v>
      </c>
      <c r="AP35" s="30">
        <v>629.53</v>
      </c>
      <c r="AQ35" s="30">
        <v>255.34</v>
      </c>
      <c r="AR35" s="30">
        <v>992.27</v>
      </c>
      <c r="AS35" s="30">
        <v>597.51</v>
      </c>
      <c r="AT35" s="30">
        <v>851.32</v>
      </c>
      <c r="AU35" s="30">
        <v>829.5</v>
      </c>
      <c r="AV35" s="30">
        <v>348.49</v>
      </c>
      <c r="AW35" s="30">
        <v>832.17</v>
      </c>
      <c r="AX35" s="30">
        <v>4373.5600000000004</v>
      </c>
      <c r="AY35" s="30">
        <v>0</v>
      </c>
      <c r="AZ35" s="30">
        <v>1427.11</v>
      </c>
      <c r="BA35" s="30">
        <v>719.08</v>
      </c>
      <c r="BB35" s="30">
        <v>679.53</v>
      </c>
      <c r="BC35" s="30">
        <v>401.28</v>
      </c>
      <c r="BD35" s="30">
        <v>0.37</v>
      </c>
      <c r="BE35" s="30">
        <v>0.17</v>
      </c>
      <c r="BF35" s="30">
        <v>0.09</v>
      </c>
      <c r="BG35" s="30">
        <v>0.21</v>
      </c>
      <c r="BH35" s="30">
        <v>0.25</v>
      </c>
      <c r="BI35" s="30">
        <v>1.1299999999999999</v>
      </c>
      <c r="BJ35" s="30">
        <v>0</v>
      </c>
      <c r="BK35" s="30">
        <v>3.92</v>
      </c>
      <c r="BL35" s="30">
        <v>0</v>
      </c>
      <c r="BM35" s="30">
        <v>1.1299999999999999</v>
      </c>
      <c r="BN35" s="30">
        <v>0.01</v>
      </c>
      <c r="BO35" s="30">
        <v>0</v>
      </c>
      <c r="BP35" s="30">
        <v>0</v>
      </c>
      <c r="BQ35" s="30">
        <v>0.21</v>
      </c>
      <c r="BR35" s="30">
        <v>0.34</v>
      </c>
      <c r="BS35" s="30">
        <v>4.54</v>
      </c>
      <c r="BT35" s="30">
        <v>0</v>
      </c>
      <c r="BU35" s="30">
        <v>0</v>
      </c>
      <c r="BV35" s="30">
        <v>2.2799999999999998</v>
      </c>
      <c r="BW35" s="30">
        <v>0.06</v>
      </c>
      <c r="BX35" s="30">
        <v>0</v>
      </c>
      <c r="BY35" s="30">
        <v>0</v>
      </c>
      <c r="BZ35" s="30">
        <v>0</v>
      </c>
      <c r="CA35" s="30">
        <v>0</v>
      </c>
      <c r="CB35" s="30">
        <v>489.67</v>
      </c>
      <c r="CC35" s="29">
        <f>SUM($CC$30:$CC$34)</f>
        <v>67.959999999999994</v>
      </c>
      <c r="CD35" s="27">
        <f>$I$35/$I$49*100</f>
        <v>20.081638899716154</v>
      </c>
      <c r="CE35" s="27">
        <v>56.46</v>
      </c>
      <c r="CG35" s="27">
        <v>43.62</v>
      </c>
      <c r="CH35" s="27">
        <v>19.329999999999998</v>
      </c>
      <c r="CI35" s="27">
        <v>31.48</v>
      </c>
      <c r="CJ35" s="27">
        <v>4678.6099999999997</v>
      </c>
      <c r="CK35" s="27">
        <v>1933.3</v>
      </c>
      <c r="CL35" s="27">
        <v>3305.96</v>
      </c>
      <c r="CM35" s="27">
        <v>59.61</v>
      </c>
      <c r="CN35" s="27">
        <v>41.56</v>
      </c>
      <c r="CO35" s="27">
        <v>50.58</v>
      </c>
      <c r="CP35" s="27">
        <v>11.6</v>
      </c>
      <c r="CQ35" s="27">
        <v>0.92</v>
      </c>
    </row>
    <row r="36" spans="1:96">
      <c r="B36" s="18" t="s">
        <v>112</v>
      </c>
      <c r="C36" s="16"/>
      <c r="D36" s="16"/>
      <c r="E36" s="16"/>
      <c r="F36" s="16"/>
      <c r="G36" s="16"/>
      <c r="H36" s="16"/>
      <c r="I36" s="16"/>
    </row>
    <row r="37" spans="1:96" s="23" customFormat="1" ht="24">
      <c r="A37" s="23" t="str">
        <f>"6/1"</f>
        <v>6/1</v>
      </c>
      <c r="B37" s="24" t="s">
        <v>99</v>
      </c>
      <c r="C37" s="25" t="str">
        <f>"100"</f>
        <v>100</v>
      </c>
      <c r="D37" s="25">
        <v>1.53</v>
      </c>
      <c r="E37" s="25">
        <v>0</v>
      </c>
      <c r="F37" s="25">
        <v>5.96</v>
      </c>
      <c r="G37" s="25">
        <v>5.96</v>
      </c>
      <c r="H37" s="25">
        <v>9.32</v>
      </c>
      <c r="I37" s="25">
        <v>92.691829999999996</v>
      </c>
      <c r="J37" s="26">
        <v>0.75</v>
      </c>
      <c r="K37" s="26">
        <v>3.9</v>
      </c>
      <c r="L37" s="26">
        <v>0</v>
      </c>
      <c r="M37" s="26">
        <v>0</v>
      </c>
      <c r="N37" s="26">
        <v>7.37</v>
      </c>
      <c r="O37" s="26">
        <v>0.1</v>
      </c>
      <c r="P37" s="26">
        <v>1.85</v>
      </c>
      <c r="Q37" s="26">
        <v>0</v>
      </c>
      <c r="R37" s="26">
        <v>0</v>
      </c>
      <c r="S37" s="26">
        <v>0.27</v>
      </c>
      <c r="T37" s="26">
        <v>1.1599999999999999</v>
      </c>
      <c r="U37" s="26">
        <v>202.56</v>
      </c>
      <c r="V37" s="26">
        <v>251.99</v>
      </c>
      <c r="W37" s="26">
        <v>41.41</v>
      </c>
      <c r="X37" s="26">
        <v>17.829999999999998</v>
      </c>
      <c r="Y37" s="26">
        <v>31.89</v>
      </c>
      <c r="Z37" s="26">
        <v>0.56999999999999995</v>
      </c>
      <c r="AA37" s="26">
        <v>0</v>
      </c>
      <c r="AB37" s="26">
        <v>1896.3</v>
      </c>
      <c r="AC37" s="26">
        <v>322.25</v>
      </c>
      <c r="AD37" s="26">
        <v>2.78</v>
      </c>
      <c r="AE37" s="26">
        <v>0.03</v>
      </c>
      <c r="AF37" s="26">
        <v>0.04</v>
      </c>
      <c r="AG37" s="26">
        <v>0.67</v>
      </c>
      <c r="AH37" s="26">
        <v>0.85</v>
      </c>
      <c r="AI37" s="26">
        <v>33.86</v>
      </c>
      <c r="AJ37" s="26">
        <v>0</v>
      </c>
      <c r="AK37" s="26">
        <v>49.37</v>
      </c>
      <c r="AL37" s="26">
        <v>42.24</v>
      </c>
      <c r="AM37" s="26">
        <v>53.94</v>
      </c>
      <c r="AN37" s="26">
        <v>50.79</v>
      </c>
      <c r="AO37" s="26">
        <v>17.579999999999998</v>
      </c>
      <c r="AP37" s="26">
        <v>38.090000000000003</v>
      </c>
      <c r="AQ37" s="26">
        <v>8.6</v>
      </c>
      <c r="AR37" s="26">
        <v>46.02</v>
      </c>
      <c r="AS37" s="26">
        <v>59.71</v>
      </c>
      <c r="AT37" s="26">
        <v>68.900000000000006</v>
      </c>
      <c r="AU37" s="26">
        <v>147.59</v>
      </c>
      <c r="AV37" s="26">
        <v>22.78</v>
      </c>
      <c r="AW37" s="26">
        <v>39.090000000000003</v>
      </c>
      <c r="AX37" s="26">
        <v>238.97</v>
      </c>
      <c r="AY37" s="26">
        <v>0</v>
      </c>
      <c r="AZ37" s="26">
        <v>48.07</v>
      </c>
      <c r="BA37" s="26">
        <v>48.54</v>
      </c>
      <c r="BB37" s="26">
        <v>39.57</v>
      </c>
      <c r="BC37" s="26">
        <v>16.579999999999998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0.36</v>
      </c>
      <c r="BL37" s="26">
        <v>0</v>
      </c>
      <c r="BM37" s="26">
        <v>0.24</v>
      </c>
      <c r="BN37" s="26">
        <v>0.02</v>
      </c>
      <c r="BO37" s="26">
        <v>0.04</v>
      </c>
      <c r="BP37" s="26">
        <v>0</v>
      </c>
      <c r="BQ37" s="26">
        <v>0</v>
      </c>
      <c r="BR37" s="26">
        <v>0</v>
      </c>
      <c r="BS37" s="26">
        <v>1.39</v>
      </c>
      <c r="BT37" s="26">
        <v>0</v>
      </c>
      <c r="BU37" s="26">
        <v>0</v>
      </c>
      <c r="BV37" s="26">
        <v>3.47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81.89</v>
      </c>
      <c r="CC37" s="25">
        <v>9.89</v>
      </c>
      <c r="CE37" s="23">
        <v>316.05</v>
      </c>
      <c r="CG37" s="23">
        <v>13.55</v>
      </c>
      <c r="CH37" s="23">
        <v>6.21</v>
      </c>
      <c r="CI37" s="23">
        <v>9.8800000000000008</v>
      </c>
      <c r="CJ37" s="23">
        <v>406.33</v>
      </c>
      <c r="CK37" s="23">
        <v>97.29</v>
      </c>
      <c r="CL37" s="23">
        <v>251.81</v>
      </c>
      <c r="CM37" s="23">
        <v>6.53</v>
      </c>
      <c r="CN37" s="23">
        <v>6.16</v>
      </c>
      <c r="CO37" s="23">
        <v>6.34</v>
      </c>
      <c r="CP37" s="23">
        <v>3</v>
      </c>
      <c r="CQ37" s="23">
        <v>0.5</v>
      </c>
      <c r="CR37" s="23">
        <v>5.99</v>
      </c>
    </row>
    <row r="38" spans="1:96" s="23" customFormat="1" ht="24">
      <c r="A38" s="23" t="str">
        <f>"17/1"</f>
        <v>17/1</v>
      </c>
      <c r="B38" s="24" t="s">
        <v>100</v>
      </c>
      <c r="C38" s="25" t="str">
        <f>"250"</f>
        <v>250</v>
      </c>
      <c r="D38" s="25">
        <v>7.9</v>
      </c>
      <c r="E38" s="25">
        <v>0</v>
      </c>
      <c r="F38" s="25">
        <v>5.78</v>
      </c>
      <c r="G38" s="25">
        <v>4.42</v>
      </c>
      <c r="H38" s="25">
        <v>29.56</v>
      </c>
      <c r="I38" s="25">
        <v>198.66602999999998</v>
      </c>
      <c r="J38" s="26">
        <v>0.63</v>
      </c>
      <c r="K38" s="26">
        <v>2.44</v>
      </c>
      <c r="L38" s="26">
        <v>0</v>
      </c>
      <c r="M38" s="26">
        <v>0</v>
      </c>
      <c r="N38" s="26">
        <v>3.37</v>
      </c>
      <c r="O38" s="26">
        <v>23.29</v>
      </c>
      <c r="P38" s="26">
        <v>2.9</v>
      </c>
      <c r="Q38" s="26">
        <v>0</v>
      </c>
      <c r="R38" s="26">
        <v>0</v>
      </c>
      <c r="S38" s="26">
        <v>0.34</v>
      </c>
      <c r="T38" s="26">
        <v>1.83</v>
      </c>
      <c r="U38" s="26">
        <v>105.44</v>
      </c>
      <c r="V38" s="26">
        <v>805.39</v>
      </c>
      <c r="W38" s="26">
        <v>84.02</v>
      </c>
      <c r="X38" s="26">
        <v>42.14</v>
      </c>
      <c r="Y38" s="26">
        <v>182.74</v>
      </c>
      <c r="Z38" s="26">
        <v>1.36</v>
      </c>
      <c r="AA38" s="26">
        <v>3.6</v>
      </c>
      <c r="AB38" s="26">
        <v>1222</v>
      </c>
      <c r="AC38" s="26">
        <v>254.13</v>
      </c>
      <c r="AD38" s="26">
        <v>1.96</v>
      </c>
      <c r="AE38" s="26">
        <v>0.15</v>
      </c>
      <c r="AF38" s="26">
        <v>0.12</v>
      </c>
      <c r="AG38" s="26">
        <v>2.46</v>
      </c>
      <c r="AH38" s="26">
        <v>2.99</v>
      </c>
      <c r="AI38" s="26">
        <v>11.84</v>
      </c>
      <c r="AJ38" s="26">
        <v>0</v>
      </c>
      <c r="AK38" s="26">
        <v>63.45</v>
      </c>
      <c r="AL38" s="26">
        <v>79.08</v>
      </c>
      <c r="AM38" s="26">
        <v>104.34</v>
      </c>
      <c r="AN38" s="26">
        <v>103.17</v>
      </c>
      <c r="AO38" s="26">
        <v>22.44</v>
      </c>
      <c r="AP38" s="26">
        <v>70.27</v>
      </c>
      <c r="AQ38" s="26">
        <v>33.840000000000003</v>
      </c>
      <c r="AR38" s="26">
        <v>89.07</v>
      </c>
      <c r="AS38" s="26">
        <v>103.17</v>
      </c>
      <c r="AT38" s="26">
        <v>231.38</v>
      </c>
      <c r="AU38" s="26">
        <v>147.94</v>
      </c>
      <c r="AV38" s="26">
        <v>30.34</v>
      </c>
      <c r="AW38" s="26">
        <v>76.849999999999994</v>
      </c>
      <c r="AX38" s="26">
        <v>537.79999999999995</v>
      </c>
      <c r="AY38" s="26">
        <v>0</v>
      </c>
      <c r="AZ38" s="26">
        <v>109.98</v>
      </c>
      <c r="BA38" s="26">
        <v>67.680000000000007</v>
      </c>
      <c r="BB38" s="26">
        <v>56.4</v>
      </c>
      <c r="BC38" s="26">
        <v>30.2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0.31</v>
      </c>
      <c r="BL38" s="26">
        <v>0</v>
      </c>
      <c r="BM38" s="26">
        <v>0.16</v>
      </c>
      <c r="BN38" s="26">
        <v>0.01</v>
      </c>
      <c r="BO38" s="26">
        <v>0.02</v>
      </c>
      <c r="BP38" s="26">
        <v>0</v>
      </c>
      <c r="BQ38" s="26">
        <v>0</v>
      </c>
      <c r="BR38" s="26">
        <v>0.01</v>
      </c>
      <c r="BS38" s="26">
        <v>0.98</v>
      </c>
      <c r="BT38" s="26">
        <v>0</v>
      </c>
      <c r="BU38" s="26">
        <v>0</v>
      </c>
      <c r="BV38" s="26">
        <v>2.36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405.88</v>
      </c>
      <c r="CC38" s="25">
        <v>20.260000000000002</v>
      </c>
      <c r="CE38" s="23">
        <v>207.27</v>
      </c>
      <c r="CG38" s="23">
        <v>12.74</v>
      </c>
      <c r="CH38" s="23">
        <v>11.15</v>
      </c>
      <c r="CI38" s="23">
        <v>11.95</v>
      </c>
      <c r="CJ38" s="23">
        <v>1258.5999999999999</v>
      </c>
      <c r="CK38" s="23">
        <v>740.51</v>
      </c>
      <c r="CL38" s="23">
        <v>999.56</v>
      </c>
      <c r="CM38" s="23">
        <v>69.69</v>
      </c>
      <c r="CN38" s="23">
        <v>32.880000000000003</v>
      </c>
      <c r="CO38" s="23">
        <v>51.29</v>
      </c>
      <c r="CP38" s="23">
        <v>0</v>
      </c>
      <c r="CQ38" s="23">
        <v>0</v>
      </c>
      <c r="CR38" s="23">
        <v>12.28</v>
      </c>
    </row>
    <row r="39" spans="1:96" s="23" customFormat="1">
      <c r="A39" s="23" t="str">
        <f>"39/3"</f>
        <v>39/3</v>
      </c>
      <c r="B39" s="24" t="s">
        <v>113</v>
      </c>
      <c r="C39" s="25" t="str">
        <f>"200"</f>
        <v>200</v>
      </c>
      <c r="D39" s="25">
        <v>8.77</v>
      </c>
      <c r="E39" s="25">
        <v>0</v>
      </c>
      <c r="F39" s="25">
        <v>2.2999999999999998</v>
      </c>
      <c r="G39" s="25">
        <v>2.2999999999999998</v>
      </c>
      <c r="H39" s="25">
        <v>45.96</v>
      </c>
      <c r="I39" s="25">
        <v>227.88486599999999</v>
      </c>
      <c r="J39" s="26">
        <v>0.43</v>
      </c>
      <c r="K39" s="26">
        <v>0</v>
      </c>
      <c r="L39" s="26">
        <v>0</v>
      </c>
      <c r="M39" s="26">
        <v>0</v>
      </c>
      <c r="N39" s="26">
        <v>0.97</v>
      </c>
      <c r="O39" s="26">
        <v>37.369999999999997</v>
      </c>
      <c r="P39" s="26">
        <v>7.62</v>
      </c>
      <c r="Q39" s="26">
        <v>0</v>
      </c>
      <c r="R39" s="26">
        <v>0</v>
      </c>
      <c r="S39" s="26">
        <v>0</v>
      </c>
      <c r="T39" s="26">
        <v>2.21</v>
      </c>
      <c r="U39" s="26">
        <v>385.34</v>
      </c>
      <c r="V39" s="26">
        <v>267.19</v>
      </c>
      <c r="W39" s="26">
        <v>17.34</v>
      </c>
      <c r="X39" s="26">
        <v>135.11000000000001</v>
      </c>
      <c r="Y39" s="26">
        <v>197.47</v>
      </c>
      <c r="Z39" s="26">
        <v>4.6399999999999997</v>
      </c>
      <c r="AA39" s="26">
        <v>0</v>
      </c>
      <c r="AB39" s="26">
        <v>6.39</v>
      </c>
      <c r="AC39" s="26">
        <v>1.42</v>
      </c>
      <c r="AD39" s="26">
        <v>0.56999999999999995</v>
      </c>
      <c r="AE39" s="26">
        <v>0.26</v>
      </c>
      <c r="AF39" s="26">
        <v>0.13</v>
      </c>
      <c r="AG39" s="26">
        <v>2.5299999999999998</v>
      </c>
      <c r="AH39" s="26">
        <v>5.1100000000000003</v>
      </c>
      <c r="AI39" s="26">
        <v>0</v>
      </c>
      <c r="AJ39" s="26">
        <v>0</v>
      </c>
      <c r="AK39" s="26">
        <v>410.52</v>
      </c>
      <c r="AL39" s="26">
        <v>320.07</v>
      </c>
      <c r="AM39" s="26">
        <v>518.37</v>
      </c>
      <c r="AN39" s="26">
        <v>368.77</v>
      </c>
      <c r="AO39" s="26">
        <v>222.66</v>
      </c>
      <c r="AP39" s="26">
        <v>278.32</v>
      </c>
      <c r="AQ39" s="26">
        <v>125.24</v>
      </c>
      <c r="AR39" s="26">
        <v>411.91</v>
      </c>
      <c r="AS39" s="26">
        <v>403.56</v>
      </c>
      <c r="AT39" s="26">
        <v>779.3</v>
      </c>
      <c r="AU39" s="26">
        <v>766.77</v>
      </c>
      <c r="AV39" s="26">
        <v>208.74</v>
      </c>
      <c r="AW39" s="26">
        <v>500.98</v>
      </c>
      <c r="AX39" s="26">
        <v>1572.51</v>
      </c>
      <c r="AY39" s="26">
        <v>0</v>
      </c>
      <c r="AZ39" s="26">
        <v>347.9</v>
      </c>
      <c r="BA39" s="26">
        <v>421.65</v>
      </c>
      <c r="BB39" s="26">
        <v>299.19</v>
      </c>
      <c r="BC39" s="26">
        <v>229.61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0.01</v>
      </c>
      <c r="BJ39" s="26">
        <v>0</v>
      </c>
      <c r="BK39" s="26">
        <v>0.37</v>
      </c>
      <c r="BL39" s="26">
        <v>0</v>
      </c>
      <c r="BM39" s="26">
        <v>0.03</v>
      </c>
      <c r="BN39" s="26">
        <v>0.01</v>
      </c>
      <c r="BO39" s="26">
        <v>0</v>
      </c>
      <c r="BP39" s="26">
        <v>0</v>
      </c>
      <c r="BQ39" s="26">
        <v>0</v>
      </c>
      <c r="BR39" s="26">
        <v>0.01</v>
      </c>
      <c r="BS39" s="26">
        <v>0.74</v>
      </c>
      <c r="BT39" s="26">
        <v>0.01</v>
      </c>
      <c r="BU39" s="26">
        <v>0</v>
      </c>
      <c r="BV39" s="26">
        <v>0.73</v>
      </c>
      <c r="BW39" s="26">
        <v>7.0000000000000007E-2</v>
      </c>
      <c r="BX39" s="26">
        <v>0</v>
      </c>
      <c r="BY39" s="26">
        <v>0</v>
      </c>
      <c r="BZ39" s="26">
        <v>0</v>
      </c>
      <c r="CA39" s="26">
        <v>0</v>
      </c>
      <c r="CB39" s="26">
        <v>116.94</v>
      </c>
      <c r="CC39" s="25">
        <v>6.03</v>
      </c>
      <c r="CE39" s="23">
        <v>1.07</v>
      </c>
      <c r="CG39" s="23">
        <v>40.03</v>
      </c>
      <c r="CH39" s="23">
        <v>22.03</v>
      </c>
      <c r="CI39" s="23">
        <v>31.03</v>
      </c>
      <c r="CJ39" s="23">
        <v>2502.39</v>
      </c>
      <c r="CK39" s="23">
        <v>1232.1600000000001</v>
      </c>
      <c r="CL39" s="23">
        <v>1867.28</v>
      </c>
      <c r="CM39" s="23">
        <v>36.590000000000003</v>
      </c>
      <c r="CN39" s="23">
        <v>24.34</v>
      </c>
      <c r="CO39" s="23">
        <v>30.46</v>
      </c>
      <c r="CP39" s="23">
        <v>0</v>
      </c>
      <c r="CQ39" s="23">
        <v>1</v>
      </c>
      <c r="CR39" s="23">
        <v>3.66</v>
      </c>
    </row>
    <row r="40" spans="1:96" s="23" customFormat="1">
      <c r="A40" s="23" t="str">
        <f>"12/8"</f>
        <v>12/8</v>
      </c>
      <c r="B40" s="24" t="s">
        <v>102</v>
      </c>
      <c r="C40" s="25" t="str">
        <f>"110"</f>
        <v>110</v>
      </c>
      <c r="D40" s="25">
        <v>15.59</v>
      </c>
      <c r="E40" s="25">
        <v>14.64</v>
      </c>
      <c r="F40" s="25">
        <v>37.65</v>
      </c>
      <c r="G40" s="25">
        <v>3.55</v>
      </c>
      <c r="H40" s="25">
        <v>5.88</v>
      </c>
      <c r="I40" s="25">
        <v>423.92925666666656</v>
      </c>
      <c r="J40" s="26">
        <v>13.19</v>
      </c>
      <c r="K40" s="26">
        <v>2.38</v>
      </c>
      <c r="L40" s="26">
        <v>0</v>
      </c>
      <c r="M40" s="26">
        <v>0</v>
      </c>
      <c r="N40" s="26">
        <v>2.67</v>
      </c>
      <c r="O40" s="26">
        <v>2.59</v>
      </c>
      <c r="P40" s="26">
        <v>0.63</v>
      </c>
      <c r="Q40" s="26">
        <v>0</v>
      </c>
      <c r="R40" s="26">
        <v>0</v>
      </c>
      <c r="S40" s="26">
        <v>0.23</v>
      </c>
      <c r="T40" s="26">
        <v>1.9</v>
      </c>
      <c r="U40" s="26">
        <v>263.49</v>
      </c>
      <c r="V40" s="26">
        <v>389.63</v>
      </c>
      <c r="W40" s="26">
        <v>15.3</v>
      </c>
      <c r="X40" s="26">
        <v>31.1</v>
      </c>
      <c r="Y40" s="26">
        <v>184.34</v>
      </c>
      <c r="Z40" s="26">
        <v>2.09</v>
      </c>
      <c r="AA40" s="26">
        <v>0</v>
      </c>
      <c r="AB40" s="26">
        <v>130.9</v>
      </c>
      <c r="AC40" s="26">
        <v>25.67</v>
      </c>
      <c r="AD40" s="26">
        <v>2.21</v>
      </c>
      <c r="AE40" s="26">
        <v>0.41</v>
      </c>
      <c r="AF40" s="26">
        <v>0.14000000000000001</v>
      </c>
      <c r="AG40" s="26">
        <v>2.58</v>
      </c>
      <c r="AH40" s="26">
        <v>6.65</v>
      </c>
      <c r="AI40" s="26">
        <v>1.56</v>
      </c>
      <c r="AJ40" s="26">
        <v>0</v>
      </c>
      <c r="AK40" s="26">
        <v>867.44</v>
      </c>
      <c r="AL40" s="26">
        <v>740.05</v>
      </c>
      <c r="AM40" s="26">
        <v>1127.96</v>
      </c>
      <c r="AN40" s="26">
        <v>1277.58</v>
      </c>
      <c r="AO40" s="26">
        <v>355.57</v>
      </c>
      <c r="AP40" s="26">
        <v>680.6</v>
      </c>
      <c r="AQ40" s="26">
        <v>199.09</v>
      </c>
      <c r="AR40" s="26">
        <v>611.4</v>
      </c>
      <c r="AS40" s="26">
        <v>803.13</v>
      </c>
      <c r="AT40" s="26">
        <v>914.14</v>
      </c>
      <c r="AU40" s="26">
        <v>1365.71</v>
      </c>
      <c r="AV40" s="26">
        <v>595.85</v>
      </c>
      <c r="AW40" s="26">
        <v>723.95</v>
      </c>
      <c r="AX40" s="26">
        <v>2384.91</v>
      </c>
      <c r="AY40" s="26">
        <v>174.1</v>
      </c>
      <c r="AZ40" s="26">
        <v>699.46</v>
      </c>
      <c r="BA40" s="26">
        <v>643.15</v>
      </c>
      <c r="BB40" s="26">
        <v>541.24</v>
      </c>
      <c r="BC40" s="26">
        <v>194.38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0.22</v>
      </c>
      <c r="BL40" s="26">
        <v>0</v>
      </c>
      <c r="BM40" s="26">
        <v>0.14000000000000001</v>
      </c>
      <c r="BN40" s="26">
        <v>0.01</v>
      </c>
      <c r="BO40" s="26">
        <v>0.02</v>
      </c>
      <c r="BP40" s="26">
        <v>0</v>
      </c>
      <c r="BQ40" s="26">
        <v>0</v>
      </c>
      <c r="BR40" s="26">
        <v>0</v>
      </c>
      <c r="BS40" s="26">
        <v>0.83</v>
      </c>
      <c r="BT40" s="26">
        <v>0</v>
      </c>
      <c r="BU40" s="26">
        <v>0</v>
      </c>
      <c r="BV40" s="26">
        <v>2.08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139.59</v>
      </c>
      <c r="CC40" s="25">
        <v>66.37</v>
      </c>
      <c r="CE40" s="23">
        <v>21.82</v>
      </c>
      <c r="CG40" s="23">
        <v>28.08</v>
      </c>
      <c r="CH40" s="23">
        <v>18.079999999999998</v>
      </c>
      <c r="CI40" s="23">
        <v>23.08</v>
      </c>
      <c r="CJ40" s="23">
        <v>3467.42</v>
      </c>
      <c r="CK40" s="23">
        <v>2127.2399999999998</v>
      </c>
      <c r="CL40" s="23">
        <v>2797.33</v>
      </c>
      <c r="CM40" s="23">
        <v>34.840000000000003</v>
      </c>
      <c r="CN40" s="23">
        <v>21.98</v>
      </c>
      <c r="CO40" s="23">
        <v>28.44</v>
      </c>
      <c r="CP40" s="23">
        <v>0</v>
      </c>
      <c r="CQ40" s="23">
        <v>0.55000000000000004</v>
      </c>
      <c r="CR40" s="23">
        <v>40.22</v>
      </c>
    </row>
    <row r="41" spans="1:96" s="23" customFormat="1">
      <c r="A41" s="23" t="str">
        <f>"2"</f>
        <v>2</v>
      </c>
      <c r="B41" s="24" t="s">
        <v>95</v>
      </c>
      <c r="C41" s="25" t="str">
        <f>"50"</f>
        <v>50</v>
      </c>
      <c r="D41" s="25">
        <v>3.31</v>
      </c>
      <c r="E41" s="25">
        <v>0</v>
      </c>
      <c r="F41" s="25">
        <v>0.33</v>
      </c>
      <c r="G41" s="25">
        <v>0.33</v>
      </c>
      <c r="H41" s="25">
        <v>23.45</v>
      </c>
      <c r="I41" s="25">
        <v>111.95049999999999</v>
      </c>
      <c r="J41" s="26">
        <v>0</v>
      </c>
      <c r="K41" s="26">
        <v>0</v>
      </c>
      <c r="L41" s="26">
        <v>0</v>
      </c>
      <c r="M41" s="26">
        <v>0</v>
      </c>
      <c r="N41" s="26">
        <v>0.55000000000000004</v>
      </c>
      <c r="O41" s="26">
        <v>22.8</v>
      </c>
      <c r="P41" s="26">
        <v>0.1</v>
      </c>
      <c r="Q41" s="26">
        <v>0</v>
      </c>
      <c r="R41" s="26">
        <v>0</v>
      </c>
      <c r="S41" s="26">
        <v>0</v>
      </c>
      <c r="T41" s="26">
        <v>0.9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159.65</v>
      </c>
      <c r="AL41" s="26">
        <v>166.17</v>
      </c>
      <c r="AM41" s="26">
        <v>254.48</v>
      </c>
      <c r="AN41" s="26">
        <v>84.39</v>
      </c>
      <c r="AO41" s="26">
        <v>50.03</v>
      </c>
      <c r="AP41" s="26">
        <v>100.05</v>
      </c>
      <c r="AQ41" s="26">
        <v>37.85</v>
      </c>
      <c r="AR41" s="26">
        <v>180.96</v>
      </c>
      <c r="AS41" s="26">
        <v>112.23</v>
      </c>
      <c r="AT41" s="26">
        <v>156.6</v>
      </c>
      <c r="AU41" s="26">
        <v>129.19999999999999</v>
      </c>
      <c r="AV41" s="26">
        <v>67.86</v>
      </c>
      <c r="AW41" s="26">
        <v>120.06</v>
      </c>
      <c r="AX41" s="26">
        <v>1003.98</v>
      </c>
      <c r="AY41" s="26">
        <v>0</v>
      </c>
      <c r="AZ41" s="26">
        <v>327.12</v>
      </c>
      <c r="BA41" s="26">
        <v>142.25</v>
      </c>
      <c r="BB41" s="26">
        <v>94.4</v>
      </c>
      <c r="BC41" s="26">
        <v>74.819999999999993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0.04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0.03</v>
      </c>
      <c r="BT41" s="26">
        <v>0</v>
      </c>
      <c r="BU41" s="26">
        <v>0</v>
      </c>
      <c r="BV41" s="26">
        <v>0.14000000000000001</v>
      </c>
      <c r="BW41" s="26">
        <v>0.01</v>
      </c>
      <c r="BX41" s="26">
        <v>0</v>
      </c>
      <c r="BY41" s="26">
        <v>0</v>
      </c>
      <c r="BZ41" s="26">
        <v>0</v>
      </c>
      <c r="CA41" s="26">
        <v>0</v>
      </c>
      <c r="CB41" s="26">
        <v>19.55</v>
      </c>
      <c r="CC41" s="25">
        <v>2.8</v>
      </c>
      <c r="CE41" s="23">
        <v>0</v>
      </c>
      <c r="CG41" s="23">
        <v>0</v>
      </c>
      <c r="CH41" s="23">
        <v>0</v>
      </c>
      <c r="CI41" s="23">
        <v>0</v>
      </c>
      <c r="CJ41" s="23">
        <v>684.48</v>
      </c>
      <c r="CK41" s="23">
        <v>263.7</v>
      </c>
      <c r="CL41" s="23">
        <v>474.09</v>
      </c>
      <c r="CM41" s="23">
        <v>5.48</v>
      </c>
      <c r="CN41" s="23">
        <v>5.48</v>
      </c>
      <c r="CO41" s="23">
        <v>5.48</v>
      </c>
      <c r="CP41" s="23">
        <v>0</v>
      </c>
      <c r="CQ41" s="23">
        <v>0</v>
      </c>
      <c r="CR41" s="23">
        <v>2.33</v>
      </c>
    </row>
    <row r="42" spans="1:96" s="23" customFormat="1">
      <c r="A42" s="23" t="str">
        <f>"3"</f>
        <v>3</v>
      </c>
      <c r="B42" s="24" t="s">
        <v>103</v>
      </c>
      <c r="C42" s="25" t="str">
        <f>"40"</f>
        <v>40</v>
      </c>
      <c r="D42" s="25">
        <v>2.64</v>
      </c>
      <c r="E42" s="25">
        <v>0</v>
      </c>
      <c r="F42" s="25">
        <v>0.48</v>
      </c>
      <c r="G42" s="25">
        <v>0.48</v>
      </c>
      <c r="H42" s="25">
        <v>16.68</v>
      </c>
      <c r="I42" s="25">
        <v>77.352000000000004</v>
      </c>
      <c r="J42" s="26">
        <v>0.08</v>
      </c>
      <c r="K42" s="26">
        <v>0</v>
      </c>
      <c r="L42" s="26">
        <v>0</v>
      </c>
      <c r="M42" s="26">
        <v>0</v>
      </c>
      <c r="N42" s="26">
        <v>0.48</v>
      </c>
      <c r="O42" s="26">
        <v>12.88</v>
      </c>
      <c r="P42" s="26">
        <v>3.32</v>
      </c>
      <c r="Q42" s="26">
        <v>0</v>
      </c>
      <c r="R42" s="26">
        <v>0</v>
      </c>
      <c r="S42" s="26">
        <v>0.4</v>
      </c>
      <c r="T42" s="26">
        <v>1</v>
      </c>
      <c r="U42" s="26">
        <v>244</v>
      </c>
      <c r="V42" s="26">
        <v>98</v>
      </c>
      <c r="W42" s="26">
        <v>14</v>
      </c>
      <c r="X42" s="26">
        <v>18.8</v>
      </c>
      <c r="Y42" s="26">
        <v>63.2</v>
      </c>
      <c r="Z42" s="26">
        <v>1.56</v>
      </c>
      <c r="AA42" s="26">
        <v>0</v>
      </c>
      <c r="AB42" s="26">
        <v>2</v>
      </c>
      <c r="AC42" s="26">
        <v>0.4</v>
      </c>
      <c r="AD42" s="26">
        <v>0.56000000000000005</v>
      </c>
      <c r="AE42" s="26">
        <v>7.0000000000000007E-2</v>
      </c>
      <c r="AF42" s="26">
        <v>0.03</v>
      </c>
      <c r="AG42" s="26">
        <v>0.28000000000000003</v>
      </c>
      <c r="AH42" s="26">
        <v>0.8</v>
      </c>
      <c r="AI42" s="26">
        <v>0</v>
      </c>
      <c r="AJ42" s="26">
        <v>0</v>
      </c>
      <c r="AK42" s="26">
        <v>0</v>
      </c>
      <c r="AL42" s="26">
        <v>0</v>
      </c>
      <c r="AM42" s="26">
        <v>170.8</v>
      </c>
      <c r="AN42" s="26">
        <v>89.2</v>
      </c>
      <c r="AO42" s="26">
        <v>37.200000000000003</v>
      </c>
      <c r="AP42" s="26">
        <v>79.2</v>
      </c>
      <c r="AQ42" s="26">
        <v>32</v>
      </c>
      <c r="AR42" s="26">
        <v>148.4</v>
      </c>
      <c r="AS42" s="26">
        <v>118.8</v>
      </c>
      <c r="AT42" s="26">
        <v>116.4</v>
      </c>
      <c r="AU42" s="26">
        <v>185.6</v>
      </c>
      <c r="AV42" s="26">
        <v>49.6</v>
      </c>
      <c r="AW42" s="26">
        <v>124</v>
      </c>
      <c r="AX42" s="26">
        <v>611.6</v>
      </c>
      <c r="AY42" s="26">
        <v>0</v>
      </c>
      <c r="AZ42" s="26">
        <v>210.4</v>
      </c>
      <c r="BA42" s="26">
        <v>116.4</v>
      </c>
      <c r="BB42" s="26">
        <v>72</v>
      </c>
      <c r="BC42" s="26">
        <v>52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0.06</v>
      </c>
      <c r="BL42" s="26">
        <v>0</v>
      </c>
      <c r="BM42" s="26">
        <v>0</v>
      </c>
      <c r="BN42" s="26">
        <v>0.01</v>
      </c>
      <c r="BO42" s="26">
        <v>0</v>
      </c>
      <c r="BP42" s="26">
        <v>0</v>
      </c>
      <c r="BQ42" s="26">
        <v>0</v>
      </c>
      <c r="BR42" s="26">
        <v>0</v>
      </c>
      <c r="BS42" s="26">
        <v>0.04</v>
      </c>
      <c r="BT42" s="26">
        <v>0</v>
      </c>
      <c r="BU42" s="26">
        <v>0</v>
      </c>
      <c r="BV42" s="26">
        <v>0.19</v>
      </c>
      <c r="BW42" s="26">
        <v>0.03</v>
      </c>
      <c r="BX42" s="26">
        <v>0</v>
      </c>
      <c r="BY42" s="26">
        <v>0</v>
      </c>
      <c r="BZ42" s="26">
        <v>0</v>
      </c>
      <c r="CA42" s="26">
        <v>0</v>
      </c>
      <c r="CB42" s="26">
        <v>18.8</v>
      </c>
      <c r="CC42" s="25">
        <v>2.3199999999999998</v>
      </c>
      <c r="CE42" s="23">
        <v>0.33</v>
      </c>
      <c r="CG42" s="23">
        <v>0</v>
      </c>
      <c r="CH42" s="23">
        <v>0</v>
      </c>
      <c r="CI42" s="23">
        <v>0</v>
      </c>
      <c r="CJ42" s="23">
        <v>0</v>
      </c>
      <c r="CK42" s="23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1.93</v>
      </c>
    </row>
    <row r="43" spans="1:96" s="19" customFormat="1">
      <c r="A43" s="19" t="str">
        <f>"631/1"</f>
        <v>631/1</v>
      </c>
      <c r="B43" s="20" t="s">
        <v>104</v>
      </c>
      <c r="C43" s="21" t="str">
        <f>"200"</f>
        <v>200</v>
      </c>
      <c r="D43" s="21">
        <v>0.11</v>
      </c>
      <c r="E43" s="21">
        <v>0</v>
      </c>
      <c r="F43" s="21">
        <v>0.11</v>
      </c>
      <c r="G43" s="21">
        <v>0.12</v>
      </c>
      <c r="H43" s="21">
        <v>12.25</v>
      </c>
      <c r="I43" s="21">
        <v>47.847279999999998</v>
      </c>
      <c r="J43" s="22">
        <v>0.03</v>
      </c>
      <c r="K43" s="22">
        <v>0</v>
      </c>
      <c r="L43" s="22">
        <v>0</v>
      </c>
      <c r="M43" s="22">
        <v>0</v>
      </c>
      <c r="N43" s="22">
        <v>11.54</v>
      </c>
      <c r="O43" s="22">
        <v>0.22</v>
      </c>
      <c r="P43" s="22">
        <v>0.49</v>
      </c>
      <c r="Q43" s="22">
        <v>0</v>
      </c>
      <c r="R43" s="22">
        <v>0</v>
      </c>
      <c r="S43" s="22">
        <v>0.24</v>
      </c>
      <c r="T43" s="22">
        <v>0.16</v>
      </c>
      <c r="U43" s="22">
        <v>7.9</v>
      </c>
      <c r="V43" s="22">
        <v>73.66</v>
      </c>
      <c r="W43" s="22">
        <v>4.49</v>
      </c>
      <c r="X43" s="22">
        <v>2.35</v>
      </c>
      <c r="Y43" s="22">
        <v>2.87</v>
      </c>
      <c r="Z43" s="22">
        <v>0.6</v>
      </c>
      <c r="AA43" s="22">
        <v>0</v>
      </c>
      <c r="AB43" s="22">
        <v>7.2</v>
      </c>
      <c r="AC43" s="22">
        <v>1.5</v>
      </c>
      <c r="AD43" s="22">
        <v>0.06</v>
      </c>
      <c r="AE43" s="22">
        <v>0.01</v>
      </c>
      <c r="AF43" s="22">
        <v>0</v>
      </c>
      <c r="AG43" s="22">
        <v>7.0000000000000007E-2</v>
      </c>
      <c r="AH43" s="22">
        <v>0.12</v>
      </c>
      <c r="AI43" s="22">
        <v>1.2</v>
      </c>
      <c r="AJ43" s="22">
        <v>0</v>
      </c>
      <c r="AK43" s="22">
        <v>3.38</v>
      </c>
      <c r="AL43" s="22">
        <v>3.67</v>
      </c>
      <c r="AM43" s="22">
        <v>5.36</v>
      </c>
      <c r="AN43" s="22">
        <v>5.08</v>
      </c>
      <c r="AO43" s="22">
        <v>0.85</v>
      </c>
      <c r="AP43" s="22">
        <v>3.1</v>
      </c>
      <c r="AQ43" s="22">
        <v>0.85</v>
      </c>
      <c r="AR43" s="22">
        <v>2.54</v>
      </c>
      <c r="AS43" s="22">
        <v>4.79</v>
      </c>
      <c r="AT43" s="22">
        <v>2.82</v>
      </c>
      <c r="AU43" s="22">
        <v>22</v>
      </c>
      <c r="AV43" s="22">
        <v>1.97</v>
      </c>
      <c r="AW43" s="22">
        <v>3.95</v>
      </c>
      <c r="AX43" s="22">
        <v>11.84</v>
      </c>
      <c r="AY43" s="22">
        <v>0</v>
      </c>
      <c r="AZ43" s="22">
        <v>3.67</v>
      </c>
      <c r="BA43" s="22">
        <v>4.51</v>
      </c>
      <c r="BB43" s="22">
        <v>1.69</v>
      </c>
      <c r="BC43" s="22">
        <v>1.41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197.9</v>
      </c>
      <c r="CC43" s="21">
        <v>8.08</v>
      </c>
      <c r="CE43" s="19">
        <v>1.2</v>
      </c>
      <c r="CG43" s="19">
        <v>0.6</v>
      </c>
      <c r="CH43" s="19">
        <v>0.6</v>
      </c>
      <c r="CI43" s="19">
        <v>0.6</v>
      </c>
      <c r="CJ43" s="19">
        <v>45</v>
      </c>
      <c r="CK43" s="19">
        <v>45</v>
      </c>
      <c r="CL43" s="19">
        <v>45</v>
      </c>
      <c r="CM43" s="19">
        <v>0</v>
      </c>
      <c r="CN43" s="19">
        <v>0</v>
      </c>
      <c r="CO43" s="19">
        <v>0</v>
      </c>
      <c r="CP43" s="19">
        <v>10</v>
      </c>
      <c r="CQ43" s="19">
        <v>0</v>
      </c>
      <c r="CR43" s="19">
        <v>4.9000000000000004</v>
      </c>
    </row>
    <row r="44" spans="1:96" s="27" customFormat="1" ht="11.4">
      <c r="B44" s="28" t="s">
        <v>114</v>
      </c>
      <c r="C44" s="29"/>
      <c r="D44" s="29">
        <v>39.840000000000003</v>
      </c>
      <c r="E44" s="29">
        <v>14.64</v>
      </c>
      <c r="F44" s="29">
        <v>52.6</v>
      </c>
      <c r="G44" s="29">
        <v>17.149999999999999</v>
      </c>
      <c r="H44" s="29">
        <v>143.1</v>
      </c>
      <c r="I44" s="29">
        <v>1180.32</v>
      </c>
      <c r="J44" s="30">
        <v>15.1</v>
      </c>
      <c r="K44" s="30">
        <v>8.7200000000000006</v>
      </c>
      <c r="L44" s="30">
        <v>0</v>
      </c>
      <c r="M44" s="30">
        <v>0</v>
      </c>
      <c r="N44" s="30">
        <v>26.95</v>
      </c>
      <c r="O44" s="30">
        <v>99.25</v>
      </c>
      <c r="P44" s="30">
        <v>16.899999999999999</v>
      </c>
      <c r="Q44" s="30">
        <v>0</v>
      </c>
      <c r="R44" s="30">
        <v>0</v>
      </c>
      <c r="S44" s="30">
        <v>1.48</v>
      </c>
      <c r="T44" s="30">
        <v>9.16</v>
      </c>
      <c r="U44" s="30">
        <v>1208.72</v>
      </c>
      <c r="V44" s="30">
        <v>1885.86</v>
      </c>
      <c r="W44" s="30">
        <v>176.56</v>
      </c>
      <c r="X44" s="30">
        <v>247.33</v>
      </c>
      <c r="Y44" s="30">
        <v>662.52</v>
      </c>
      <c r="Z44" s="30">
        <v>10.82</v>
      </c>
      <c r="AA44" s="30">
        <v>3.6</v>
      </c>
      <c r="AB44" s="30">
        <v>3264.79</v>
      </c>
      <c r="AC44" s="30">
        <v>605.36</v>
      </c>
      <c r="AD44" s="30">
        <v>8.14</v>
      </c>
      <c r="AE44" s="30">
        <v>0.93</v>
      </c>
      <c r="AF44" s="30">
        <v>0.46</v>
      </c>
      <c r="AG44" s="30">
        <v>8.6</v>
      </c>
      <c r="AH44" s="30">
        <v>16.53</v>
      </c>
      <c r="AI44" s="30">
        <v>48.46</v>
      </c>
      <c r="AJ44" s="30">
        <v>0</v>
      </c>
      <c r="AK44" s="30">
        <v>1553.81</v>
      </c>
      <c r="AL44" s="30">
        <v>1351.27</v>
      </c>
      <c r="AM44" s="30">
        <v>2235.25</v>
      </c>
      <c r="AN44" s="30">
        <v>1978.98</v>
      </c>
      <c r="AO44" s="30">
        <v>706.32</v>
      </c>
      <c r="AP44" s="30">
        <v>1249.6300000000001</v>
      </c>
      <c r="AQ44" s="30">
        <v>437.47</v>
      </c>
      <c r="AR44" s="30">
        <v>1490.3</v>
      </c>
      <c r="AS44" s="30">
        <v>1605.4</v>
      </c>
      <c r="AT44" s="30">
        <v>2269.5300000000002</v>
      </c>
      <c r="AU44" s="30">
        <v>2764.8</v>
      </c>
      <c r="AV44" s="30">
        <v>977.13</v>
      </c>
      <c r="AW44" s="30">
        <v>1588.87</v>
      </c>
      <c r="AX44" s="30">
        <v>6361.61</v>
      </c>
      <c r="AY44" s="30">
        <v>174.1</v>
      </c>
      <c r="AZ44" s="30">
        <v>1746.6</v>
      </c>
      <c r="BA44" s="30">
        <v>1444.18</v>
      </c>
      <c r="BB44" s="30">
        <v>1104.5</v>
      </c>
      <c r="BC44" s="30">
        <v>599.01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0.01</v>
      </c>
      <c r="BJ44" s="30">
        <v>0</v>
      </c>
      <c r="BK44" s="30">
        <v>1.36</v>
      </c>
      <c r="BL44" s="30">
        <v>0</v>
      </c>
      <c r="BM44" s="30">
        <v>0.57999999999999996</v>
      </c>
      <c r="BN44" s="30">
        <v>0.05</v>
      </c>
      <c r="BO44" s="30">
        <v>0.09</v>
      </c>
      <c r="BP44" s="30">
        <v>0</v>
      </c>
      <c r="BQ44" s="30">
        <v>0</v>
      </c>
      <c r="BR44" s="30">
        <v>0.03</v>
      </c>
      <c r="BS44" s="30">
        <v>4.03</v>
      </c>
      <c r="BT44" s="30">
        <v>0.01</v>
      </c>
      <c r="BU44" s="30">
        <v>0</v>
      </c>
      <c r="BV44" s="30">
        <v>8.9700000000000006</v>
      </c>
      <c r="BW44" s="30">
        <v>0.11</v>
      </c>
      <c r="BX44" s="30">
        <v>0</v>
      </c>
      <c r="BY44" s="30">
        <v>0</v>
      </c>
      <c r="BZ44" s="30">
        <v>0</v>
      </c>
      <c r="CA44" s="30">
        <v>0</v>
      </c>
      <c r="CB44" s="30">
        <v>980.55</v>
      </c>
      <c r="CC44" s="29">
        <f>SUM($CC$36:$CC$43)</f>
        <v>115.75</v>
      </c>
      <c r="CD44" s="27">
        <f>$I$44/$I$49*100</f>
        <v>28.224963712059076</v>
      </c>
      <c r="CE44" s="27">
        <v>547.73</v>
      </c>
      <c r="CG44" s="27">
        <v>95.01</v>
      </c>
      <c r="CH44" s="27">
        <v>58.08</v>
      </c>
      <c r="CI44" s="27">
        <v>76.540000000000006</v>
      </c>
      <c r="CJ44" s="27">
        <v>8364.2199999999993</v>
      </c>
      <c r="CK44" s="27">
        <v>4505.91</v>
      </c>
      <c r="CL44" s="27">
        <v>6435.06</v>
      </c>
      <c r="CM44" s="27">
        <v>153.12</v>
      </c>
      <c r="CN44" s="27">
        <v>90.84</v>
      </c>
      <c r="CO44" s="27">
        <v>122.01</v>
      </c>
      <c r="CP44" s="27">
        <v>13</v>
      </c>
      <c r="CQ44" s="27">
        <v>2.0499999999999998</v>
      </c>
    </row>
    <row r="45" spans="1:96">
      <c r="B45" s="18" t="s">
        <v>115</v>
      </c>
      <c r="C45" s="16"/>
      <c r="D45" s="16"/>
      <c r="E45" s="16"/>
      <c r="F45" s="16"/>
      <c r="G45" s="16"/>
      <c r="H45" s="16"/>
      <c r="I45" s="16"/>
    </row>
    <row r="46" spans="1:96" s="23" customFormat="1" ht="24">
      <c r="A46" s="23" t="str">
        <f>"11/1"</f>
        <v>11/1</v>
      </c>
      <c r="B46" s="24" t="s">
        <v>107</v>
      </c>
      <c r="C46" s="25" t="str">
        <f>"200"</f>
        <v>200</v>
      </c>
      <c r="D46" s="25">
        <v>5.8</v>
      </c>
      <c r="E46" s="25">
        <v>5.8</v>
      </c>
      <c r="F46" s="25">
        <v>5</v>
      </c>
      <c r="G46" s="25">
        <v>0</v>
      </c>
      <c r="H46" s="25">
        <v>9.6</v>
      </c>
      <c r="I46" s="25">
        <v>105.28</v>
      </c>
      <c r="J46" s="26">
        <v>3.4</v>
      </c>
      <c r="K46" s="26">
        <v>0</v>
      </c>
      <c r="L46" s="26">
        <v>0</v>
      </c>
      <c r="M46" s="26">
        <v>0</v>
      </c>
      <c r="N46" s="26">
        <v>9.6</v>
      </c>
      <c r="O46" s="26">
        <v>0</v>
      </c>
      <c r="P46" s="26">
        <v>0</v>
      </c>
      <c r="Q46" s="26">
        <v>0</v>
      </c>
      <c r="R46" s="26">
        <v>0</v>
      </c>
      <c r="S46" s="26">
        <v>0.2</v>
      </c>
      <c r="T46" s="26">
        <v>1.4</v>
      </c>
      <c r="U46" s="26">
        <v>100</v>
      </c>
      <c r="V46" s="26">
        <v>292</v>
      </c>
      <c r="W46" s="26">
        <v>240</v>
      </c>
      <c r="X46" s="26">
        <v>28</v>
      </c>
      <c r="Y46" s="26">
        <v>180</v>
      </c>
      <c r="Z46" s="26">
        <v>0.2</v>
      </c>
      <c r="AA46" s="26">
        <v>40</v>
      </c>
      <c r="AB46" s="26">
        <v>20</v>
      </c>
      <c r="AC46" s="26">
        <v>44</v>
      </c>
      <c r="AD46" s="26">
        <v>0</v>
      </c>
      <c r="AE46" s="26">
        <v>0.08</v>
      </c>
      <c r="AF46" s="26">
        <v>0.3</v>
      </c>
      <c r="AG46" s="26">
        <v>0.2</v>
      </c>
      <c r="AH46" s="26">
        <v>1.6</v>
      </c>
      <c r="AI46" s="26">
        <v>2.6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178</v>
      </c>
      <c r="CC46" s="25">
        <v>25.2</v>
      </c>
      <c r="CE46" s="23">
        <v>43.33</v>
      </c>
      <c r="CG46" s="23">
        <v>18</v>
      </c>
      <c r="CH46" s="23">
        <v>4</v>
      </c>
      <c r="CI46" s="23">
        <v>11</v>
      </c>
      <c r="CJ46" s="23">
        <v>1150</v>
      </c>
      <c r="CK46" s="23">
        <v>420</v>
      </c>
      <c r="CL46" s="23">
        <v>785</v>
      </c>
      <c r="CM46" s="23">
        <v>26</v>
      </c>
      <c r="CN46" s="23">
        <v>6</v>
      </c>
      <c r="CO46" s="23">
        <v>16</v>
      </c>
      <c r="CP46" s="23">
        <v>0</v>
      </c>
      <c r="CQ46" s="23">
        <v>0</v>
      </c>
      <c r="CR46" s="23">
        <v>21</v>
      </c>
    </row>
    <row r="47" spans="1:96" s="19" customFormat="1">
      <c r="A47" s="19" t="str">
        <f>"17"</f>
        <v>17</v>
      </c>
      <c r="B47" s="20" t="s">
        <v>108</v>
      </c>
      <c r="C47" s="21" t="str">
        <f>"33"</f>
        <v>33</v>
      </c>
      <c r="D47" s="21">
        <v>1.49</v>
      </c>
      <c r="E47" s="21">
        <v>0</v>
      </c>
      <c r="F47" s="21">
        <v>6.6</v>
      </c>
      <c r="G47" s="21">
        <v>0</v>
      </c>
      <c r="H47" s="21">
        <v>18.48</v>
      </c>
      <c r="I47" s="21">
        <v>135.56400000000002</v>
      </c>
      <c r="J47" s="22">
        <v>0</v>
      </c>
      <c r="K47" s="22">
        <v>0</v>
      </c>
      <c r="L47" s="22">
        <v>0</v>
      </c>
      <c r="M47" s="22">
        <v>0</v>
      </c>
      <c r="N47" s="22">
        <v>18.48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7.0000000000000007E-2</v>
      </c>
      <c r="AE47" s="22">
        <v>0</v>
      </c>
      <c r="AF47" s="22">
        <v>0</v>
      </c>
      <c r="AG47" s="22">
        <v>0</v>
      </c>
      <c r="AH47" s="22">
        <v>0.23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1">
        <v>11.09</v>
      </c>
      <c r="CE47" s="19">
        <v>0</v>
      </c>
      <c r="CG47" s="19">
        <v>0</v>
      </c>
      <c r="CH47" s="19">
        <v>0</v>
      </c>
      <c r="CI47" s="19">
        <v>0</v>
      </c>
      <c r="CJ47" s="19">
        <v>0</v>
      </c>
      <c r="CK47" s="19">
        <v>0</v>
      </c>
      <c r="CL47" s="19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9.24</v>
      </c>
    </row>
    <row r="48" spans="1:96" s="27" customFormat="1" ht="11.4">
      <c r="B48" s="28" t="s">
        <v>116</v>
      </c>
      <c r="C48" s="29"/>
      <c r="D48" s="29">
        <v>7.29</v>
      </c>
      <c r="E48" s="29">
        <v>5.8</v>
      </c>
      <c r="F48" s="29">
        <v>11.6</v>
      </c>
      <c r="G48" s="29">
        <v>0</v>
      </c>
      <c r="H48" s="29">
        <v>28.08</v>
      </c>
      <c r="I48" s="29">
        <v>240.84</v>
      </c>
      <c r="J48" s="30">
        <v>3.4</v>
      </c>
      <c r="K48" s="30">
        <v>0</v>
      </c>
      <c r="L48" s="30">
        <v>0</v>
      </c>
      <c r="M48" s="30">
        <v>0</v>
      </c>
      <c r="N48" s="30">
        <v>28.08</v>
      </c>
      <c r="O48" s="30">
        <v>0</v>
      </c>
      <c r="P48" s="30">
        <v>0</v>
      </c>
      <c r="Q48" s="30">
        <v>0</v>
      </c>
      <c r="R48" s="30">
        <v>0</v>
      </c>
      <c r="S48" s="30">
        <v>0.2</v>
      </c>
      <c r="T48" s="30">
        <v>1.4</v>
      </c>
      <c r="U48" s="30">
        <v>100</v>
      </c>
      <c r="V48" s="30">
        <v>292</v>
      </c>
      <c r="W48" s="30">
        <v>240</v>
      </c>
      <c r="X48" s="30">
        <v>28</v>
      </c>
      <c r="Y48" s="30">
        <v>180</v>
      </c>
      <c r="Z48" s="30">
        <v>0.2</v>
      </c>
      <c r="AA48" s="30">
        <v>40</v>
      </c>
      <c r="AB48" s="30">
        <v>20</v>
      </c>
      <c r="AC48" s="30">
        <v>44</v>
      </c>
      <c r="AD48" s="30">
        <v>7.0000000000000007E-2</v>
      </c>
      <c r="AE48" s="30">
        <v>0.08</v>
      </c>
      <c r="AF48" s="30">
        <v>0.3</v>
      </c>
      <c r="AG48" s="30">
        <v>0.2</v>
      </c>
      <c r="AH48" s="30">
        <v>1.83</v>
      </c>
      <c r="AI48" s="30">
        <v>2.6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0</v>
      </c>
      <c r="AZ48" s="30">
        <v>0</v>
      </c>
      <c r="BA48" s="30">
        <v>0</v>
      </c>
      <c r="BB48" s="30">
        <v>0</v>
      </c>
      <c r="BC48" s="30">
        <v>0</v>
      </c>
      <c r="BD48" s="30">
        <v>0</v>
      </c>
      <c r="BE48" s="30">
        <v>0</v>
      </c>
      <c r="BF48" s="30">
        <v>0</v>
      </c>
      <c r="BG48" s="30">
        <v>0</v>
      </c>
      <c r="BH48" s="30">
        <v>0</v>
      </c>
      <c r="BI48" s="30">
        <v>0</v>
      </c>
      <c r="BJ48" s="30">
        <v>0</v>
      </c>
      <c r="BK48" s="30">
        <v>0</v>
      </c>
      <c r="BL48" s="30">
        <v>0</v>
      </c>
      <c r="BM48" s="30">
        <v>0</v>
      </c>
      <c r="BN48" s="30">
        <v>0</v>
      </c>
      <c r="BO48" s="30">
        <v>0</v>
      </c>
      <c r="BP48" s="30">
        <v>0</v>
      </c>
      <c r="BQ48" s="30">
        <v>0</v>
      </c>
      <c r="BR48" s="30">
        <v>0</v>
      </c>
      <c r="BS48" s="30">
        <v>0</v>
      </c>
      <c r="BT48" s="30">
        <v>0</v>
      </c>
      <c r="BU48" s="30">
        <v>0</v>
      </c>
      <c r="BV48" s="30">
        <v>0</v>
      </c>
      <c r="BW48" s="30">
        <v>0</v>
      </c>
      <c r="BX48" s="30">
        <v>0</v>
      </c>
      <c r="BY48" s="30">
        <v>0</v>
      </c>
      <c r="BZ48" s="30">
        <v>0</v>
      </c>
      <c r="CA48" s="30">
        <v>0</v>
      </c>
      <c r="CB48" s="30">
        <v>178</v>
      </c>
      <c r="CC48" s="29">
        <f>SUM($CC$45:$CC$47)</f>
        <v>36.29</v>
      </c>
      <c r="CD48" s="27">
        <f>$I$48/$I$49*100</f>
        <v>5.7592011153011962</v>
      </c>
      <c r="CE48" s="27">
        <v>43.33</v>
      </c>
      <c r="CG48" s="27">
        <v>18</v>
      </c>
      <c r="CH48" s="27">
        <v>4</v>
      </c>
      <c r="CI48" s="27">
        <v>11</v>
      </c>
      <c r="CJ48" s="27">
        <v>1150</v>
      </c>
      <c r="CK48" s="27">
        <v>420</v>
      </c>
      <c r="CL48" s="27">
        <v>785</v>
      </c>
      <c r="CM48" s="27">
        <v>26</v>
      </c>
      <c r="CN48" s="27">
        <v>6</v>
      </c>
      <c r="CO48" s="27">
        <v>16</v>
      </c>
      <c r="CP48" s="27">
        <v>0</v>
      </c>
      <c r="CQ48" s="27">
        <v>0</v>
      </c>
    </row>
    <row r="49" spans="1:95" s="27" customFormat="1" ht="11.4" hidden="1">
      <c r="B49" s="28" t="s">
        <v>117</v>
      </c>
      <c r="C49" s="29"/>
      <c r="D49" s="29">
        <v>134.43</v>
      </c>
      <c r="E49" s="29">
        <v>45.04</v>
      </c>
      <c r="F49" s="29">
        <v>155.91999999999999</v>
      </c>
      <c r="G49" s="29">
        <v>41.8</v>
      </c>
      <c r="H49" s="29">
        <v>578.38</v>
      </c>
      <c r="I49" s="29">
        <v>4181.83</v>
      </c>
      <c r="J49" s="30">
        <v>56.51</v>
      </c>
      <c r="K49" s="30">
        <v>15.9</v>
      </c>
      <c r="L49" s="30">
        <v>0</v>
      </c>
      <c r="M49" s="30">
        <v>0</v>
      </c>
      <c r="N49" s="30">
        <v>182.13</v>
      </c>
      <c r="O49" s="30">
        <v>353.59</v>
      </c>
      <c r="P49" s="30">
        <v>42.66</v>
      </c>
      <c r="Q49" s="30">
        <v>0</v>
      </c>
      <c r="R49" s="30">
        <v>0</v>
      </c>
      <c r="S49" s="30">
        <v>4.5599999999999996</v>
      </c>
      <c r="T49" s="30">
        <v>29.61</v>
      </c>
      <c r="U49" s="30">
        <v>4073.03</v>
      </c>
      <c r="V49" s="30">
        <v>4761.49</v>
      </c>
      <c r="W49" s="30">
        <v>1078.58</v>
      </c>
      <c r="X49" s="30">
        <v>698.49</v>
      </c>
      <c r="Y49" s="30">
        <v>2136.5100000000002</v>
      </c>
      <c r="Z49" s="30">
        <v>27.41</v>
      </c>
      <c r="AA49" s="30">
        <v>197.75</v>
      </c>
      <c r="AB49" s="30">
        <v>5651.24</v>
      </c>
      <c r="AC49" s="30">
        <v>1304.6300000000001</v>
      </c>
      <c r="AD49" s="30">
        <v>19.420000000000002</v>
      </c>
      <c r="AE49" s="30">
        <v>2.46</v>
      </c>
      <c r="AF49" s="30">
        <v>1.86</v>
      </c>
      <c r="AG49" s="30">
        <v>19.73</v>
      </c>
      <c r="AH49" s="30">
        <v>45.82</v>
      </c>
      <c r="AI49" s="30">
        <v>88.92</v>
      </c>
      <c r="AJ49" s="30">
        <v>0</v>
      </c>
      <c r="AK49" s="30">
        <v>4745.12</v>
      </c>
      <c r="AL49" s="30">
        <v>4229.8100000000004</v>
      </c>
      <c r="AM49" s="30">
        <v>6737.39</v>
      </c>
      <c r="AN49" s="30">
        <v>4994.5</v>
      </c>
      <c r="AO49" s="30">
        <v>1876.62</v>
      </c>
      <c r="AP49" s="30">
        <v>3502.41</v>
      </c>
      <c r="AQ49" s="30">
        <v>1295.04</v>
      </c>
      <c r="AR49" s="30">
        <v>4582.38</v>
      </c>
      <c r="AS49" s="30">
        <v>4108.51</v>
      </c>
      <c r="AT49" s="30">
        <v>5833.24</v>
      </c>
      <c r="AU49" s="30">
        <v>6762.79</v>
      </c>
      <c r="AV49" s="30">
        <v>2472.4699999999998</v>
      </c>
      <c r="AW49" s="30">
        <v>4543.83</v>
      </c>
      <c r="AX49" s="30">
        <v>19485.509999999998</v>
      </c>
      <c r="AY49" s="30">
        <v>332.37</v>
      </c>
      <c r="AZ49" s="30">
        <v>5732.95</v>
      </c>
      <c r="BA49" s="30">
        <v>4009.01</v>
      </c>
      <c r="BB49" s="30">
        <v>3331.84</v>
      </c>
      <c r="BC49" s="30">
        <v>1850.45</v>
      </c>
      <c r="BD49" s="30">
        <v>0.8</v>
      </c>
      <c r="BE49" s="30">
        <v>0.36</v>
      </c>
      <c r="BF49" s="30">
        <v>0.2</v>
      </c>
      <c r="BG49" s="30">
        <v>0.45</v>
      </c>
      <c r="BH49" s="30">
        <v>0.53</v>
      </c>
      <c r="BI49" s="30">
        <v>2.42</v>
      </c>
      <c r="BJ49" s="30">
        <v>0</v>
      </c>
      <c r="BK49" s="30">
        <v>10.57</v>
      </c>
      <c r="BL49" s="30">
        <v>0</v>
      </c>
      <c r="BM49" s="30">
        <v>3.32</v>
      </c>
      <c r="BN49" s="30">
        <v>0.11</v>
      </c>
      <c r="BO49" s="30">
        <v>0.15</v>
      </c>
      <c r="BP49" s="30">
        <v>0</v>
      </c>
      <c r="BQ49" s="30">
        <v>0.46</v>
      </c>
      <c r="BR49" s="30">
        <v>0.76</v>
      </c>
      <c r="BS49" s="30">
        <v>16.010000000000002</v>
      </c>
      <c r="BT49" s="30">
        <v>0.03</v>
      </c>
      <c r="BU49" s="30">
        <v>0</v>
      </c>
      <c r="BV49" s="30">
        <v>19.86</v>
      </c>
      <c r="BW49" s="30">
        <v>0.32</v>
      </c>
      <c r="BX49" s="30">
        <v>0</v>
      </c>
      <c r="BY49" s="30">
        <v>0</v>
      </c>
      <c r="BZ49" s="30">
        <v>0</v>
      </c>
      <c r="CA49" s="30">
        <v>0</v>
      </c>
      <c r="CB49" s="30">
        <v>3124.56</v>
      </c>
      <c r="CC49" s="29">
        <v>410.99999999999994</v>
      </c>
      <c r="CE49" s="27">
        <v>1139.6199999999999</v>
      </c>
      <c r="CG49" s="27">
        <v>319.94</v>
      </c>
      <c r="CH49" s="27">
        <v>169.08</v>
      </c>
      <c r="CI49" s="27">
        <v>244.51</v>
      </c>
      <c r="CJ49" s="27">
        <v>28456.25</v>
      </c>
      <c r="CK49" s="27">
        <v>13793.95</v>
      </c>
      <c r="CL49" s="27">
        <v>21125.1</v>
      </c>
      <c r="CM49" s="27">
        <v>481.19</v>
      </c>
      <c r="CN49" s="27">
        <v>277.47000000000003</v>
      </c>
      <c r="CO49" s="27">
        <v>379.4</v>
      </c>
      <c r="CP49" s="27">
        <v>47.8</v>
      </c>
      <c r="CQ49" s="27">
        <v>5.65</v>
      </c>
    </row>
    <row r="50" spans="1:95" hidden="1">
      <c r="C50" s="16"/>
      <c r="D50" s="16"/>
      <c r="E50" s="16"/>
      <c r="F50" s="16"/>
      <c r="G50" s="16"/>
      <c r="H50" s="16"/>
      <c r="I50" s="16"/>
    </row>
    <row r="51" spans="1:95" hidden="1">
      <c r="B51" s="14" t="s">
        <v>118</v>
      </c>
      <c r="C51" s="16"/>
      <c r="D51" s="16">
        <v>13</v>
      </c>
      <c r="E51" s="16"/>
      <c r="F51" s="16">
        <v>34</v>
      </c>
      <c r="G51" s="16"/>
      <c r="H51" s="16">
        <v>52</v>
      </c>
      <c r="I51" s="16"/>
    </row>
    <row r="52" spans="1:95" hidden="1">
      <c r="C52" s="16"/>
      <c r="D52" s="16"/>
      <c r="E52" s="16"/>
      <c r="F52" s="16"/>
      <c r="G52" s="16"/>
      <c r="H52" s="16"/>
      <c r="I52" s="16"/>
    </row>
    <row r="53" spans="1:95">
      <c r="A53" s="86" t="s">
        <v>154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</row>
    <row r="54" spans="1:95">
      <c r="C54" s="16"/>
      <c r="D54" s="16"/>
      <c r="E54" s="16"/>
      <c r="F54" s="16"/>
      <c r="G54" s="16"/>
      <c r="H54" s="16"/>
      <c r="I54" s="16"/>
    </row>
    <row r="55" spans="1:95">
      <c r="C55" s="16"/>
      <c r="D55" s="16"/>
      <c r="E55" s="16"/>
      <c r="F55" s="16"/>
      <c r="G55" s="16"/>
      <c r="H55" s="16"/>
      <c r="I55" s="16"/>
    </row>
    <row r="56" spans="1:95">
      <c r="C56" s="16"/>
      <c r="D56" s="16"/>
      <c r="E56" s="16"/>
      <c r="F56" s="16"/>
      <c r="G56" s="16"/>
      <c r="H56" s="16"/>
      <c r="I56" s="16"/>
    </row>
    <row r="57" spans="1:95">
      <c r="C57" s="16"/>
      <c r="D57" s="16"/>
      <c r="E57" s="16"/>
      <c r="F57" s="16"/>
      <c r="G57" s="16"/>
      <c r="H57" s="16"/>
      <c r="I57" s="16"/>
    </row>
    <row r="58" spans="1:95">
      <c r="C58" s="16"/>
      <c r="D58" s="16"/>
      <c r="E58" s="16"/>
      <c r="F58" s="16"/>
      <c r="G58" s="16"/>
      <c r="H58" s="16"/>
      <c r="I58" s="16"/>
    </row>
    <row r="59" spans="1:95">
      <c r="C59" s="16"/>
      <c r="D59" s="16"/>
      <c r="E59" s="16"/>
      <c r="F59" s="16"/>
      <c r="G59" s="16"/>
      <c r="H59" s="16"/>
      <c r="I59" s="16"/>
    </row>
    <row r="60" spans="1:95">
      <c r="C60" s="16"/>
      <c r="D60" s="16"/>
      <c r="E60" s="16"/>
      <c r="F60" s="16"/>
      <c r="G60" s="16"/>
      <c r="H60" s="16"/>
      <c r="I60" s="16"/>
    </row>
    <row r="61" spans="1:95">
      <c r="C61" s="16"/>
      <c r="D61" s="16"/>
      <c r="E61" s="16"/>
      <c r="F61" s="16"/>
      <c r="G61" s="16"/>
      <c r="H61" s="16"/>
      <c r="I61" s="16"/>
    </row>
    <row r="62" spans="1:95">
      <c r="C62" s="16"/>
      <c r="D62" s="16"/>
      <c r="E62" s="16"/>
      <c r="F62" s="16"/>
      <c r="G62" s="16"/>
      <c r="H62" s="16"/>
      <c r="I62" s="16"/>
    </row>
    <row r="63" spans="1:95">
      <c r="C63" s="16"/>
      <c r="D63" s="16"/>
      <c r="E63" s="16"/>
      <c r="F63" s="16"/>
      <c r="G63" s="16"/>
      <c r="H63" s="16"/>
      <c r="I63" s="16"/>
    </row>
    <row r="64" spans="1:95">
      <c r="C64" s="16"/>
      <c r="D64" s="16"/>
      <c r="E64" s="16"/>
      <c r="F64" s="16"/>
      <c r="G64" s="16"/>
      <c r="H64" s="16"/>
      <c r="I64" s="16"/>
    </row>
    <row r="65" spans="3:9">
      <c r="C65" s="16"/>
      <c r="D65" s="16"/>
      <c r="E65" s="16"/>
      <c r="F65" s="16"/>
      <c r="G65" s="16"/>
      <c r="H65" s="16"/>
      <c r="I65" s="16"/>
    </row>
    <row r="66" spans="3:9">
      <c r="C66" s="16"/>
      <c r="D66" s="16"/>
      <c r="E66" s="16"/>
      <c r="F66" s="16"/>
      <c r="G66" s="16"/>
      <c r="H66" s="16"/>
      <c r="I66" s="16"/>
    </row>
    <row r="67" spans="3:9">
      <c r="C67" s="16"/>
      <c r="D67" s="16"/>
      <c r="E67" s="16"/>
      <c r="F67" s="16"/>
      <c r="G67" s="16"/>
      <c r="H67" s="16"/>
      <c r="I67" s="16"/>
    </row>
    <row r="68" spans="3:9">
      <c r="C68" s="16"/>
      <c r="D68" s="16"/>
      <c r="E68" s="16"/>
      <c r="F68" s="16"/>
      <c r="G68" s="16"/>
      <c r="H68" s="16"/>
      <c r="I68" s="16"/>
    </row>
    <row r="69" spans="3:9">
      <c r="C69" s="16"/>
      <c r="D69" s="16"/>
      <c r="E69" s="16"/>
      <c r="F69" s="16"/>
      <c r="G69" s="16"/>
      <c r="H69" s="16"/>
      <c r="I69" s="16"/>
    </row>
    <row r="70" spans="3:9">
      <c r="C70" s="16"/>
      <c r="D70" s="16"/>
      <c r="E70" s="16"/>
      <c r="F70" s="16"/>
      <c r="G70" s="16"/>
      <c r="H70" s="16"/>
      <c r="I70" s="16"/>
    </row>
    <row r="71" spans="3:9">
      <c r="C71" s="16"/>
      <c r="D71" s="16"/>
      <c r="E71" s="16"/>
      <c r="F71" s="16"/>
      <c r="G71" s="16"/>
      <c r="H71" s="16"/>
      <c r="I71" s="16"/>
    </row>
    <row r="72" spans="3:9">
      <c r="C72" s="16"/>
      <c r="D72" s="16"/>
      <c r="E72" s="16"/>
      <c r="F72" s="16"/>
      <c r="G72" s="16"/>
      <c r="H72" s="16"/>
      <c r="I72" s="16"/>
    </row>
    <row r="73" spans="3:9">
      <c r="C73" s="16"/>
      <c r="D73" s="16"/>
      <c r="E73" s="16"/>
      <c r="F73" s="16"/>
      <c r="G73" s="16"/>
      <c r="H73" s="16"/>
      <c r="I73" s="16"/>
    </row>
    <row r="74" spans="3:9">
      <c r="C74" s="16"/>
      <c r="D74" s="16"/>
      <c r="E74" s="16"/>
      <c r="F74" s="16"/>
      <c r="G74" s="16"/>
      <c r="H74" s="16"/>
      <c r="I74" s="16"/>
    </row>
    <row r="75" spans="3:9">
      <c r="C75" s="16"/>
      <c r="D75" s="16"/>
      <c r="E75" s="16"/>
      <c r="F75" s="16"/>
      <c r="G75" s="16"/>
      <c r="H75" s="16"/>
      <c r="I75" s="16"/>
    </row>
    <row r="76" spans="3:9">
      <c r="C76" s="16"/>
      <c r="D76" s="16"/>
      <c r="E76" s="16"/>
      <c r="F76" s="16"/>
      <c r="G76" s="16"/>
      <c r="H76" s="16"/>
      <c r="I76" s="16"/>
    </row>
    <row r="77" spans="3:9">
      <c r="C77" s="16"/>
      <c r="D77" s="16"/>
      <c r="E77" s="16"/>
      <c r="F77" s="16"/>
      <c r="G77" s="16"/>
      <c r="H77" s="16"/>
      <c r="I77" s="16"/>
    </row>
    <row r="78" spans="3:9">
      <c r="C78" s="16"/>
      <c r="D78" s="16"/>
      <c r="E78" s="16"/>
      <c r="F78" s="16"/>
      <c r="G78" s="16"/>
      <c r="H78" s="16"/>
      <c r="I78" s="16"/>
    </row>
    <row r="79" spans="3:9">
      <c r="C79" s="16"/>
      <c r="D79" s="16"/>
      <c r="E79" s="16"/>
      <c r="F79" s="16"/>
      <c r="G79" s="16"/>
      <c r="H79" s="16"/>
      <c r="I79" s="16"/>
    </row>
    <row r="80" spans="3:9">
      <c r="C80" s="16"/>
      <c r="D80" s="16"/>
      <c r="E80" s="16"/>
      <c r="F80" s="16"/>
      <c r="G80" s="16"/>
      <c r="H80" s="16"/>
      <c r="I80" s="16"/>
    </row>
    <row r="81" spans="3:9">
      <c r="C81" s="16"/>
      <c r="D81" s="16"/>
      <c r="E81" s="16"/>
      <c r="F81" s="16"/>
      <c r="G81" s="16"/>
      <c r="H81" s="16"/>
      <c r="I81" s="16"/>
    </row>
    <row r="82" spans="3:9">
      <c r="C82" s="16"/>
      <c r="D82" s="16"/>
      <c r="E82" s="16"/>
      <c r="F82" s="16"/>
      <c r="G82" s="16"/>
      <c r="H82" s="16"/>
      <c r="I82" s="16"/>
    </row>
    <row r="83" spans="3:9">
      <c r="C83" s="16"/>
      <c r="D83" s="16"/>
      <c r="E83" s="16"/>
      <c r="F83" s="16"/>
      <c r="G83" s="16"/>
      <c r="H83" s="16"/>
      <c r="I83" s="16"/>
    </row>
    <row r="84" spans="3:9">
      <c r="C84" s="16"/>
      <c r="D84" s="16"/>
      <c r="E84" s="16"/>
      <c r="F84" s="16"/>
      <c r="G84" s="16"/>
      <c r="H84" s="16"/>
      <c r="I84" s="16"/>
    </row>
    <row r="85" spans="3:9">
      <c r="C85" s="16"/>
      <c r="D85" s="16"/>
      <c r="E85" s="16"/>
      <c r="F85" s="16"/>
      <c r="G85" s="16"/>
      <c r="H85" s="16"/>
      <c r="I85" s="16"/>
    </row>
    <row r="86" spans="3:9">
      <c r="C86" s="16"/>
      <c r="D86" s="16"/>
      <c r="E86" s="16"/>
      <c r="F86" s="16"/>
      <c r="G86" s="16"/>
      <c r="H86" s="16"/>
      <c r="I86" s="16"/>
    </row>
    <row r="87" spans="3:9">
      <c r="C87" s="16"/>
      <c r="D87" s="16"/>
      <c r="E87" s="16"/>
      <c r="F87" s="16"/>
      <c r="G87" s="16"/>
      <c r="H87" s="16"/>
      <c r="I87" s="16"/>
    </row>
    <row r="88" spans="3:9">
      <c r="C88" s="16"/>
      <c r="D88" s="16"/>
      <c r="E88" s="16"/>
      <c r="F88" s="16"/>
      <c r="G88" s="16"/>
      <c r="H88" s="16"/>
      <c r="I88" s="16"/>
    </row>
    <row r="89" spans="3:9">
      <c r="C89" s="16"/>
      <c r="D89" s="16"/>
      <c r="E89" s="16"/>
      <c r="F89" s="16"/>
      <c r="G89" s="16"/>
      <c r="H89" s="16"/>
      <c r="I89" s="16"/>
    </row>
    <row r="90" spans="3:9">
      <c r="C90" s="16"/>
      <c r="D90" s="16"/>
      <c r="E90" s="16"/>
      <c r="F90" s="16"/>
      <c r="G90" s="16"/>
      <c r="H90" s="16"/>
      <c r="I90" s="16"/>
    </row>
    <row r="91" spans="3:9">
      <c r="C91" s="16"/>
      <c r="D91" s="16"/>
      <c r="E91" s="16"/>
      <c r="F91" s="16"/>
      <c r="G91" s="16"/>
      <c r="H91" s="16"/>
      <c r="I91" s="16"/>
    </row>
    <row r="92" spans="3:9">
      <c r="C92" s="16"/>
      <c r="D92" s="16"/>
      <c r="E92" s="16"/>
      <c r="F92" s="16"/>
      <c r="G92" s="16"/>
      <c r="H92" s="16"/>
      <c r="I92" s="16"/>
    </row>
    <row r="93" spans="3:9">
      <c r="C93" s="16"/>
      <c r="D93" s="16"/>
      <c r="E93" s="16"/>
      <c r="F93" s="16"/>
      <c r="G93" s="16"/>
      <c r="H93" s="16"/>
      <c r="I93" s="16"/>
    </row>
    <row r="94" spans="3:9">
      <c r="C94" s="16"/>
      <c r="D94" s="16"/>
      <c r="E94" s="16"/>
      <c r="F94" s="16"/>
      <c r="G94" s="16"/>
      <c r="H94" s="16"/>
      <c r="I94" s="16"/>
    </row>
    <row r="95" spans="3:9">
      <c r="C95" s="16"/>
      <c r="D95" s="16"/>
      <c r="E95" s="16"/>
      <c r="F95" s="16"/>
      <c r="G95" s="16"/>
      <c r="H95" s="16"/>
      <c r="I95" s="16"/>
    </row>
    <row r="96" spans="3:9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  <row r="1850" spans="3:9">
      <c r="C1850" s="16"/>
      <c r="D1850" s="16"/>
      <c r="E1850" s="16"/>
      <c r="F1850" s="16"/>
      <c r="G1850" s="16"/>
      <c r="H1850" s="16"/>
      <c r="I1850" s="16"/>
    </row>
  </sheetData>
  <mergeCells count="15">
    <mergeCell ref="CR8:CR9"/>
    <mergeCell ref="F8:G8"/>
    <mergeCell ref="H8:H9"/>
    <mergeCell ref="A29:CC29"/>
    <mergeCell ref="A53:CC53"/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32" customWidth="1"/>
    <col min="2" max="2" width="11.5546875" style="32" customWidth="1"/>
    <col min="3" max="3" width="8" style="32" customWidth="1"/>
    <col min="4" max="4" width="41.5546875" style="32" customWidth="1"/>
    <col min="5" max="5" width="10.109375" style="32" customWidth="1"/>
    <col min="6" max="6" width="8.88671875" style="32"/>
    <col min="7" max="7" width="13.44140625" style="32" customWidth="1"/>
    <col min="8" max="8" width="7.6640625" style="32" customWidth="1"/>
    <col min="9" max="9" width="7.88671875" style="32" customWidth="1"/>
    <col min="10" max="10" width="10.44140625" style="32" customWidth="1"/>
    <col min="11" max="16384" width="8.88671875" style="32"/>
  </cols>
  <sheetData>
    <row r="1" spans="1:10">
      <c r="A1" s="32" t="s">
        <v>120</v>
      </c>
      <c r="B1" s="83" t="s">
        <v>121</v>
      </c>
      <c r="C1" s="84"/>
      <c r="D1" s="85"/>
      <c r="E1" s="32" t="s">
        <v>122</v>
      </c>
      <c r="F1" s="33"/>
      <c r="I1" s="32" t="s">
        <v>123</v>
      </c>
      <c r="J1" s="34"/>
    </row>
    <row r="2" spans="1:10" ht="7.5" customHeight="1" thickBot="1"/>
    <row r="3" spans="1:10" ht="15" thickBot="1">
      <c r="A3" s="35" t="s">
        <v>124</v>
      </c>
      <c r="B3" s="36" t="s">
        <v>125</v>
      </c>
      <c r="C3" s="36" t="s">
        <v>126</v>
      </c>
      <c r="D3" s="36" t="s">
        <v>127</v>
      </c>
      <c r="E3" s="36" t="s">
        <v>6</v>
      </c>
      <c r="F3" s="36" t="s">
        <v>128</v>
      </c>
      <c r="G3" s="36" t="s">
        <v>129</v>
      </c>
      <c r="H3" s="36" t="s">
        <v>130</v>
      </c>
      <c r="I3" s="36" t="s">
        <v>131</v>
      </c>
      <c r="J3" s="37" t="s">
        <v>132</v>
      </c>
    </row>
    <row r="4" spans="1:10">
      <c r="A4" s="38" t="s">
        <v>133</v>
      </c>
      <c r="B4" s="39" t="s">
        <v>134</v>
      </c>
      <c r="C4" s="40"/>
      <c r="D4" s="41"/>
      <c r="E4" s="42"/>
      <c r="F4" s="43"/>
      <c r="G4" s="42"/>
      <c r="H4" s="42"/>
      <c r="I4" s="42"/>
      <c r="J4" s="44"/>
    </row>
    <row r="5" spans="1:10">
      <c r="A5" s="45"/>
      <c r="B5" s="46"/>
      <c r="C5" s="47"/>
      <c r="D5" s="48"/>
      <c r="E5" s="49"/>
      <c r="F5" s="50"/>
      <c r="G5" s="49"/>
      <c r="H5" s="49"/>
      <c r="I5" s="49"/>
      <c r="J5" s="51"/>
    </row>
    <row r="6" spans="1:10">
      <c r="A6" s="45"/>
      <c r="B6" s="46"/>
      <c r="C6" s="47"/>
      <c r="D6" s="48"/>
      <c r="E6" s="49"/>
      <c r="F6" s="50"/>
      <c r="G6" s="49"/>
      <c r="H6" s="49"/>
      <c r="I6" s="49"/>
      <c r="J6" s="51"/>
    </row>
    <row r="7" spans="1:10">
      <c r="A7" s="45"/>
      <c r="B7" s="52"/>
      <c r="C7" s="52"/>
      <c r="D7" s="53"/>
      <c r="E7" s="54"/>
      <c r="F7" s="55"/>
      <c r="G7" s="54"/>
      <c r="H7" s="54"/>
      <c r="I7" s="54"/>
      <c r="J7" s="56"/>
    </row>
    <row r="8" spans="1:10">
      <c r="A8" s="45"/>
      <c r="B8" s="57" t="s">
        <v>135</v>
      </c>
      <c r="C8" s="52"/>
      <c r="D8" s="53"/>
      <c r="E8" s="54"/>
      <c r="F8" s="55"/>
      <c r="G8" s="54"/>
      <c r="H8" s="54"/>
      <c r="I8" s="54"/>
      <c r="J8" s="56"/>
    </row>
    <row r="9" spans="1:10">
      <c r="A9" s="45"/>
      <c r="B9" s="57"/>
      <c r="C9" s="52"/>
      <c r="D9" s="53"/>
      <c r="E9" s="54"/>
      <c r="F9" s="55"/>
      <c r="G9" s="54"/>
      <c r="H9" s="54"/>
      <c r="I9" s="54"/>
      <c r="J9" s="56"/>
    </row>
    <row r="10" spans="1:10">
      <c r="A10" s="45"/>
      <c r="B10" s="57" t="s">
        <v>136</v>
      </c>
      <c r="C10" s="52"/>
      <c r="D10" s="53"/>
      <c r="E10" s="54"/>
      <c r="F10" s="55"/>
      <c r="G10" s="54"/>
      <c r="H10" s="54"/>
      <c r="I10" s="54"/>
      <c r="J10" s="56"/>
    </row>
    <row r="11" spans="1:10">
      <c r="A11" s="45"/>
      <c r="B11" s="57"/>
      <c r="C11" s="52"/>
      <c r="D11" s="53"/>
      <c r="E11" s="54"/>
      <c r="F11" s="55"/>
      <c r="G11" s="54"/>
      <c r="H11" s="54"/>
      <c r="I11" s="54"/>
      <c r="J11" s="56"/>
    </row>
    <row r="12" spans="1:10">
      <c r="A12" s="45"/>
      <c r="B12" s="57" t="s">
        <v>137</v>
      </c>
      <c r="C12" s="52"/>
      <c r="D12" s="53"/>
      <c r="E12" s="54"/>
      <c r="F12" s="55"/>
      <c r="G12" s="54"/>
      <c r="H12" s="54"/>
      <c r="I12" s="54"/>
      <c r="J12" s="56"/>
    </row>
    <row r="13" spans="1:10" hidden="1">
      <c r="A13" s="45"/>
      <c r="B13" s="52"/>
      <c r="C13" s="52"/>
      <c r="D13" s="53"/>
      <c r="E13" s="54"/>
      <c r="F13" s="55"/>
      <c r="G13" s="54"/>
      <c r="H13" s="54"/>
      <c r="I13" s="54"/>
      <c r="J13" s="56"/>
    </row>
    <row r="14" spans="1:10" ht="15" hidden="1" thickBot="1">
      <c r="A14" s="58"/>
      <c r="B14" s="59"/>
      <c r="C14" s="59"/>
      <c r="D14" s="60"/>
      <c r="E14" s="61"/>
      <c r="F14" s="62"/>
      <c r="G14" s="61"/>
      <c r="H14" s="61"/>
      <c r="I14" s="61"/>
      <c r="J14" s="63"/>
    </row>
    <row r="15" spans="1:10" hidden="1">
      <c r="A15" s="38" t="s">
        <v>138</v>
      </c>
      <c r="B15" s="64" t="s">
        <v>137</v>
      </c>
      <c r="C15" s="40"/>
      <c r="D15" s="41"/>
      <c r="E15" s="42"/>
      <c r="F15" s="43"/>
      <c r="G15" s="42"/>
      <c r="H15" s="42"/>
      <c r="I15" s="42"/>
      <c r="J15" s="44"/>
    </row>
    <row r="16" spans="1:10" hidden="1">
      <c r="A16" s="45"/>
      <c r="B16" s="52"/>
      <c r="C16" s="52"/>
      <c r="D16" s="53"/>
      <c r="E16" s="54"/>
      <c r="F16" s="55"/>
      <c r="G16" s="54"/>
      <c r="H16" s="54"/>
      <c r="I16" s="54"/>
      <c r="J16" s="56"/>
    </row>
    <row r="17" spans="1:10" ht="15" hidden="1" thickBot="1">
      <c r="A17" s="58"/>
      <c r="B17" s="59"/>
      <c r="C17" s="59"/>
      <c r="D17" s="60"/>
      <c r="E17" s="61"/>
      <c r="F17" s="62"/>
      <c r="G17" s="61"/>
      <c r="H17" s="61"/>
      <c r="I17" s="61"/>
      <c r="J17" s="63"/>
    </row>
    <row r="18" spans="1:10">
      <c r="A18" s="45" t="s">
        <v>139</v>
      </c>
      <c r="B18" s="46" t="s">
        <v>140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45"/>
      <c r="B19" s="57" t="s">
        <v>141</v>
      </c>
      <c r="C19" s="52"/>
      <c r="D19" s="53"/>
      <c r="E19" s="54"/>
      <c r="F19" s="55"/>
      <c r="G19" s="54"/>
      <c r="H19" s="54"/>
      <c r="I19" s="54"/>
      <c r="J19" s="56"/>
    </row>
    <row r="20" spans="1:10">
      <c r="A20" s="45"/>
      <c r="B20" s="57" t="s">
        <v>142</v>
      </c>
      <c r="C20" s="52"/>
      <c r="D20" s="53"/>
      <c r="E20" s="54"/>
      <c r="F20" s="55"/>
      <c r="G20" s="54"/>
      <c r="H20" s="54"/>
      <c r="I20" s="54"/>
      <c r="J20" s="56"/>
    </row>
    <row r="21" spans="1:10" hidden="1">
      <c r="A21" s="45"/>
      <c r="B21" s="57"/>
      <c r="C21" s="52"/>
      <c r="D21" s="53"/>
      <c r="E21" s="54"/>
      <c r="F21" s="55"/>
      <c r="G21" s="54"/>
      <c r="H21" s="54"/>
      <c r="I21" s="54"/>
      <c r="J21" s="56"/>
    </row>
    <row r="22" spans="1:10">
      <c r="A22" s="45"/>
      <c r="B22" s="57" t="s">
        <v>143</v>
      </c>
      <c r="C22" s="52"/>
      <c r="D22" s="53"/>
      <c r="E22" s="54"/>
      <c r="F22" s="55"/>
      <c r="G22" s="54"/>
      <c r="H22" s="54"/>
      <c r="I22" s="54"/>
      <c r="J22" s="56"/>
    </row>
    <row r="23" spans="1:10" hidden="1">
      <c r="A23" s="45"/>
      <c r="B23" s="57"/>
      <c r="C23" s="52"/>
      <c r="D23" s="53"/>
      <c r="E23" s="54"/>
      <c r="F23" s="55"/>
      <c r="G23" s="54"/>
      <c r="H23" s="54"/>
      <c r="I23" s="54"/>
      <c r="J23" s="56"/>
    </row>
    <row r="24" spans="1:10">
      <c r="A24" s="45"/>
      <c r="B24" s="57" t="s">
        <v>144</v>
      </c>
      <c r="C24" s="52"/>
      <c r="D24" s="53"/>
      <c r="E24" s="54"/>
      <c r="F24" s="55"/>
      <c r="G24" s="54"/>
      <c r="H24" s="54"/>
      <c r="I24" s="54"/>
      <c r="J24" s="56"/>
    </row>
    <row r="25" spans="1:10">
      <c r="A25" s="45"/>
      <c r="B25" s="57" t="s">
        <v>145</v>
      </c>
      <c r="C25" s="52"/>
      <c r="D25" s="53"/>
      <c r="E25" s="54"/>
      <c r="F25" s="55"/>
      <c r="G25" s="54"/>
      <c r="H25" s="54"/>
      <c r="I25" s="54"/>
      <c r="J25" s="56"/>
    </row>
    <row r="26" spans="1:10">
      <c r="A26" s="45"/>
      <c r="B26" s="57" t="s">
        <v>146</v>
      </c>
      <c r="C26" s="52"/>
      <c r="D26" s="53"/>
      <c r="E26" s="54"/>
      <c r="F26" s="55"/>
      <c r="G26" s="54"/>
      <c r="H26" s="54"/>
      <c r="I26" s="54"/>
      <c r="J26" s="56"/>
    </row>
    <row r="27" spans="1:10">
      <c r="A27" s="45"/>
      <c r="B27" s="65"/>
      <c r="C27" s="65"/>
      <c r="D27" s="66"/>
      <c r="E27" s="67"/>
      <c r="F27" s="68"/>
      <c r="G27" s="67"/>
      <c r="H27" s="67"/>
      <c r="I27" s="67"/>
      <c r="J27" s="69"/>
    </row>
    <row r="28" spans="1:10" ht="15" thickBot="1">
      <c r="A28" s="58"/>
      <c r="B28" s="59"/>
      <c r="C28" s="59"/>
      <c r="D28" s="60"/>
      <c r="E28" s="61"/>
      <c r="F28" s="62"/>
      <c r="G28" s="61"/>
      <c r="H28" s="61"/>
      <c r="I28" s="61"/>
      <c r="J28" s="63"/>
    </row>
    <row r="29" spans="1:10" ht="28.8" hidden="1">
      <c r="A29" s="38" t="s">
        <v>106</v>
      </c>
      <c r="B29" s="64" t="s">
        <v>147</v>
      </c>
      <c r="C29" s="72" t="s">
        <v>151</v>
      </c>
      <c r="D29" s="41" t="s">
        <v>107</v>
      </c>
      <c r="E29" s="42">
        <v>200</v>
      </c>
      <c r="F29" s="43">
        <v>25.2</v>
      </c>
      <c r="G29" s="42">
        <v>105.28</v>
      </c>
      <c r="H29" s="42">
        <v>5.8</v>
      </c>
      <c r="I29" s="42">
        <v>5</v>
      </c>
      <c r="J29" s="44">
        <v>9.6</v>
      </c>
    </row>
    <row r="30" spans="1:10" hidden="1">
      <c r="A30" s="45"/>
      <c r="B30" s="70" t="s">
        <v>144</v>
      </c>
      <c r="C30" s="73" t="s">
        <v>152</v>
      </c>
      <c r="D30" s="53" t="s">
        <v>108</v>
      </c>
      <c r="E30" s="54">
        <v>33</v>
      </c>
      <c r="F30" s="55">
        <v>11.09</v>
      </c>
      <c r="G30" s="54">
        <v>135.56400000000002</v>
      </c>
      <c r="H30" s="54">
        <v>1.49</v>
      </c>
      <c r="I30" s="54">
        <v>6.6</v>
      </c>
      <c r="J30" s="56">
        <v>18.48</v>
      </c>
    </row>
    <row r="31" spans="1:10" hidden="1">
      <c r="A31" s="45"/>
      <c r="B31" s="65"/>
      <c r="C31" s="65"/>
      <c r="D31" s="66"/>
      <c r="E31" s="67"/>
      <c r="F31" s="68"/>
      <c r="G31" s="67"/>
      <c r="H31" s="67"/>
      <c r="I31" s="67"/>
      <c r="J31" s="69"/>
    </row>
    <row r="32" spans="1:10" ht="15" hidden="1" thickBot="1">
      <c r="A32" s="58"/>
      <c r="B32" s="59"/>
      <c r="C32" s="59"/>
      <c r="D32" s="60"/>
      <c r="E32" s="61"/>
      <c r="F32" s="62"/>
      <c r="G32" s="61"/>
      <c r="H32" s="61"/>
      <c r="I32" s="61"/>
      <c r="J32" s="63"/>
    </row>
    <row r="33" spans="1:10" hidden="1">
      <c r="A33" s="45" t="s">
        <v>148</v>
      </c>
      <c r="B33" s="39" t="s">
        <v>134</v>
      </c>
      <c r="C33" s="47"/>
      <c r="D33" s="48"/>
      <c r="E33" s="49"/>
      <c r="F33" s="50"/>
      <c r="G33" s="49"/>
      <c r="H33" s="49"/>
      <c r="I33" s="49"/>
      <c r="J33" s="51"/>
    </row>
    <row r="34" spans="1:10" hidden="1">
      <c r="A34" s="45"/>
      <c r="B34" s="57" t="s">
        <v>143</v>
      </c>
      <c r="C34" s="52"/>
      <c r="D34" s="53"/>
      <c r="E34" s="54"/>
      <c r="F34" s="55"/>
      <c r="G34" s="54"/>
      <c r="H34" s="54"/>
      <c r="I34" s="54"/>
      <c r="J34" s="56"/>
    </row>
    <row r="35" spans="1:10" hidden="1">
      <c r="A35" s="45"/>
      <c r="B35" s="57" t="s">
        <v>144</v>
      </c>
      <c r="C35" s="52"/>
      <c r="D35" s="53"/>
      <c r="E35" s="54"/>
      <c r="F35" s="55"/>
      <c r="G35" s="54"/>
      <c r="H35" s="54"/>
      <c r="I35" s="54"/>
      <c r="J35" s="56"/>
    </row>
    <row r="36" spans="1:10" hidden="1">
      <c r="A36" s="45"/>
      <c r="B36" s="57" t="s">
        <v>136</v>
      </c>
      <c r="C36" s="52"/>
      <c r="D36" s="53"/>
      <c r="E36" s="54"/>
      <c r="F36" s="55"/>
      <c r="G36" s="54"/>
      <c r="H36" s="54"/>
      <c r="I36" s="54"/>
      <c r="J36" s="56"/>
    </row>
    <row r="37" spans="1:10" hidden="1">
      <c r="A37" s="45"/>
      <c r="B37" s="65"/>
      <c r="C37" s="65"/>
      <c r="D37" s="66"/>
      <c r="E37" s="67"/>
      <c r="F37" s="68"/>
      <c r="G37" s="67"/>
      <c r="H37" s="67"/>
      <c r="I37" s="67"/>
      <c r="J37" s="69"/>
    </row>
    <row r="38" spans="1:10" ht="15" hidden="1" thickBot="1">
      <c r="A38" s="58"/>
      <c r="B38" s="59"/>
      <c r="C38" s="59"/>
      <c r="D38" s="60"/>
      <c r="E38" s="61"/>
      <c r="F38" s="62"/>
      <c r="G38" s="61"/>
      <c r="H38" s="61"/>
      <c r="I38" s="61"/>
      <c r="J38" s="63"/>
    </row>
    <row r="39" spans="1:10" hidden="1">
      <c r="A39" s="38" t="s">
        <v>149</v>
      </c>
      <c r="B39" s="64" t="s">
        <v>150</v>
      </c>
      <c r="C39" s="40"/>
      <c r="D39" s="41"/>
      <c r="E39" s="42"/>
      <c r="F39" s="43"/>
      <c r="G39" s="42"/>
      <c r="H39" s="42"/>
      <c r="I39" s="42"/>
      <c r="J39" s="44"/>
    </row>
    <row r="40" spans="1:10" hidden="1">
      <c r="A40" s="45"/>
      <c r="B40" s="70" t="s">
        <v>147</v>
      </c>
      <c r="C40" s="47"/>
      <c r="D40" s="48"/>
      <c r="E40" s="49"/>
      <c r="F40" s="50"/>
      <c r="G40" s="49"/>
      <c r="H40" s="49"/>
      <c r="I40" s="49"/>
      <c r="J40" s="51"/>
    </row>
    <row r="41" spans="1:10" hidden="1">
      <c r="A41" s="45"/>
      <c r="B41" s="70" t="s">
        <v>144</v>
      </c>
      <c r="C41" s="52"/>
      <c r="D41" s="53"/>
      <c r="E41" s="54"/>
      <c r="F41" s="55"/>
      <c r="G41" s="54"/>
      <c r="H41" s="54"/>
      <c r="I41" s="54"/>
      <c r="J41" s="56"/>
    </row>
    <row r="42" spans="1:10" hidden="1">
      <c r="A42" s="45"/>
      <c r="B42" s="71" t="s">
        <v>137</v>
      </c>
      <c r="C42" s="65"/>
      <c r="D42" s="66"/>
      <c r="E42" s="67"/>
      <c r="F42" s="68"/>
      <c r="G42" s="67"/>
      <c r="H42" s="67"/>
      <c r="I42" s="67"/>
      <c r="J42" s="69"/>
    </row>
    <row r="43" spans="1:10" hidden="1">
      <c r="A43" s="45"/>
      <c r="B43" s="65"/>
      <c r="C43" s="65"/>
      <c r="D43" s="66"/>
      <c r="E43" s="67"/>
      <c r="F43" s="68"/>
      <c r="G43" s="67"/>
      <c r="H43" s="67"/>
      <c r="I43" s="67"/>
      <c r="J43" s="69"/>
    </row>
    <row r="44" spans="1:10" ht="15" hidden="1" thickBot="1">
      <c r="A44" s="58"/>
      <c r="B44" s="59"/>
      <c r="C44" s="59"/>
      <c r="D44" s="60"/>
      <c r="E44" s="61"/>
      <c r="F44" s="62"/>
      <c r="G44" s="61"/>
      <c r="H44" s="61"/>
      <c r="I44" s="61"/>
      <c r="J44" s="6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45313.332476851851</v>
      </c>
      <c r="C1">
        <f>YEAR(Дата_Сост)</f>
        <v>2024</v>
      </c>
      <c r="D1">
        <f>MONTH(Дата_Сост)</f>
        <v>1</v>
      </c>
      <c r="E1">
        <f>DAY(Дата_Сост)</f>
        <v>22</v>
      </c>
    </row>
    <row r="2" spans="1:5">
      <c r="A2" t="s">
        <v>82</v>
      </c>
      <c r="B2" s="2">
        <v>45306.506608796299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1</v>
      </c>
    </row>
    <row r="6" spans="1:5">
      <c r="B6" s="3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22.01.2024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2024-01-15T07:58:32Z</dcterms:modified>
</cp:coreProperties>
</file>