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2.0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'02.02.2024'!$A$3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<sst xmlns="http://schemas.openxmlformats.org/spreadsheetml/2006/main" count="187" uniqueCount="157">
  <si>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</si>
  <si>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</si>
  <si>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</si>
  <si>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</si>
  <si>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</si>
  <si>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</si>
  <si>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</si>
  <si>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</si>
  <si>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</si>
  <si>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</si>
  <si>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</si>
  <si>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</si>
  <si>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</si>
  <si>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</si>
  <si>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</si>
  <si>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</si>
  <si>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</si>
  <si>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</si>
  <si>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</si>
  <si>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</si>
  <si>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</si>
  <si>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</si>
  <si>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</si>
  <si>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</si>
  <si>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</si>
  <si>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</si>
  <si>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</si>
  <si>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</si>
  <si>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</si>
  <si>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</si>
  <si>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</si>
  <si>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</si>
  <si>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</si>
  <si>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</si>
  <si>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</si>
  <si>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</si>
  <si>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</si>
  <si>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</si>
  <si>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</si>
  <si>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</si>
  <si>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</si>
  <si>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</si>
  <si>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</si>
  <si>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</si>
  <si>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</si>
  <si>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</si>
  <si>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</si>
  <si>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</si>
  <si>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</si>
  <si>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</si>
  <si>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</si>
  <si>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</si>
  <si>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</si>
  <si>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</si>
  <si>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</si>
  <si>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</si>
  <si>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</si>
  <si>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</si>
  <si>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</si>
  <si>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</si>
  <si>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</si>
  <si>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</si>
  <si>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</si>
  <si>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</si>
  <si>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</si>
  <si>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</si>
  <si>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</si>
  <si>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</si>
  <si>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</si>
  <si>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</si>
  <si>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</si>
  <si>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</si>
  <si>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</si>
  <si>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</si>
  <si>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</si>
  <si>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</si>
  <si>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</si>
  <si>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</si>
  <si>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</si>
  <si>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</si>
  <si>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</si>
  <si>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</si>
  <si>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</si>
  <si>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</si>
  <si>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</si>
  <si>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</si>
  <si>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</si>
  <si>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</si>
  <si>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</si>
  <si>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</si>
  <si>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</si>
  <si>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</si>
  <si>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</si>
  <si>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ассорти (рис, пшено) с маслом сливочным</t>
  </si>
  <si>
    <t>Блины с клубникой  (1/60)</t>
  </si>
  <si>
    <t>Масло сливочное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</si>
  <si>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</si>
  <si>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</si>
  <si>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</si>
  <si>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</si>
  <si>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</si>
  <si>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Свекольник со сметаной</t>
  </si>
  <si>
    <t>Макаронные изделия отварные</t>
  </si>
  <si>
    <t>Биточки (котлеты) из мяса говядины (вариант 4)</t>
  </si>
  <si>
    <t>Соус сметанный с томатом.</t>
  </si>
  <si>
    <t>Хлеб ржаной</t>
  </si>
  <si>
    <t>Напиток из шиповника</t>
  </si>
  <si>
    <t>Итого за 'Обед  с 7 до 11 лет'</t>
  </si>
  <si>
    <t>Полдник</t>
  </si>
  <si>
    <t>Сок</t>
  </si>
  <si>
    <t>Мандарин</t>
  </si>
  <si>
    <t>Итого за 'Полдник'</t>
  </si>
  <si>
    <t>Завтрак с 12 и старше</t>
  </si>
  <si>
    <t>Чай (вариант 1)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</si>
  <si>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</si>
  <si>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</si>
  <si>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</si>
  <si>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</si>
  <si>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</si>
  <si>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</si>
  <si>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</si>
  <si>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02.02.2024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</si>
  <si>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</si>
  <si>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</si>
  <si>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</si>
  <si>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</si>
  <si>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</si>
  <si>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</si>
  <si>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</si>
  <si>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</si>
  <si>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</si>
  <si>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</si>
  <si>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</si>
  <si>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</si>
  <si>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</si>
  <si>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</si>
  <si>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</si>
  <si>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</si>
  <si>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</si>
  <si>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</si>
  <si>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</si>
  <si>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</si>
  <si>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</si>
  <si>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</si>
  <si>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</si>
  <si>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</si>
  <si>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</si>
  <si>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</si>
  <si>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</si>
  <si>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</si>
  <si>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</si>
  <si>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</si>
  <si>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</si>
  <si>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</si>
  <si>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10,1</t>
  </si>
  <si>
    <t>Итого сумма с 7 до 11 лет     191,00</t>
  </si>
  <si>
    <t>Итого сумма с 12 и старше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</si>
</sst>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63" sqref="H6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2.2.2024г.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 февраля 2024 г."</f>
        <v>2 февраля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"17/4"</f>
        <v>17/4</v>
      </c>
      <c r="B11" s="24" t="s">
        <v>93</v>
      </c>
      <c r="C11" s="25" t="str">
        <f>"200"</f>
        <v>200</v>
      </c>
      <c r="D11" s="25">
        <v>4.99</v>
      </c>
      <c r="E11" s="25">
        <v>3</v>
      </c>
      <c r="F11" s="25">
        <v>6.51</v>
      </c>
      <c r="G11" s="25">
        <v>0.51</v>
      </c>
      <c r="H11" s="25">
        <v>26.42</v>
      </c>
      <c r="I11" s="25">
        <v>182.82498899999996</v>
      </c>
      <c r="J11" s="26">
        <v>4.47</v>
      </c>
      <c r="K11" s="26">
        <v>0.11</v>
      </c>
      <c r="L11" s="26">
        <v>0</v>
      </c>
      <c r="M11" s="26">
        <v>0</v>
      </c>
      <c r="N11" s="26">
        <v>9.23</v>
      </c>
      <c r="O11" s="26">
        <v>16.420000000000002</v>
      </c>
      <c r="P11" s="26">
        <v>0.77</v>
      </c>
      <c r="Q11" s="26">
        <v>0</v>
      </c>
      <c r="R11" s="26">
        <v>0</v>
      </c>
      <c r="S11" s="26">
        <v>0.1</v>
      </c>
      <c r="T11" s="26">
        <v>2.0099999999999998</v>
      </c>
      <c r="U11" s="26">
        <v>441.8</v>
      </c>
      <c r="V11" s="26">
        <v>166.21</v>
      </c>
      <c r="W11" s="26">
        <v>115.81</v>
      </c>
      <c r="X11" s="26">
        <v>27.08</v>
      </c>
      <c r="Y11" s="26">
        <v>123.7</v>
      </c>
      <c r="Z11" s="26">
        <v>0.52</v>
      </c>
      <c r="AA11" s="26">
        <v>24.24</v>
      </c>
      <c r="AB11" s="26">
        <v>21.92</v>
      </c>
      <c r="AC11" s="26">
        <v>45.27</v>
      </c>
      <c r="AD11" s="26">
        <v>0.14000000000000001</v>
      </c>
      <c r="AE11" s="26">
        <v>7.0000000000000007E-2</v>
      </c>
      <c r="AF11" s="26">
        <v>0.14000000000000001</v>
      </c>
      <c r="AG11" s="26">
        <v>0.42</v>
      </c>
      <c r="AH11" s="26">
        <v>1.83</v>
      </c>
      <c r="AI11" s="26">
        <v>0.53</v>
      </c>
      <c r="AJ11" s="26">
        <v>0</v>
      </c>
      <c r="AK11" s="26">
        <v>266.08</v>
      </c>
      <c r="AL11" s="26">
        <v>247.29</v>
      </c>
      <c r="AM11" s="26">
        <v>514.24</v>
      </c>
      <c r="AN11" s="26">
        <v>281.41000000000003</v>
      </c>
      <c r="AO11" s="26">
        <v>124.92</v>
      </c>
      <c r="AP11" s="26">
        <v>202.05</v>
      </c>
      <c r="AQ11" s="26">
        <v>75.959999999999994</v>
      </c>
      <c r="AR11" s="26">
        <v>254.1</v>
      </c>
      <c r="AS11" s="26">
        <v>167.84</v>
      </c>
      <c r="AT11" s="26">
        <v>117.08</v>
      </c>
      <c r="AU11" s="26">
        <v>146.03</v>
      </c>
      <c r="AV11" s="26">
        <v>52.5</v>
      </c>
      <c r="AW11" s="26">
        <v>77.27</v>
      </c>
      <c r="AX11" s="26">
        <v>405.42</v>
      </c>
      <c r="AY11" s="26">
        <v>0</v>
      </c>
      <c r="AZ11" s="26">
        <v>132.54</v>
      </c>
      <c r="BA11" s="26">
        <v>121.45</v>
      </c>
      <c r="BB11" s="26">
        <v>261.68</v>
      </c>
      <c r="BC11" s="26">
        <v>63.33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1.02</v>
      </c>
      <c r="BL11" s="26">
        <v>0</v>
      </c>
      <c r="BM11" s="26">
        <v>0.31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0.89</v>
      </c>
      <c r="BT11" s="26">
        <v>0</v>
      </c>
      <c r="BU11" s="26">
        <v>0</v>
      </c>
      <c r="BV11" s="26">
        <v>0.28000000000000003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165.07</v>
      </c>
      <c r="CC11" s="25">
        <v>20.96</v>
      </c>
      <c r="CE11" s="23">
        <v>27.89</v>
      </c>
      <c r="CG11" s="23">
        <v>31.03</v>
      </c>
      <c r="CH11" s="23">
        <v>14.66</v>
      </c>
      <c r="CI11" s="23">
        <v>22.84</v>
      </c>
      <c r="CJ11" s="23">
        <v>1032.56</v>
      </c>
      <c r="CK11" s="23">
        <v>454.22</v>
      </c>
      <c r="CL11" s="23">
        <v>743.39</v>
      </c>
      <c r="CM11" s="23">
        <v>19.63</v>
      </c>
      <c r="CN11" s="23">
        <v>8.65</v>
      </c>
      <c r="CO11" s="23">
        <v>14.14</v>
      </c>
      <c r="CP11" s="23">
        <v>5</v>
      </c>
      <c r="CQ11" s="23">
        <v>1</v>
      </c>
      <c r="CR11" s="23">
        <v>12.7</v>
      </c>
    </row>
    <row r="12" spans="1:96" s="23" customFormat="1">
      <c r="A12" s="23" t="str">
        <f>"726/1"</f>
        <v>726/1</v>
      </c>
      <c r="B12" s="24" t="s">
        <v>94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20.83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12.62</v>
      </c>
    </row>
    <row r="13" spans="1:96" s="23" customFormat="1">
      <c r="A13" s="23" t="str">
        <f>"10"</f>
        <v>10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11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6.67</v>
      </c>
    </row>
    <row r="14" spans="1:96" s="23" customFormat="1">
      <c r="A14" s="23" t="str">
        <f>"2"</f>
        <v>2</v>
      </c>
      <c r="B14" s="24" t="s">
        <v>96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1.68</v>
      </c>
      <c r="CE14" s="23">
        <v>0</v>
      </c>
      <c r="CG14" s="23">
        <v>0</v>
      </c>
      <c r="CH14" s="23">
        <v>0</v>
      </c>
      <c r="CI14" s="23">
        <v>0</v>
      </c>
      <c r="CJ14" s="23">
        <v>731.37</v>
      </c>
      <c r="CK14" s="23">
        <v>281.77</v>
      </c>
      <c r="CL14" s="23">
        <v>506.57</v>
      </c>
      <c r="CM14" s="23">
        <v>5.85</v>
      </c>
      <c r="CN14" s="23">
        <v>5.85</v>
      </c>
      <c r="CO14" s="23">
        <v>5.85</v>
      </c>
      <c r="CP14" s="23">
        <v>0</v>
      </c>
      <c r="CQ14" s="23">
        <v>0</v>
      </c>
      <c r="CR14" s="23">
        <v>1.4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3.89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2.36</v>
      </c>
    </row>
    <row r="16" spans="1:96" s="27" customFormat="1" ht="11.4">
      <c r="B16" s="28" t="s">
        <v>98</v>
      </c>
      <c r="C16" s="29"/>
      <c r="D16" s="29">
        <v>15.03</v>
      </c>
      <c r="E16" s="29">
        <v>3.12</v>
      </c>
      <c r="F16" s="29">
        <v>18.149999999999999</v>
      </c>
      <c r="G16" s="29">
        <v>2.56</v>
      </c>
      <c r="H16" s="29">
        <v>89.8</v>
      </c>
      <c r="I16" s="29">
        <v>578.28</v>
      </c>
      <c r="J16" s="30">
        <v>11.84</v>
      </c>
      <c r="K16" s="30">
        <v>0.44</v>
      </c>
      <c r="L16" s="30">
        <v>0</v>
      </c>
      <c r="M16" s="30">
        <v>0</v>
      </c>
      <c r="N16" s="30">
        <v>31.38</v>
      </c>
      <c r="O16" s="30">
        <v>55.65</v>
      </c>
      <c r="P16" s="30">
        <v>2.77</v>
      </c>
      <c r="Q16" s="30">
        <v>0</v>
      </c>
      <c r="R16" s="30">
        <v>0</v>
      </c>
      <c r="S16" s="30">
        <v>0.62</v>
      </c>
      <c r="T16" s="30">
        <v>3.8</v>
      </c>
      <c r="U16" s="30">
        <v>702.17</v>
      </c>
      <c r="V16" s="30">
        <v>249.58</v>
      </c>
      <c r="W16" s="30">
        <v>133.41</v>
      </c>
      <c r="X16" s="30">
        <v>44.99</v>
      </c>
      <c r="Y16" s="30">
        <v>173.6</v>
      </c>
      <c r="Z16" s="30">
        <v>1.65</v>
      </c>
      <c r="AA16" s="30">
        <v>76.239999999999995</v>
      </c>
      <c r="AB16" s="30">
        <v>64.459999999999994</v>
      </c>
      <c r="AC16" s="30">
        <v>112.89</v>
      </c>
      <c r="AD16" s="30">
        <v>1.33</v>
      </c>
      <c r="AE16" s="30">
        <v>0.14000000000000001</v>
      </c>
      <c r="AF16" s="30">
        <v>0.18</v>
      </c>
      <c r="AG16" s="30">
        <v>1.21</v>
      </c>
      <c r="AH16" s="30">
        <v>3.67</v>
      </c>
      <c r="AI16" s="30">
        <v>1.49</v>
      </c>
      <c r="AJ16" s="30">
        <v>0</v>
      </c>
      <c r="AK16" s="30">
        <v>578.66999999999996</v>
      </c>
      <c r="AL16" s="30">
        <v>571.66</v>
      </c>
      <c r="AM16" s="30">
        <v>1012.18</v>
      </c>
      <c r="AN16" s="30">
        <v>452.3</v>
      </c>
      <c r="AO16" s="30">
        <v>223.77</v>
      </c>
      <c r="AP16" s="30">
        <v>402.44</v>
      </c>
      <c r="AQ16" s="30">
        <v>154.62</v>
      </c>
      <c r="AR16" s="30">
        <v>607.61</v>
      </c>
      <c r="AS16" s="30">
        <v>387.67</v>
      </c>
      <c r="AT16" s="30">
        <v>419.59</v>
      </c>
      <c r="AU16" s="30">
        <v>401.69</v>
      </c>
      <c r="AV16" s="30">
        <v>190.22</v>
      </c>
      <c r="AW16" s="30">
        <v>310.75</v>
      </c>
      <c r="AX16" s="30">
        <v>2339.98</v>
      </c>
      <c r="AY16" s="30">
        <v>0</v>
      </c>
      <c r="AZ16" s="30">
        <v>762.82</v>
      </c>
      <c r="BA16" s="30">
        <v>401.42</v>
      </c>
      <c r="BB16" s="30">
        <v>449.7</v>
      </c>
      <c r="BC16" s="30">
        <v>207.26</v>
      </c>
      <c r="BD16" s="30">
        <v>0.51</v>
      </c>
      <c r="BE16" s="30">
        <v>0.23</v>
      </c>
      <c r="BF16" s="30">
        <v>0.12</v>
      </c>
      <c r="BG16" s="30">
        <v>0.28000000000000003</v>
      </c>
      <c r="BH16" s="30">
        <v>0.33</v>
      </c>
      <c r="BI16" s="30">
        <v>1.51</v>
      </c>
      <c r="BJ16" s="30">
        <v>0</v>
      </c>
      <c r="BK16" s="30">
        <v>4.4000000000000004</v>
      </c>
      <c r="BL16" s="30">
        <v>0</v>
      </c>
      <c r="BM16" s="30">
        <v>1.37</v>
      </c>
      <c r="BN16" s="30">
        <v>0.01</v>
      </c>
      <c r="BO16" s="30">
        <v>0</v>
      </c>
      <c r="BP16" s="30">
        <v>0</v>
      </c>
      <c r="BQ16" s="30">
        <v>0.28999999999999998</v>
      </c>
      <c r="BR16" s="30">
        <v>0.44</v>
      </c>
      <c r="BS16" s="30">
        <v>4.12</v>
      </c>
      <c r="BT16" s="30">
        <v>0</v>
      </c>
      <c r="BU16" s="30">
        <v>0</v>
      </c>
      <c r="BV16" s="30">
        <v>1.02</v>
      </c>
      <c r="BW16" s="30">
        <v>0.03</v>
      </c>
      <c r="BX16" s="30">
        <v>0</v>
      </c>
      <c r="BY16" s="30">
        <v>0</v>
      </c>
      <c r="BZ16" s="30">
        <v>0</v>
      </c>
      <c r="CA16" s="30">
        <v>0</v>
      </c>
      <c r="CB16" s="30">
        <v>413.53</v>
      </c>
      <c r="CC16" s="29">
        <f>SUM($CC$10:$CC$15)</f>
        <v>58.36</v>
      </c>
      <c r="CD16" s="27">
        <f>$I$16/$I$53*100</f>
        <v>17.843962527308406</v>
      </c>
      <c r="CE16" s="27">
        <v>86.98</v>
      </c>
      <c r="CG16" s="27">
        <v>31.67</v>
      </c>
      <c r="CH16" s="27">
        <v>14.82</v>
      </c>
      <c r="CI16" s="27">
        <v>23.24</v>
      </c>
      <c r="CJ16" s="27">
        <v>2935.93</v>
      </c>
      <c r="CK16" s="27">
        <v>1188.31</v>
      </c>
      <c r="CL16" s="27">
        <v>2062.12</v>
      </c>
      <c r="CM16" s="27">
        <v>36.31</v>
      </c>
      <c r="CN16" s="27">
        <v>24.49</v>
      </c>
      <c r="CO16" s="27">
        <v>30.4</v>
      </c>
      <c r="CP16" s="27">
        <v>12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"17/1"</f>
        <v>17/1</v>
      </c>
      <c r="B18" s="24" t="s">
        <v>100</v>
      </c>
      <c r="C18" s="25" t="str">
        <f>"60"</f>
        <v>60</v>
      </c>
      <c r="D18" s="25">
        <v>0.61</v>
      </c>
      <c r="E18" s="25">
        <v>0</v>
      </c>
      <c r="F18" s="25">
        <v>3.61</v>
      </c>
      <c r="G18" s="25">
        <v>3.61</v>
      </c>
      <c r="H18" s="25">
        <v>7.02</v>
      </c>
      <c r="I18" s="25">
        <v>60.069374399999994</v>
      </c>
      <c r="J18" s="26">
        <v>0.46</v>
      </c>
      <c r="K18" s="26">
        <v>2.34</v>
      </c>
      <c r="L18" s="26">
        <v>0</v>
      </c>
      <c r="M18" s="26">
        <v>0</v>
      </c>
      <c r="N18" s="26">
        <v>5.61</v>
      </c>
      <c r="O18" s="26">
        <v>0.17</v>
      </c>
      <c r="P18" s="26">
        <v>1.24</v>
      </c>
      <c r="Q18" s="26">
        <v>0</v>
      </c>
      <c r="R18" s="26">
        <v>0</v>
      </c>
      <c r="S18" s="26">
        <v>0.21</v>
      </c>
      <c r="T18" s="26">
        <v>0.49</v>
      </c>
      <c r="U18" s="26">
        <v>11.88</v>
      </c>
      <c r="V18" s="26">
        <v>116.04</v>
      </c>
      <c r="W18" s="26">
        <v>13.56</v>
      </c>
      <c r="X18" s="26">
        <v>17.66</v>
      </c>
      <c r="Y18" s="26">
        <v>25.43</v>
      </c>
      <c r="Z18" s="26">
        <v>0.53</v>
      </c>
      <c r="AA18" s="26">
        <v>0</v>
      </c>
      <c r="AB18" s="26">
        <v>5295</v>
      </c>
      <c r="AC18" s="26">
        <v>900.51</v>
      </c>
      <c r="AD18" s="26">
        <v>1.78</v>
      </c>
      <c r="AE18" s="26">
        <v>0.03</v>
      </c>
      <c r="AF18" s="26">
        <v>0.03</v>
      </c>
      <c r="AG18" s="26">
        <v>0.47</v>
      </c>
      <c r="AH18" s="26">
        <v>0.54</v>
      </c>
      <c r="AI18" s="26">
        <v>3.2</v>
      </c>
      <c r="AJ18" s="26">
        <v>0</v>
      </c>
      <c r="AK18" s="26">
        <v>20.16</v>
      </c>
      <c r="AL18" s="26">
        <v>16.73</v>
      </c>
      <c r="AM18" s="26">
        <v>21.3</v>
      </c>
      <c r="AN18" s="26">
        <v>18.559999999999999</v>
      </c>
      <c r="AO18" s="26">
        <v>4.2699999999999996</v>
      </c>
      <c r="AP18" s="26">
        <v>15.21</v>
      </c>
      <c r="AQ18" s="26">
        <v>3.83</v>
      </c>
      <c r="AR18" s="26">
        <v>14.57</v>
      </c>
      <c r="AS18" s="26">
        <v>22.87</v>
      </c>
      <c r="AT18" s="26">
        <v>19.079999999999998</v>
      </c>
      <c r="AU18" s="26">
        <v>67.33</v>
      </c>
      <c r="AV18" s="26">
        <v>6.87</v>
      </c>
      <c r="AW18" s="26">
        <v>14.19</v>
      </c>
      <c r="AX18" s="26">
        <v>107.83</v>
      </c>
      <c r="AY18" s="26">
        <v>0</v>
      </c>
      <c r="AZ18" s="26">
        <v>14.53</v>
      </c>
      <c r="BA18" s="26">
        <v>16.149999999999999</v>
      </c>
      <c r="BB18" s="26">
        <v>8.5399999999999991</v>
      </c>
      <c r="BC18" s="26">
        <v>5.79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48.41</v>
      </c>
      <c r="CC18" s="25">
        <v>7.2</v>
      </c>
      <c r="CE18" s="23">
        <v>882.5</v>
      </c>
      <c r="CG18" s="23">
        <v>2.63</v>
      </c>
      <c r="CH18" s="23">
        <v>2.52</v>
      </c>
      <c r="CI18" s="23">
        <v>2.58</v>
      </c>
      <c r="CJ18" s="23">
        <v>420.3</v>
      </c>
      <c r="CK18" s="23">
        <v>111.85</v>
      </c>
      <c r="CL18" s="23">
        <v>266.08</v>
      </c>
      <c r="CM18" s="23">
        <v>7.02</v>
      </c>
      <c r="CN18" s="23">
        <v>6.09</v>
      </c>
      <c r="CO18" s="23">
        <v>6.56</v>
      </c>
      <c r="CP18" s="23">
        <v>1.8</v>
      </c>
      <c r="CQ18" s="23">
        <v>0</v>
      </c>
      <c r="CR18" s="23">
        <v>4.84</v>
      </c>
    </row>
    <row r="19" spans="1:96" s="23" customFormat="1">
      <c r="A19" s="23" t="str">
        <f>"4/2"</f>
        <v>4/2</v>
      </c>
      <c r="B19" s="24" t="s">
        <v>101</v>
      </c>
      <c r="C19" s="25" t="str">
        <f>"200"</f>
        <v>200</v>
      </c>
      <c r="D19" s="25">
        <v>1.75</v>
      </c>
      <c r="E19" s="25">
        <v>0</v>
      </c>
      <c r="F19" s="25">
        <v>4.37</v>
      </c>
      <c r="G19" s="25">
        <v>4.22</v>
      </c>
      <c r="H19" s="25">
        <v>13.81</v>
      </c>
      <c r="I19" s="25">
        <v>97.159974080000012</v>
      </c>
      <c r="J19" s="26">
        <v>0.99</v>
      </c>
      <c r="K19" s="26">
        <v>2.6</v>
      </c>
      <c r="L19" s="26">
        <v>0</v>
      </c>
      <c r="M19" s="26">
        <v>0</v>
      </c>
      <c r="N19" s="26">
        <v>6.88</v>
      </c>
      <c r="O19" s="26">
        <v>4.8499999999999996</v>
      </c>
      <c r="P19" s="26">
        <v>2.0699999999999998</v>
      </c>
      <c r="Q19" s="26">
        <v>0</v>
      </c>
      <c r="R19" s="26">
        <v>0</v>
      </c>
      <c r="S19" s="26">
        <v>0.21</v>
      </c>
      <c r="T19" s="26">
        <v>2.15</v>
      </c>
      <c r="U19" s="26">
        <v>432.8</v>
      </c>
      <c r="V19" s="26">
        <v>342.82</v>
      </c>
      <c r="W19" s="26">
        <v>32.020000000000003</v>
      </c>
      <c r="X19" s="26">
        <v>21.5</v>
      </c>
      <c r="Y19" s="26">
        <v>49.34</v>
      </c>
      <c r="Z19" s="26">
        <v>1.07</v>
      </c>
      <c r="AA19" s="26">
        <v>3.02</v>
      </c>
      <c r="AB19" s="26">
        <v>779.46</v>
      </c>
      <c r="AC19" s="26">
        <v>167.5</v>
      </c>
      <c r="AD19" s="26">
        <v>1.91</v>
      </c>
      <c r="AE19" s="26">
        <v>0.05</v>
      </c>
      <c r="AF19" s="26">
        <v>0.05</v>
      </c>
      <c r="AG19" s="26">
        <v>0.53</v>
      </c>
      <c r="AH19" s="26">
        <v>1.01</v>
      </c>
      <c r="AI19" s="26">
        <v>5.45</v>
      </c>
      <c r="AJ19" s="26">
        <v>0</v>
      </c>
      <c r="AK19" s="26">
        <v>86.93</v>
      </c>
      <c r="AL19" s="26">
        <v>82.77</v>
      </c>
      <c r="AM19" s="26">
        <v>131.69</v>
      </c>
      <c r="AN19" s="26">
        <v>147.71</v>
      </c>
      <c r="AO19" s="26">
        <v>38.340000000000003</v>
      </c>
      <c r="AP19" s="26">
        <v>82.7</v>
      </c>
      <c r="AQ19" s="26">
        <v>24.47</v>
      </c>
      <c r="AR19" s="26">
        <v>76.319999999999993</v>
      </c>
      <c r="AS19" s="26">
        <v>97.28</v>
      </c>
      <c r="AT19" s="26">
        <v>143.5</v>
      </c>
      <c r="AU19" s="26">
        <v>286.95</v>
      </c>
      <c r="AV19" s="26">
        <v>46.68</v>
      </c>
      <c r="AW19" s="26">
        <v>81.349999999999994</v>
      </c>
      <c r="AX19" s="26">
        <v>383.57</v>
      </c>
      <c r="AY19" s="26">
        <v>0</v>
      </c>
      <c r="AZ19" s="26">
        <v>76.27</v>
      </c>
      <c r="BA19" s="26">
        <v>84.57</v>
      </c>
      <c r="BB19" s="26">
        <v>69.28</v>
      </c>
      <c r="BC19" s="26">
        <v>26.69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0.24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0.89</v>
      </c>
      <c r="BT19" s="26">
        <v>0</v>
      </c>
      <c r="BU19" s="26">
        <v>0</v>
      </c>
      <c r="BV19" s="26">
        <v>2.39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251.88</v>
      </c>
      <c r="CC19" s="25">
        <v>12.19</v>
      </c>
      <c r="CE19" s="23">
        <v>132.93</v>
      </c>
      <c r="CG19" s="23">
        <v>51.47</v>
      </c>
      <c r="CH19" s="23">
        <v>30.55</v>
      </c>
      <c r="CI19" s="23">
        <v>41.01</v>
      </c>
      <c r="CJ19" s="23">
        <v>1072.21</v>
      </c>
      <c r="CK19" s="23">
        <v>410.46</v>
      </c>
      <c r="CL19" s="23">
        <v>741.33</v>
      </c>
      <c r="CM19" s="23">
        <v>44.66</v>
      </c>
      <c r="CN19" s="23">
        <v>23.68</v>
      </c>
      <c r="CO19" s="23">
        <v>34.17</v>
      </c>
      <c r="CP19" s="23">
        <v>1.04</v>
      </c>
      <c r="CQ19" s="23">
        <v>1.04</v>
      </c>
      <c r="CR19" s="23">
        <v>7.61</v>
      </c>
    </row>
    <row r="20" spans="1:96" s="23" customFormat="1">
      <c r="A20" s="23" t="str">
        <f>"46/3"</f>
        <v>46/3</v>
      </c>
      <c r="B20" s="24" t="s">
        <v>102</v>
      </c>
      <c r="C20" s="25" t="str">
        <f>"150"</f>
        <v>150</v>
      </c>
      <c r="D20" s="25">
        <v>5.3</v>
      </c>
      <c r="E20" s="25">
        <v>0.03</v>
      </c>
      <c r="F20" s="25">
        <v>2.98</v>
      </c>
      <c r="G20" s="25">
        <v>0.66</v>
      </c>
      <c r="H20" s="25">
        <v>34.11</v>
      </c>
      <c r="I20" s="25">
        <v>183.94017449999998</v>
      </c>
      <c r="J20" s="26">
        <v>1.87</v>
      </c>
      <c r="K20" s="26">
        <v>0.08</v>
      </c>
      <c r="L20" s="26">
        <v>0</v>
      </c>
      <c r="M20" s="26">
        <v>0</v>
      </c>
      <c r="N20" s="26">
        <v>0.97</v>
      </c>
      <c r="O20" s="26">
        <v>31.42</v>
      </c>
      <c r="P20" s="26">
        <v>1.72</v>
      </c>
      <c r="Q20" s="26">
        <v>0</v>
      </c>
      <c r="R20" s="26">
        <v>0</v>
      </c>
      <c r="S20" s="26">
        <v>0</v>
      </c>
      <c r="T20" s="26">
        <v>1.28</v>
      </c>
      <c r="U20" s="26">
        <v>379.52</v>
      </c>
      <c r="V20" s="26">
        <v>56.27</v>
      </c>
      <c r="W20" s="26">
        <v>12.48</v>
      </c>
      <c r="X20" s="26">
        <v>7.29</v>
      </c>
      <c r="Y20" s="26">
        <v>40.22</v>
      </c>
      <c r="Z20" s="26">
        <v>0.74</v>
      </c>
      <c r="AA20" s="26">
        <v>9</v>
      </c>
      <c r="AB20" s="26">
        <v>9</v>
      </c>
      <c r="AC20" s="26">
        <v>16.88</v>
      </c>
      <c r="AD20" s="26">
        <v>0.8</v>
      </c>
      <c r="AE20" s="26">
        <v>0.06</v>
      </c>
      <c r="AF20" s="26">
        <v>0.02</v>
      </c>
      <c r="AG20" s="26">
        <v>0.49</v>
      </c>
      <c r="AH20" s="26">
        <v>1.49</v>
      </c>
      <c r="AI20" s="26">
        <v>0</v>
      </c>
      <c r="AJ20" s="26">
        <v>0</v>
      </c>
      <c r="AK20" s="26">
        <v>229.67</v>
      </c>
      <c r="AL20" s="26">
        <v>209.98</v>
      </c>
      <c r="AM20" s="26">
        <v>393.39</v>
      </c>
      <c r="AN20" s="26">
        <v>122.87</v>
      </c>
      <c r="AO20" s="26">
        <v>74.91</v>
      </c>
      <c r="AP20" s="26">
        <v>152.19</v>
      </c>
      <c r="AQ20" s="26">
        <v>49.94</v>
      </c>
      <c r="AR20" s="26">
        <v>244.06</v>
      </c>
      <c r="AS20" s="26">
        <v>161.38999999999999</v>
      </c>
      <c r="AT20" s="26">
        <v>194.59</v>
      </c>
      <c r="AU20" s="26">
        <v>166.92</v>
      </c>
      <c r="AV20" s="26">
        <v>98.07</v>
      </c>
      <c r="AW20" s="26">
        <v>170.55</v>
      </c>
      <c r="AX20" s="26">
        <v>1497.86</v>
      </c>
      <c r="AY20" s="26">
        <v>0</v>
      </c>
      <c r="AZ20" s="26">
        <v>471.98</v>
      </c>
      <c r="BA20" s="26">
        <v>244.48</v>
      </c>
      <c r="BB20" s="26">
        <v>122.77</v>
      </c>
      <c r="BC20" s="26">
        <v>97.19</v>
      </c>
      <c r="BD20" s="26">
        <v>0.09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0.26</v>
      </c>
      <c r="BJ20" s="26">
        <v>0</v>
      </c>
      <c r="BK20" s="26">
        <v>0.81</v>
      </c>
      <c r="BL20" s="26">
        <v>0</v>
      </c>
      <c r="BM20" s="26">
        <v>0.23</v>
      </c>
      <c r="BN20" s="26">
        <v>0</v>
      </c>
      <c r="BO20" s="26">
        <v>0</v>
      </c>
      <c r="BP20" s="26">
        <v>0</v>
      </c>
      <c r="BQ20" s="26">
        <v>0.05</v>
      </c>
      <c r="BR20" s="26">
        <v>0.08</v>
      </c>
      <c r="BS20" s="26">
        <v>0.6</v>
      </c>
      <c r="BT20" s="26">
        <v>0</v>
      </c>
      <c r="BU20" s="26">
        <v>0</v>
      </c>
      <c r="BV20" s="26">
        <v>0.24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7.57</v>
      </c>
      <c r="CC20" s="25">
        <v>7.93</v>
      </c>
      <c r="CE20" s="23">
        <v>10.5</v>
      </c>
      <c r="CG20" s="23">
        <v>39.92</v>
      </c>
      <c r="CH20" s="23">
        <v>20.3</v>
      </c>
      <c r="CI20" s="23">
        <v>30.11</v>
      </c>
      <c r="CJ20" s="23">
        <v>371.83</v>
      </c>
      <c r="CK20" s="23">
        <v>367.4</v>
      </c>
      <c r="CL20" s="23">
        <v>369.61</v>
      </c>
      <c r="CM20" s="23">
        <v>3.7</v>
      </c>
      <c r="CN20" s="23">
        <v>3.39</v>
      </c>
      <c r="CO20" s="23">
        <v>3.54</v>
      </c>
      <c r="CP20" s="23">
        <v>0</v>
      </c>
      <c r="CQ20" s="23">
        <v>0.98</v>
      </c>
      <c r="CR20" s="23">
        <v>4.8099999999999996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"90"</f>
        <v>90</v>
      </c>
      <c r="D21" s="25">
        <v>13.5</v>
      </c>
      <c r="E21" s="25">
        <v>11.93</v>
      </c>
      <c r="F21" s="25">
        <v>9.3800000000000008</v>
      </c>
      <c r="G21" s="25">
        <v>1.28</v>
      </c>
      <c r="H21" s="25">
        <v>9.64</v>
      </c>
      <c r="I21" s="25">
        <v>176.78384999999997</v>
      </c>
      <c r="J21" s="26">
        <v>4.99</v>
      </c>
      <c r="K21" s="26">
        <v>0.98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117.36</v>
      </c>
      <c r="Z21" s="26">
        <v>1.95</v>
      </c>
      <c r="AA21" s="26">
        <v>0</v>
      </c>
      <c r="AB21" s="26">
        <v>0</v>
      </c>
      <c r="AC21" s="26">
        <v>0</v>
      </c>
      <c r="AD21" s="26">
        <v>1.03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0.08</v>
      </c>
      <c r="BL21" s="26">
        <v>0</v>
      </c>
      <c r="BM21" s="26">
        <v>0.05</v>
      </c>
      <c r="BN21" s="26">
        <v>0</v>
      </c>
      <c r="BO21" s="26">
        <v>0.01</v>
      </c>
      <c r="BP21" s="26">
        <v>0</v>
      </c>
      <c r="BQ21" s="26">
        <v>0</v>
      </c>
      <c r="BR21" s="26">
        <v>0</v>
      </c>
      <c r="BS21" s="26">
        <v>0.28000000000000003</v>
      </c>
      <c r="BT21" s="26">
        <v>0</v>
      </c>
      <c r="BU21" s="26">
        <v>0</v>
      </c>
      <c r="BV21" s="26">
        <v>0.71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51.36</v>
      </c>
      <c r="CE21" s="23">
        <v>0</v>
      </c>
      <c r="CG21" s="23">
        <v>18.010000000000002</v>
      </c>
      <c r="CH21" s="23">
        <v>9.33</v>
      </c>
      <c r="CI21" s="23">
        <v>13.67</v>
      </c>
      <c r="CJ21" s="23">
        <v>361.61</v>
      </c>
      <c r="CK21" s="23">
        <v>130.1</v>
      </c>
      <c r="CL21" s="23">
        <v>245.86</v>
      </c>
      <c r="CM21" s="23">
        <v>7.72</v>
      </c>
      <c r="CN21" s="23">
        <v>5.23</v>
      </c>
      <c r="CO21" s="23">
        <v>6.48</v>
      </c>
      <c r="CP21" s="23">
        <v>0</v>
      </c>
      <c r="CQ21" s="23">
        <v>0.45</v>
      </c>
      <c r="CR21" s="23">
        <v>31.3</v>
      </c>
    </row>
    <row r="22" spans="1:96" s="23" customFormat="1">
      <c r="A22" s="23" t="str">
        <f>"601"</f>
        <v>601</v>
      </c>
      <c r="B22" s="24" t="s">
        <v>104</v>
      </c>
      <c r="C22" s="25" t="str">
        <f>"30"</f>
        <v>30</v>
      </c>
      <c r="D22" s="25">
        <v>0.43</v>
      </c>
      <c r="E22" s="25">
        <v>0</v>
      </c>
      <c r="F22" s="25">
        <v>0.89</v>
      </c>
      <c r="G22" s="25">
        <v>0.03</v>
      </c>
      <c r="H22" s="25">
        <v>1.74</v>
      </c>
      <c r="I22" s="25">
        <v>16.849643977499998</v>
      </c>
      <c r="J22" s="26">
        <v>0.68</v>
      </c>
      <c r="K22" s="26">
        <v>0</v>
      </c>
      <c r="L22" s="26">
        <v>0</v>
      </c>
      <c r="M22" s="26">
        <v>0</v>
      </c>
      <c r="N22" s="26">
        <v>0.39</v>
      </c>
      <c r="O22" s="26">
        <v>1.27</v>
      </c>
      <c r="P22" s="26">
        <v>7.0000000000000007E-2</v>
      </c>
      <c r="Q22" s="26">
        <v>0</v>
      </c>
      <c r="R22" s="26">
        <v>0</v>
      </c>
      <c r="S22" s="26">
        <v>0.08</v>
      </c>
      <c r="T22" s="26">
        <v>0.56999999999999995</v>
      </c>
      <c r="U22" s="26">
        <v>196.75</v>
      </c>
      <c r="V22" s="26">
        <v>15.83</v>
      </c>
      <c r="W22" s="26">
        <v>7.2</v>
      </c>
      <c r="X22" s="26">
        <v>1.27</v>
      </c>
      <c r="Y22" s="26">
        <v>5.79</v>
      </c>
      <c r="Z22" s="26">
        <v>0.06</v>
      </c>
      <c r="AA22" s="26">
        <v>2.7</v>
      </c>
      <c r="AB22" s="26">
        <v>14.88</v>
      </c>
      <c r="AC22" s="26">
        <v>10.73</v>
      </c>
      <c r="AD22" s="26">
        <v>7.0000000000000007E-2</v>
      </c>
      <c r="AE22" s="26">
        <v>0</v>
      </c>
      <c r="AF22" s="26">
        <v>0.01</v>
      </c>
      <c r="AG22" s="26">
        <v>0.04</v>
      </c>
      <c r="AH22" s="26">
        <v>0.14000000000000001</v>
      </c>
      <c r="AI22" s="26">
        <v>0.17</v>
      </c>
      <c r="AJ22" s="26">
        <v>0</v>
      </c>
      <c r="AK22" s="26">
        <v>9.36</v>
      </c>
      <c r="AL22" s="26">
        <v>8.5500000000000007</v>
      </c>
      <c r="AM22" s="26">
        <v>16.02</v>
      </c>
      <c r="AN22" s="26">
        <v>4.97</v>
      </c>
      <c r="AO22" s="26">
        <v>3.04</v>
      </c>
      <c r="AP22" s="26">
        <v>6.18</v>
      </c>
      <c r="AQ22" s="26">
        <v>1.99</v>
      </c>
      <c r="AR22" s="26">
        <v>9.94</v>
      </c>
      <c r="AS22" s="26">
        <v>6.56</v>
      </c>
      <c r="AT22" s="26">
        <v>7.95</v>
      </c>
      <c r="AU22" s="26">
        <v>6.76</v>
      </c>
      <c r="AV22" s="26">
        <v>3.98</v>
      </c>
      <c r="AW22" s="26">
        <v>6.96</v>
      </c>
      <c r="AX22" s="26">
        <v>61.23</v>
      </c>
      <c r="AY22" s="26">
        <v>0</v>
      </c>
      <c r="AZ22" s="26">
        <v>19.28</v>
      </c>
      <c r="BA22" s="26">
        <v>9.94</v>
      </c>
      <c r="BB22" s="26">
        <v>4.97</v>
      </c>
      <c r="BC22" s="26">
        <v>3.98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0.01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29.26</v>
      </c>
      <c r="CC22" s="25">
        <v>2.99</v>
      </c>
      <c r="CE22" s="23">
        <v>5.18</v>
      </c>
      <c r="CG22" s="23">
        <v>208.58</v>
      </c>
      <c r="CH22" s="23">
        <v>108.58</v>
      </c>
      <c r="CI22" s="23">
        <v>158.58000000000001</v>
      </c>
      <c r="CJ22" s="23">
        <v>949.41</v>
      </c>
      <c r="CK22" s="23">
        <v>391.41</v>
      </c>
      <c r="CL22" s="23">
        <v>670.41</v>
      </c>
      <c r="CM22" s="23">
        <v>52.9</v>
      </c>
      <c r="CN22" s="23">
        <v>31.57</v>
      </c>
      <c r="CO22" s="23">
        <v>42.46</v>
      </c>
      <c r="CP22" s="23">
        <v>0</v>
      </c>
      <c r="CQ22" s="23">
        <v>0.5</v>
      </c>
      <c r="CR22" s="23">
        <v>1.81</v>
      </c>
    </row>
    <row r="23" spans="1:96" s="23" customFormat="1">
      <c r="A23" s="23" t="str">
        <f>"2"</f>
        <v>2</v>
      </c>
      <c r="B23" s="24" t="s">
        <v>96</v>
      </c>
      <c r="C23" s="25" t="str">
        <f>"32,3"</f>
        <v>32,3</v>
      </c>
      <c r="D23" s="25">
        <v>2.14</v>
      </c>
      <c r="E23" s="25">
        <v>0</v>
      </c>
      <c r="F23" s="25">
        <v>0.21</v>
      </c>
      <c r="G23" s="25">
        <v>0.21</v>
      </c>
      <c r="H23" s="25">
        <v>15.15</v>
      </c>
      <c r="I23" s="25">
        <v>72.320022999999992</v>
      </c>
      <c r="J23" s="26">
        <v>0</v>
      </c>
      <c r="K23" s="26">
        <v>0</v>
      </c>
      <c r="L23" s="26">
        <v>0</v>
      </c>
      <c r="M23" s="26">
        <v>0</v>
      </c>
      <c r="N23" s="26">
        <v>0.36</v>
      </c>
      <c r="O23" s="26">
        <v>14.73</v>
      </c>
      <c r="P23" s="26">
        <v>0.06</v>
      </c>
      <c r="Q23" s="26">
        <v>0</v>
      </c>
      <c r="R23" s="26">
        <v>0</v>
      </c>
      <c r="S23" s="26">
        <v>0</v>
      </c>
      <c r="T23" s="26">
        <v>0.57999999999999996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103.13</v>
      </c>
      <c r="AL23" s="26">
        <v>107.35</v>
      </c>
      <c r="AM23" s="26">
        <v>164.39</v>
      </c>
      <c r="AN23" s="26">
        <v>54.52</v>
      </c>
      <c r="AO23" s="26">
        <v>32.32</v>
      </c>
      <c r="AP23" s="26">
        <v>64.63</v>
      </c>
      <c r="AQ23" s="26">
        <v>24.45</v>
      </c>
      <c r="AR23" s="26">
        <v>116.9</v>
      </c>
      <c r="AS23" s="26">
        <v>72.5</v>
      </c>
      <c r="AT23" s="26">
        <v>101.16</v>
      </c>
      <c r="AU23" s="26">
        <v>83.46</v>
      </c>
      <c r="AV23" s="26">
        <v>43.84</v>
      </c>
      <c r="AW23" s="26">
        <v>77.56</v>
      </c>
      <c r="AX23" s="26">
        <v>648.57000000000005</v>
      </c>
      <c r="AY23" s="26">
        <v>0</v>
      </c>
      <c r="AZ23" s="26">
        <v>211.32</v>
      </c>
      <c r="BA23" s="26">
        <v>91.89</v>
      </c>
      <c r="BB23" s="26">
        <v>60.98</v>
      </c>
      <c r="BC23" s="26">
        <v>48.33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0.09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12.63</v>
      </c>
      <c r="CC23" s="25">
        <v>1.81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1.51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1.1599999999999999</v>
      </c>
      <c r="CE24" s="23">
        <v>0.17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0.97</v>
      </c>
    </row>
    <row r="25" spans="1:96" s="19" customFormat="1">
      <c r="A25" s="19" t="str">
        <f>"37/10"</f>
        <v>37/10</v>
      </c>
      <c r="B25" s="20" t="s">
        <v>106</v>
      </c>
      <c r="C25" s="21" t="str">
        <f>"200"</f>
        <v>200</v>
      </c>
      <c r="D25" s="21">
        <v>0.5</v>
      </c>
      <c r="E25" s="21">
        <v>0</v>
      </c>
      <c r="F25" s="21">
        <v>0.21</v>
      </c>
      <c r="G25" s="21">
        <v>0.21</v>
      </c>
      <c r="H25" s="21">
        <v>20.16</v>
      </c>
      <c r="I25" s="21">
        <v>77.018329999999992</v>
      </c>
      <c r="J25" s="22">
        <v>0.03</v>
      </c>
      <c r="K25" s="22">
        <v>0</v>
      </c>
      <c r="L25" s="22">
        <v>0</v>
      </c>
      <c r="M25" s="22">
        <v>0</v>
      </c>
      <c r="N25" s="22">
        <v>15.97</v>
      </c>
      <c r="O25" s="22">
        <v>0.88</v>
      </c>
      <c r="P25" s="22">
        <v>3.31</v>
      </c>
      <c r="Q25" s="22">
        <v>0</v>
      </c>
      <c r="R25" s="22">
        <v>0</v>
      </c>
      <c r="S25" s="22">
        <v>0.75</v>
      </c>
      <c r="T25" s="22">
        <v>0.72</v>
      </c>
      <c r="U25" s="22">
        <v>1.73</v>
      </c>
      <c r="V25" s="22">
        <v>7.72</v>
      </c>
      <c r="W25" s="22">
        <v>9.02</v>
      </c>
      <c r="X25" s="22">
        <v>2.42</v>
      </c>
      <c r="Y25" s="22">
        <v>2.37</v>
      </c>
      <c r="Z25" s="22">
        <v>0.47</v>
      </c>
      <c r="AA25" s="22">
        <v>0</v>
      </c>
      <c r="AB25" s="22">
        <v>661.5</v>
      </c>
      <c r="AC25" s="22">
        <v>122.55</v>
      </c>
      <c r="AD25" s="22">
        <v>0.56999999999999995</v>
      </c>
      <c r="AE25" s="22">
        <v>0.01</v>
      </c>
      <c r="AF25" s="22">
        <v>0.04</v>
      </c>
      <c r="AG25" s="22">
        <v>0.15</v>
      </c>
      <c r="AH25" s="22">
        <v>0.21</v>
      </c>
      <c r="AI25" s="22">
        <v>60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232.11</v>
      </c>
      <c r="CC25" s="21">
        <v>8.5299999999999994</v>
      </c>
      <c r="CE25" s="19">
        <v>110.25</v>
      </c>
      <c r="CG25" s="19">
        <v>5.32</v>
      </c>
      <c r="CH25" s="19">
        <v>5.32</v>
      </c>
      <c r="CI25" s="19">
        <v>5.32</v>
      </c>
      <c r="CJ25" s="19">
        <v>605.55999999999995</v>
      </c>
      <c r="CK25" s="19">
        <v>231.78</v>
      </c>
      <c r="CL25" s="19">
        <v>418.67</v>
      </c>
      <c r="CM25" s="19">
        <v>56.62</v>
      </c>
      <c r="CN25" s="19">
        <v>33.619999999999997</v>
      </c>
      <c r="CO25" s="19">
        <v>45.12</v>
      </c>
      <c r="CP25" s="19">
        <v>10</v>
      </c>
      <c r="CQ25" s="19">
        <v>0</v>
      </c>
      <c r="CR25" s="19">
        <v>5.17</v>
      </c>
    </row>
    <row r="26" spans="1:96" s="27" customFormat="1" ht="11.4">
      <c r="B26" s="28" t="s">
        <v>107</v>
      </c>
      <c r="C26" s="29"/>
      <c r="D26" s="29">
        <v>25.54</v>
      </c>
      <c r="E26" s="29">
        <v>11.96</v>
      </c>
      <c r="F26" s="29">
        <v>21.89</v>
      </c>
      <c r="G26" s="29">
        <v>10.45</v>
      </c>
      <c r="H26" s="29">
        <v>109.97</v>
      </c>
      <c r="I26" s="29">
        <v>722.82</v>
      </c>
      <c r="J26" s="30">
        <v>9.06</v>
      </c>
      <c r="K26" s="30">
        <v>6</v>
      </c>
      <c r="L26" s="30">
        <v>0</v>
      </c>
      <c r="M26" s="30">
        <v>0</v>
      </c>
      <c r="N26" s="30">
        <v>31.41</v>
      </c>
      <c r="O26" s="30">
        <v>67.95</v>
      </c>
      <c r="P26" s="30">
        <v>10.61</v>
      </c>
      <c r="Q26" s="30">
        <v>0</v>
      </c>
      <c r="R26" s="30">
        <v>0</v>
      </c>
      <c r="S26" s="30">
        <v>1.5</v>
      </c>
      <c r="T26" s="30">
        <v>7.78</v>
      </c>
      <c r="U26" s="30">
        <v>1350.77</v>
      </c>
      <c r="V26" s="30">
        <v>795.42</v>
      </c>
      <c r="W26" s="30">
        <v>92</v>
      </c>
      <c r="X26" s="30">
        <v>76.03</v>
      </c>
      <c r="Y26" s="30">
        <v>272.08999999999997</v>
      </c>
      <c r="Z26" s="30">
        <v>5.61</v>
      </c>
      <c r="AA26" s="30">
        <v>14.72</v>
      </c>
      <c r="AB26" s="30">
        <v>6760.84</v>
      </c>
      <c r="AC26" s="30">
        <v>1218.3599999999999</v>
      </c>
      <c r="AD26" s="30">
        <v>6.45</v>
      </c>
      <c r="AE26" s="30">
        <v>0.24</v>
      </c>
      <c r="AF26" s="30">
        <v>0.26</v>
      </c>
      <c r="AG26" s="30">
        <v>4.79</v>
      </c>
      <c r="AH26" s="30">
        <v>9.5500000000000007</v>
      </c>
      <c r="AI26" s="30">
        <v>69.010000000000005</v>
      </c>
      <c r="AJ26" s="30">
        <v>0</v>
      </c>
      <c r="AK26" s="30">
        <v>1224.42</v>
      </c>
      <c r="AL26" s="30">
        <v>1025.44</v>
      </c>
      <c r="AM26" s="30">
        <v>1834.99</v>
      </c>
      <c r="AN26" s="30">
        <v>1437.06</v>
      </c>
      <c r="AO26" s="30">
        <v>471.58</v>
      </c>
      <c r="AP26" s="30">
        <v>904.94</v>
      </c>
      <c r="AQ26" s="30">
        <v>266.49</v>
      </c>
      <c r="AR26" s="30">
        <v>1099.1300000000001</v>
      </c>
      <c r="AS26" s="30">
        <v>1149.49</v>
      </c>
      <c r="AT26" s="30">
        <v>1239.5</v>
      </c>
      <c r="AU26" s="30">
        <v>1877.97</v>
      </c>
      <c r="AV26" s="30">
        <v>699.55</v>
      </c>
      <c r="AW26" s="30">
        <v>1048.8599999999999</v>
      </c>
      <c r="AX26" s="30">
        <v>5271.45</v>
      </c>
      <c r="AY26" s="30">
        <v>185.96</v>
      </c>
      <c r="AZ26" s="30">
        <v>1434.29</v>
      </c>
      <c r="BA26" s="30">
        <v>1047.3499999999999</v>
      </c>
      <c r="BB26" s="30">
        <v>752.31</v>
      </c>
      <c r="BC26" s="30">
        <v>396.13</v>
      </c>
      <c r="BD26" s="30">
        <v>0.09</v>
      </c>
      <c r="BE26" s="30">
        <v>0.04</v>
      </c>
      <c r="BF26" s="30">
        <v>0.02</v>
      </c>
      <c r="BG26" s="30">
        <v>0.05</v>
      </c>
      <c r="BH26" s="30">
        <v>0.06</v>
      </c>
      <c r="BI26" s="30">
        <v>0.26</v>
      </c>
      <c r="BJ26" s="30">
        <v>0</v>
      </c>
      <c r="BK26" s="30">
        <v>1.41</v>
      </c>
      <c r="BL26" s="30">
        <v>0</v>
      </c>
      <c r="BM26" s="30">
        <v>0.57999999999999996</v>
      </c>
      <c r="BN26" s="30">
        <v>0.03</v>
      </c>
      <c r="BO26" s="30">
        <v>0.06</v>
      </c>
      <c r="BP26" s="30">
        <v>0</v>
      </c>
      <c r="BQ26" s="30">
        <v>0.05</v>
      </c>
      <c r="BR26" s="30">
        <v>0.09</v>
      </c>
      <c r="BS26" s="30">
        <v>2.64</v>
      </c>
      <c r="BT26" s="30">
        <v>0</v>
      </c>
      <c r="BU26" s="30">
        <v>0</v>
      </c>
      <c r="BV26" s="30">
        <v>5.62</v>
      </c>
      <c r="BW26" s="30">
        <v>0.03</v>
      </c>
      <c r="BX26" s="30">
        <v>0</v>
      </c>
      <c r="BY26" s="30">
        <v>0</v>
      </c>
      <c r="BZ26" s="30">
        <v>0</v>
      </c>
      <c r="CA26" s="30">
        <v>0</v>
      </c>
      <c r="CB26" s="30">
        <v>668.61</v>
      </c>
      <c r="CC26" s="29">
        <f>SUM($CC$17:$CC$25)</f>
        <v>93.17</v>
      </c>
      <c r="CD26" s="27">
        <f>$I$26/$I$53*100</f>
        <v>22.304027450351153</v>
      </c>
      <c r="CE26" s="27">
        <v>1141.53</v>
      </c>
      <c r="CG26" s="27">
        <v>330.99</v>
      </c>
      <c r="CH26" s="27">
        <v>181.67</v>
      </c>
      <c r="CI26" s="27">
        <v>256.33</v>
      </c>
      <c r="CJ26" s="27">
        <v>5502.93</v>
      </c>
      <c r="CK26" s="27">
        <v>2306.44</v>
      </c>
      <c r="CL26" s="27">
        <v>3904.68</v>
      </c>
      <c r="CM26" s="27">
        <v>188.32</v>
      </c>
      <c r="CN26" s="27">
        <v>117.66</v>
      </c>
      <c r="CO26" s="27">
        <v>153.21</v>
      </c>
      <c r="CP26" s="27">
        <v>12.84</v>
      </c>
      <c r="CQ26" s="27">
        <v>2.97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"5"</f>
        <v>5</v>
      </c>
      <c r="B28" s="24" t="s">
        <v>109</v>
      </c>
      <c r="C28" s="25" t="str">
        <f>"200"</f>
        <v>200</v>
      </c>
      <c r="D28" s="25">
        <v>1</v>
      </c>
      <c r="E28" s="25">
        <v>0</v>
      </c>
      <c r="F28" s="25">
        <v>0.2</v>
      </c>
      <c r="G28" s="25">
        <v>0</v>
      </c>
      <c r="H28" s="25">
        <v>20.6</v>
      </c>
      <c r="I28" s="25">
        <v>86.47999999999999</v>
      </c>
      <c r="J28" s="26">
        <v>0</v>
      </c>
      <c r="K28" s="26">
        <v>0</v>
      </c>
      <c r="L28" s="26">
        <v>0</v>
      </c>
      <c r="M28" s="26">
        <v>0</v>
      </c>
      <c r="N28" s="26">
        <v>19.8</v>
      </c>
      <c r="O28" s="26">
        <v>0.4</v>
      </c>
      <c r="P28" s="26">
        <v>0.4</v>
      </c>
      <c r="Q28" s="26">
        <v>0</v>
      </c>
      <c r="R28" s="26">
        <v>0</v>
      </c>
      <c r="S28" s="26">
        <v>1</v>
      </c>
      <c r="T28" s="26">
        <v>0.6</v>
      </c>
      <c r="U28" s="26">
        <v>12</v>
      </c>
      <c r="V28" s="26">
        <v>240</v>
      </c>
      <c r="W28" s="26">
        <v>14</v>
      </c>
      <c r="X28" s="26">
        <v>8</v>
      </c>
      <c r="Y28" s="26">
        <v>14</v>
      </c>
      <c r="Z28" s="26">
        <v>2.8</v>
      </c>
      <c r="AA28" s="26">
        <v>0</v>
      </c>
      <c r="AB28" s="26">
        <v>0</v>
      </c>
      <c r="AC28" s="26">
        <v>0</v>
      </c>
      <c r="AD28" s="26">
        <v>0.2</v>
      </c>
      <c r="AE28" s="26">
        <v>0.02</v>
      </c>
      <c r="AF28" s="26">
        <v>0.02</v>
      </c>
      <c r="AG28" s="26">
        <v>0.2</v>
      </c>
      <c r="AH28" s="26">
        <v>0.4</v>
      </c>
      <c r="AI28" s="26">
        <v>4</v>
      </c>
      <c r="AJ28" s="26">
        <v>0.4</v>
      </c>
      <c r="AK28" s="26">
        <v>16</v>
      </c>
      <c r="AL28" s="26">
        <v>20</v>
      </c>
      <c r="AM28" s="26">
        <v>28</v>
      </c>
      <c r="AN28" s="26">
        <v>28</v>
      </c>
      <c r="AO28" s="26">
        <v>4</v>
      </c>
      <c r="AP28" s="26">
        <v>16</v>
      </c>
      <c r="AQ28" s="26">
        <v>4</v>
      </c>
      <c r="AR28" s="26">
        <v>14</v>
      </c>
      <c r="AS28" s="26">
        <v>26</v>
      </c>
      <c r="AT28" s="26">
        <v>16</v>
      </c>
      <c r="AU28" s="26">
        <v>116</v>
      </c>
      <c r="AV28" s="26">
        <v>10</v>
      </c>
      <c r="AW28" s="26">
        <v>22</v>
      </c>
      <c r="AX28" s="26">
        <v>64</v>
      </c>
      <c r="AY28" s="26">
        <v>0</v>
      </c>
      <c r="AZ28" s="26">
        <v>20</v>
      </c>
      <c r="BA28" s="26">
        <v>24</v>
      </c>
      <c r="BB28" s="26">
        <v>10</v>
      </c>
      <c r="BC28" s="26">
        <v>8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176.2</v>
      </c>
      <c r="CC28" s="25">
        <v>11.09</v>
      </c>
      <c r="CE28" s="23">
        <v>0</v>
      </c>
      <c r="CG28" s="23">
        <v>4</v>
      </c>
      <c r="CH28" s="23">
        <v>4</v>
      </c>
      <c r="CI28" s="23">
        <v>4</v>
      </c>
      <c r="CJ28" s="23">
        <v>400</v>
      </c>
      <c r="CK28" s="23">
        <v>182</v>
      </c>
      <c r="CL28" s="23">
        <v>291</v>
      </c>
      <c r="CM28" s="23">
        <v>0.6</v>
      </c>
      <c r="CN28" s="23">
        <v>0.6</v>
      </c>
      <c r="CO28" s="23">
        <v>0.6</v>
      </c>
      <c r="CP28" s="23">
        <v>0</v>
      </c>
      <c r="CQ28" s="23">
        <v>0</v>
      </c>
      <c r="CR28" s="23">
        <v>9.24</v>
      </c>
    </row>
    <row r="29" spans="1:96" s="19" customFormat="1">
      <c r="A29" s="19" t="str">
        <f>"10,1"</f>
        <v>10,1</v>
      </c>
      <c r="B29" s="20" t="s">
        <v>110</v>
      </c>
      <c r="C29" s="21" t="str">
        <f>"110"</f>
        <v>110</v>
      </c>
      <c r="D29" s="21">
        <v>0.88</v>
      </c>
      <c r="E29" s="21">
        <v>0</v>
      </c>
      <c r="F29" s="21">
        <v>0.22</v>
      </c>
      <c r="G29" s="21">
        <v>0.22</v>
      </c>
      <c r="H29" s="21">
        <v>10.34</v>
      </c>
      <c r="I29" s="21">
        <v>44.66</v>
      </c>
      <c r="J29" s="22">
        <v>0</v>
      </c>
      <c r="K29" s="22">
        <v>0</v>
      </c>
      <c r="L29" s="22">
        <v>0</v>
      </c>
      <c r="M29" s="22">
        <v>0</v>
      </c>
      <c r="N29" s="22">
        <v>8.25</v>
      </c>
      <c r="O29" s="22">
        <v>0</v>
      </c>
      <c r="P29" s="22">
        <v>2.09</v>
      </c>
      <c r="Q29" s="22">
        <v>0</v>
      </c>
      <c r="R29" s="22">
        <v>0</v>
      </c>
      <c r="S29" s="22">
        <v>1.21</v>
      </c>
      <c r="T29" s="22">
        <v>0.55000000000000004</v>
      </c>
      <c r="U29" s="22">
        <v>13.2</v>
      </c>
      <c r="V29" s="22">
        <v>170.5</v>
      </c>
      <c r="W29" s="22">
        <v>38.5</v>
      </c>
      <c r="X29" s="22">
        <v>12.1</v>
      </c>
      <c r="Y29" s="22">
        <v>18.7</v>
      </c>
      <c r="Z29" s="22">
        <v>0.11</v>
      </c>
      <c r="AA29" s="22">
        <v>0</v>
      </c>
      <c r="AB29" s="22">
        <v>66</v>
      </c>
      <c r="AC29" s="22">
        <v>11</v>
      </c>
      <c r="AD29" s="22">
        <v>0.22</v>
      </c>
      <c r="AE29" s="22">
        <v>7.0000000000000007E-2</v>
      </c>
      <c r="AF29" s="22">
        <v>0.03</v>
      </c>
      <c r="AG29" s="22">
        <v>0.22</v>
      </c>
      <c r="AH29" s="22">
        <v>0.33</v>
      </c>
      <c r="AI29" s="22">
        <v>41.8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96.8</v>
      </c>
      <c r="CC29" s="21">
        <v>28.38</v>
      </c>
      <c r="CE29" s="19">
        <v>11</v>
      </c>
      <c r="CG29" s="19">
        <v>1.93</v>
      </c>
      <c r="CH29" s="19">
        <v>0.48</v>
      </c>
      <c r="CI29" s="19">
        <v>1.2</v>
      </c>
      <c r="CJ29" s="19">
        <v>96.25</v>
      </c>
      <c r="CK29" s="19">
        <v>39.46</v>
      </c>
      <c r="CL29" s="19">
        <v>67.86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23.65</v>
      </c>
    </row>
    <row r="30" spans="1:96" s="27" customFormat="1" ht="11.4">
      <c r="B30" s="28" t="s">
        <v>111</v>
      </c>
      <c r="C30" s="29"/>
      <c r="D30" s="29">
        <v>1.88</v>
      </c>
      <c r="E30" s="29">
        <v>0</v>
      </c>
      <c r="F30" s="29">
        <v>0.42</v>
      </c>
      <c r="G30" s="29">
        <v>0.22</v>
      </c>
      <c r="H30" s="29">
        <v>30.94</v>
      </c>
      <c r="I30" s="29">
        <v>131.13999999999999</v>
      </c>
      <c r="J30" s="30">
        <v>0</v>
      </c>
      <c r="K30" s="30">
        <v>0</v>
      </c>
      <c r="L30" s="30">
        <v>0</v>
      </c>
      <c r="M30" s="30">
        <v>0</v>
      </c>
      <c r="N30" s="30">
        <v>28.05</v>
      </c>
      <c r="O30" s="30">
        <v>0.4</v>
      </c>
      <c r="P30" s="30">
        <v>2.4900000000000002</v>
      </c>
      <c r="Q30" s="30">
        <v>0</v>
      </c>
      <c r="R30" s="30">
        <v>0</v>
      </c>
      <c r="S30" s="30">
        <v>2.21</v>
      </c>
      <c r="T30" s="30">
        <v>1.1499999999999999</v>
      </c>
      <c r="U30" s="30">
        <v>25.2</v>
      </c>
      <c r="V30" s="30">
        <v>410.5</v>
      </c>
      <c r="W30" s="30">
        <v>52.5</v>
      </c>
      <c r="X30" s="30">
        <v>20.100000000000001</v>
      </c>
      <c r="Y30" s="30">
        <v>32.700000000000003</v>
      </c>
      <c r="Z30" s="30">
        <v>2.91</v>
      </c>
      <c r="AA30" s="30">
        <v>0</v>
      </c>
      <c r="AB30" s="30">
        <v>66</v>
      </c>
      <c r="AC30" s="30">
        <v>11</v>
      </c>
      <c r="AD30" s="30">
        <v>0.42</v>
      </c>
      <c r="AE30" s="30">
        <v>0.09</v>
      </c>
      <c r="AF30" s="30">
        <v>0.05</v>
      </c>
      <c r="AG30" s="30">
        <v>0.42</v>
      </c>
      <c r="AH30" s="30">
        <v>0.73</v>
      </c>
      <c r="AI30" s="30">
        <v>45.8</v>
      </c>
      <c r="AJ30" s="30">
        <v>0.4</v>
      </c>
      <c r="AK30" s="30">
        <v>16</v>
      </c>
      <c r="AL30" s="30">
        <v>20</v>
      </c>
      <c r="AM30" s="30">
        <v>28</v>
      </c>
      <c r="AN30" s="30">
        <v>28</v>
      </c>
      <c r="AO30" s="30">
        <v>4</v>
      </c>
      <c r="AP30" s="30">
        <v>16</v>
      </c>
      <c r="AQ30" s="30">
        <v>4</v>
      </c>
      <c r="AR30" s="30">
        <v>14</v>
      </c>
      <c r="AS30" s="30">
        <v>26</v>
      </c>
      <c r="AT30" s="30">
        <v>16</v>
      </c>
      <c r="AU30" s="30">
        <v>116</v>
      </c>
      <c r="AV30" s="30">
        <v>10</v>
      </c>
      <c r="AW30" s="30">
        <v>22</v>
      </c>
      <c r="AX30" s="30">
        <v>64</v>
      </c>
      <c r="AY30" s="30">
        <v>0</v>
      </c>
      <c r="AZ30" s="30">
        <v>20</v>
      </c>
      <c r="BA30" s="30">
        <v>24</v>
      </c>
      <c r="BB30" s="30">
        <v>10</v>
      </c>
      <c r="BC30" s="30">
        <v>8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273</v>
      </c>
      <c r="CC30" s="29">
        <f>SUM($CC$27:$CC$29)</f>
        <v>39.47</v>
      </c>
      <c r="CD30" s="27">
        <f>$I$30/$I$53*100</f>
        <v>4.0465816660289553</v>
      </c>
      <c r="CE30" s="27">
        <v>11</v>
      </c>
      <c r="CG30" s="27">
        <v>5.93</v>
      </c>
      <c r="CH30" s="27">
        <v>4.4800000000000004</v>
      </c>
      <c r="CI30" s="27">
        <v>5.2</v>
      </c>
      <c r="CJ30" s="27">
        <v>496.25</v>
      </c>
      <c r="CK30" s="27">
        <v>221.46</v>
      </c>
      <c r="CL30" s="27">
        <v>358.86</v>
      </c>
      <c r="CM30" s="27">
        <v>0.6</v>
      </c>
      <c r="CN30" s="27">
        <v>0.6</v>
      </c>
      <c r="CO30" s="27">
        <v>0.6</v>
      </c>
      <c r="CP30" s="27">
        <v>0</v>
      </c>
      <c r="CQ30" s="27">
        <v>0</v>
      </c>
    </row>
    <row r="31" spans="1:96" s="86" customFormat="1" ht="11.4">
      <c r="A31" s="86" t="s">
        <v>155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"17/4"</f>
        <v>17/4</v>
      </c>
      <c r="B33" s="24" t="s">
        <v>93</v>
      </c>
      <c r="C33" s="25" t="str">
        <f>"180"</f>
        <v>180</v>
      </c>
      <c r="D33" s="25">
        <v>4.49</v>
      </c>
      <c r="E33" s="25">
        <v>2.7</v>
      </c>
      <c r="F33" s="25">
        <v>5.86</v>
      </c>
      <c r="G33" s="25">
        <v>0.46</v>
      </c>
      <c r="H33" s="25">
        <v>23.77</v>
      </c>
      <c r="I33" s="25">
        <v>164.54249009999998</v>
      </c>
      <c r="J33" s="26">
        <v>4.03</v>
      </c>
      <c r="K33" s="26">
        <v>0.1</v>
      </c>
      <c r="L33" s="26">
        <v>0</v>
      </c>
      <c r="M33" s="26">
        <v>0</v>
      </c>
      <c r="N33" s="26">
        <v>8.31</v>
      </c>
      <c r="O33" s="26">
        <v>14.78</v>
      </c>
      <c r="P33" s="26">
        <v>0.69</v>
      </c>
      <c r="Q33" s="26">
        <v>0</v>
      </c>
      <c r="R33" s="26">
        <v>0</v>
      </c>
      <c r="S33" s="26">
        <v>0.09</v>
      </c>
      <c r="T33" s="26">
        <v>1.81</v>
      </c>
      <c r="U33" s="26">
        <v>397.62</v>
      </c>
      <c r="V33" s="26">
        <v>149.59</v>
      </c>
      <c r="W33" s="26">
        <v>104.23</v>
      </c>
      <c r="X33" s="26">
        <v>24.37</v>
      </c>
      <c r="Y33" s="26">
        <v>111.33</v>
      </c>
      <c r="Z33" s="26">
        <v>0.47</v>
      </c>
      <c r="AA33" s="26">
        <v>21.82</v>
      </c>
      <c r="AB33" s="26">
        <v>19.73</v>
      </c>
      <c r="AC33" s="26">
        <v>40.74</v>
      </c>
      <c r="AD33" s="26">
        <v>0.13</v>
      </c>
      <c r="AE33" s="26">
        <v>0.06</v>
      </c>
      <c r="AF33" s="26">
        <v>0.12</v>
      </c>
      <c r="AG33" s="26">
        <v>0.38</v>
      </c>
      <c r="AH33" s="26">
        <v>1.64</v>
      </c>
      <c r="AI33" s="26">
        <v>0.48</v>
      </c>
      <c r="AJ33" s="26">
        <v>0</v>
      </c>
      <c r="AK33" s="26">
        <v>239.47</v>
      </c>
      <c r="AL33" s="26">
        <v>222.56</v>
      </c>
      <c r="AM33" s="26">
        <v>462.81</v>
      </c>
      <c r="AN33" s="26">
        <v>253.27</v>
      </c>
      <c r="AO33" s="26">
        <v>112.42</v>
      </c>
      <c r="AP33" s="26">
        <v>181.85</v>
      </c>
      <c r="AQ33" s="26">
        <v>68.37</v>
      </c>
      <c r="AR33" s="26">
        <v>228.69</v>
      </c>
      <c r="AS33" s="26">
        <v>151.05000000000001</v>
      </c>
      <c r="AT33" s="26">
        <v>105.37</v>
      </c>
      <c r="AU33" s="26">
        <v>131.43</v>
      </c>
      <c r="AV33" s="26">
        <v>47.25</v>
      </c>
      <c r="AW33" s="26">
        <v>69.540000000000006</v>
      </c>
      <c r="AX33" s="26">
        <v>364.88</v>
      </c>
      <c r="AY33" s="26">
        <v>0</v>
      </c>
      <c r="AZ33" s="26">
        <v>119.29</v>
      </c>
      <c r="BA33" s="26">
        <v>109.3</v>
      </c>
      <c r="BB33" s="26">
        <v>235.51</v>
      </c>
      <c r="BC33" s="26">
        <v>57</v>
      </c>
      <c r="BD33" s="26">
        <v>0.11</v>
      </c>
      <c r="BE33" s="26">
        <v>0.05</v>
      </c>
      <c r="BF33" s="26">
        <v>0.03</v>
      </c>
      <c r="BG33" s="26">
        <v>0.06</v>
      </c>
      <c r="BH33" s="26">
        <v>7.0000000000000007E-2</v>
      </c>
      <c r="BI33" s="26">
        <v>0.32</v>
      </c>
      <c r="BJ33" s="26">
        <v>0</v>
      </c>
      <c r="BK33" s="26">
        <v>0.92</v>
      </c>
      <c r="BL33" s="26">
        <v>0</v>
      </c>
      <c r="BM33" s="26">
        <v>0.28000000000000003</v>
      </c>
      <c r="BN33" s="26">
        <v>0</v>
      </c>
      <c r="BO33" s="26">
        <v>0</v>
      </c>
      <c r="BP33" s="26">
        <v>0</v>
      </c>
      <c r="BQ33" s="26">
        <v>0.06</v>
      </c>
      <c r="BR33" s="26">
        <v>0.09</v>
      </c>
      <c r="BS33" s="26">
        <v>0.8</v>
      </c>
      <c r="BT33" s="26">
        <v>0</v>
      </c>
      <c r="BU33" s="26">
        <v>0</v>
      </c>
      <c r="BV33" s="26">
        <v>0.25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148.56</v>
      </c>
      <c r="CC33" s="25">
        <v>18.86</v>
      </c>
      <c r="CE33" s="23">
        <v>25.1</v>
      </c>
      <c r="CG33" s="23">
        <v>25.86</v>
      </c>
      <c r="CH33" s="23">
        <v>12.21</v>
      </c>
      <c r="CI33" s="23">
        <v>19.04</v>
      </c>
      <c r="CJ33" s="23">
        <v>860.47</v>
      </c>
      <c r="CK33" s="23">
        <v>378.52</v>
      </c>
      <c r="CL33" s="23">
        <v>619.49</v>
      </c>
      <c r="CM33" s="23">
        <v>16.36</v>
      </c>
      <c r="CN33" s="23">
        <v>7.2</v>
      </c>
      <c r="CO33" s="23">
        <v>11.78</v>
      </c>
      <c r="CP33" s="23">
        <v>4.5</v>
      </c>
      <c r="CQ33" s="23">
        <v>0.9</v>
      </c>
      <c r="CR33" s="23">
        <v>11.43</v>
      </c>
    </row>
    <row r="34" spans="1:96" s="23" customFormat="1">
      <c r="A34" s="23" t="str">
        <f>"726/1"</f>
        <v>726/1</v>
      </c>
      <c r="B34" s="24" t="s">
        <v>94</v>
      </c>
      <c r="C34" s="25" t="str">
        <f>"120"</f>
        <v>120</v>
      </c>
      <c r="D34" s="25">
        <v>15.53</v>
      </c>
      <c r="E34" s="25">
        <v>0.08</v>
      </c>
      <c r="F34" s="25">
        <v>8.2799999999999994</v>
      </c>
      <c r="G34" s="25">
        <v>3.6</v>
      </c>
      <c r="H34" s="25">
        <v>83.87</v>
      </c>
      <c r="I34" s="25">
        <v>465.48802000000006</v>
      </c>
      <c r="J34" s="26">
        <v>5.31</v>
      </c>
      <c r="K34" s="26">
        <v>0.22</v>
      </c>
      <c r="L34" s="26">
        <v>0</v>
      </c>
      <c r="M34" s="26">
        <v>0</v>
      </c>
      <c r="N34" s="26">
        <v>29.27</v>
      </c>
      <c r="O34" s="26">
        <v>51.11</v>
      </c>
      <c r="P34" s="26">
        <v>3.49</v>
      </c>
      <c r="Q34" s="26">
        <v>0</v>
      </c>
      <c r="R34" s="26">
        <v>0</v>
      </c>
      <c r="S34" s="26">
        <v>0.36</v>
      </c>
      <c r="T34" s="26">
        <v>2.06</v>
      </c>
      <c r="U34" s="26">
        <v>516.29999999999995</v>
      </c>
      <c r="V34" s="26">
        <v>140.97999999999999</v>
      </c>
      <c r="W34" s="26">
        <v>25.34</v>
      </c>
      <c r="X34" s="26">
        <v>34.450000000000003</v>
      </c>
      <c r="Y34" s="26">
        <v>91.35</v>
      </c>
      <c r="Z34" s="26">
        <v>2.11</v>
      </c>
      <c r="AA34" s="26">
        <v>24</v>
      </c>
      <c r="AB34" s="26">
        <v>24</v>
      </c>
      <c r="AC34" s="26">
        <v>45</v>
      </c>
      <c r="AD34" s="26">
        <v>2.14</v>
      </c>
      <c r="AE34" s="26">
        <v>0.14000000000000001</v>
      </c>
      <c r="AF34" s="26">
        <v>0.06</v>
      </c>
      <c r="AG34" s="26">
        <v>1.54</v>
      </c>
      <c r="AH34" s="26">
        <v>3.62</v>
      </c>
      <c r="AI34" s="26">
        <v>0</v>
      </c>
      <c r="AJ34" s="26">
        <v>0</v>
      </c>
      <c r="AK34" s="26">
        <v>423.56</v>
      </c>
      <c r="AL34" s="26">
        <v>439.26</v>
      </c>
      <c r="AM34" s="26">
        <v>673.79</v>
      </c>
      <c r="AN34" s="26">
        <v>228.7</v>
      </c>
      <c r="AO34" s="26">
        <v>133.57</v>
      </c>
      <c r="AP34" s="26">
        <v>268.37</v>
      </c>
      <c r="AQ34" s="26">
        <v>103.31</v>
      </c>
      <c r="AR34" s="26">
        <v>477.71</v>
      </c>
      <c r="AS34" s="26">
        <v>297.79000000000002</v>
      </c>
      <c r="AT34" s="26">
        <v>411.91</v>
      </c>
      <c r="AU34" s="26">
        <v>344.89</v>
      </c>
      <c r="AV34" s="26">
        <v>184.9</v>
      </c>
      <c r="AW34" s="26">
        <v>318.10000000000002</v>
      </c>
      <c r="AX34" s="26">
        <v>2635.95</v>
      </c>
      <c r="AY34" s="26">
        <v>0</v>
      </c>
      <c r="AZ34" s="26">
        <v>858.41</v>
      </c>
      <c r="BA34" s="26">
        <v>378.44</v>
      </c>
      <c r="BB34" s="26">
        <v>254.36</v>
      </c>
      <c r="BC34" s="26">
        <v>196.08</v>
      </c>
      <c r="BD34" s="26">
        <v>0.24</v>
      </c>
      <c r="BE34" s="26">
        <v>0.11</v>
      </c>
      <c r="BF34" s="26">
        <v>0.06</v>
      </c>
      <c r="BG34" s="26">
        <v>0.13</v>
      </c>
      <c r="BH34" s="26">
        <v>0.16</v>
      </c>
      <c r="BI34" s="26">
        <v>0.72</v>
      </c>
      <c r="BJ34" s="26">
        <v>0</v>
      </c>
      <c r="BK34" s="26">
        <v>2.29</v>
      </c>
      <c r="BL34" s="26">
        <v>0</v>
      </c>
      <c r="BM34" s="26">
        <v>0.76</v>
      </c>
      <c r="BN34" s="26">
        <v>0.01</v>
      </c>
      <c r="BO34" s="26">
        <v>0</v>
      </c>
      <c r="BP34" s="26">
        <v>0</v>
      </c>
      <c r="BQ34" s="26">
        <v>0.14000000000000001</v>
      </c>
      <c r="BR34" s="26">
        <v>0.21</v>
      </c>
      <c r="BS34" s="26">
        <v>2.82</v>
      </c>
      <c r="BT34" s="26">
        <v>0</v>
      </c>
      <c r="BU34" s="26">
        <v>0</v>
      </c>
      <c r="BV34" s="26">
        <v>1.1499999999999999</v>
      </c>
      <c r="BW34" s="26">
        <v>0.03</v>
      </c>
      <c r="BX34" s="26">
        <v>0</v>
      </c>
      <c r="BY34" s="26">
        <v>0</v>
      </c>
      <c r="BZ34" s="26">
        <v>0</v>
      </c>
      <c r="CA34" s="26">
        <v>0</v>
      </c>
      <c r="CB34" s="26">
        <v>67.540000000000006</v>
      </c>
      <c r="CC34" s="25">
        <v>41.65</v>
      </c>
      <c r="CE34" s="23">
        <v>28</v>
      </c>
      <c r="CG34" s="23">
        <v>0</v>
      </c>
      <c r="CH34" s="23">
        <v>0</v>
      </c>
      <c r="CI34" s="23">
        <v>0</v>
      </c>
      <c r="CJ34" s="23">
        <v>1140</v>
      </c>
      <c r="CK34" s="23">
        <v>439.2</v>
      </c>
      <c r="CL34" s="23">
        <v>789.6</v>
      </c>
      <c r="CM34" s="23">
        <v>9.1199999999999992</v>
      </c>
      <c r="CN34" s="23">
        <v>9.1199999999999992</v>
      </c>
      <c r="CO34" s="23">
        <v>9.1199999999999992</v>
      </c>
      <c r="CP34" s="23">
        <v>0</v>
      </c>
      <c r="CQ34" s="23">
        <v>0</v>
      </c>
      <c r="CR34" s="23">
        <v>25.24</v>
      </c>
    </row>
    <row r="35" spans="1:96" s="23" customFormat="1">
      <c r="A35" s="23" t="str">
        <f>"10"</f>
        <v>10</v>
      </c>
      <c r="B35" s="24" t="s">
        <v>95</v>
      </c>
      <c r="C35" s="25" t="str">
        <f>"8"</f>
        <v>8</v>
      </c>
      <c r="D35" s="25">
        <v>0.06</v>
      </c>
      <c r="E35" s="25">
        <v>0.06</v>
      </c>
      <c r="F35" s="25">
        <v>5.8</v>
      </c>
      <c r="G35" s="25">
        <v>0</v>
      </c>
      <c r="H35" s="25">
        <v>0.1</v>
      </c>
      <c r="I35" s="25">
        <v>52.851199999999999</v>
      </c>
      <c r="J35" s="26">
        <v>3.77</v>
      </c>
      <c r="K35" s="26">
        <v>0.18</v>
      </c>
      <c r="L35" s="26">
        <v>0</v>
      </c>
      <c r="M35" s="26">
        <v>0</v>
      </c>
      <c r="N35" s="26">
        <v>0.1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0.11</v>
      </c>
      <c r="U35" s="26">
        <v>1.2</v>
      </c>
      <c r="V35" s="26">
        <v>2.4</v>
      </c>
      <c r="W35" s="26">
        <v>1.92</v>
      </c>
      <c r="X35" s="26">
        <v>0</v>
      </c>
      <c r="Y35" s="26">
        <v>2.4</v>
      </c>
      <c r="Z35" s="26">
        <v>0.02</v>
      </c>
      <c r="AA35" s="26">
        <v>32</v>
      </c>
      <c r="AB35" s="26">
        <v>24</v>
      </c>
      <c r="AC35" s="26">
        <v>36</v>
      </c>
      <c r="AD35" s="26">
        <v>0.08</v>
      </c>
      <c r="AE35" s="26">
        <v>0</v>
      </c>
      <c r="AF35" s="26">
        <v>0.01</v>
      </c>
      <c r="AG35" s="26">
        <v>0.01</v>
      </c>
      <c r="AH35" s="26">
        <v>0.02</v>
      </c>
      <c r="AI35" s="26">
        <v>0</v>
      </c>
      <c r="AJ35" s="26">
        <v>0</v>
      </c>
      <c r="AK35" s="26">
        <v>3.36</v>
      </c>
      <c r="AL35" s="26">
        <v>3.28</v>
      </c>
      <c r="AM35" s="26">
        <v>6.08</v>
      </c>
      <c r="AN35" s="26">
        <v>3.6</v>
      </c>
      <c r="AO35" s="26">
        <v>1.36</v>
      </c>
      <c r="AP35" s="26">
        <v>3.76</v>
      </c>
      <c r="AQ35" s="26">
        <v>3.44</v>
      </c>
      <c r="AR35" s="26">
        <v>3.36</v>
      </c>
      <c r="AS35" s="26">
        <v>2.88</v>
      </c>
      <c r="AT35" s="26">
        <v>2.08</v>
      </c>
      <c r="AU35" s="26">
        <v>4.5599999999999996</v>
      </c>
      <c r="AV35" s="26">
        <v>2.8</v>
      </c>
      <c r="AW35" s="26">
        <v>1.92</v>
      </c>
      <c r="AX35" s="26">
        <v>11.36</v>
      </c>
      <c r="AY35" s="26">
        <v>0</v>
      </c>
      <c r="AZ35" s="26">
        <v>3.84</v>
      </c>
      <c r="BA35" s="26">
        <v>4.32</v>
      </c>
      <c r="BB35" s="26">
        <v>3.36</v>
      </c>
      <c r="BC35" s="26">
        <v>0.8</v>
      </c>
      <c r="BD35" s="26">
        <v>0.22</v>
      </c>
      <c r="BE35" s="26">
        <v>0.1</v>
      </c>
      <c r="BF35" s="26">
        <v>0.05</v>
      </c>
      <c r="BG35" s="26">
        <v>0.12</v>
      </c>
      <c r="BH35" s="26">
        <v>0.14000000000000001</v>
      </c>
      <c r="BI35" s="26">
        <v>0.64</v>
      </c>
      <c r="BJ35" s="26">
        <v>0</v>
      </c>
      <c r="BK35" s="26">
        <v>1.77</v>
      </c>
      <c r="BL35" s="26">
        <v>0</v>
      </c>
      <c r="BM35" s="26">
        <v>0.55000000000000004</v>
      </c>
      <c r="BN35" s="26">
        <v>0</v>
      </c>
      <c r="BO35" s="26">
        <v>0</v>
      </c>
      <c r="BP35" s="26">
        <v>0</v>
      </c>
      <c r="BQ35" s="26">
        <v>0.12</v>
      </c>
      <c r="BR35" s="26">
        <v>0.19</v>
      </c>
      <c r="BS35" s="26">
        <v>1.44</v>
      </c>
      <c r="BT35" s="26">
        <v>0</v>
      </c>
      <c r="BU35" s="26">
        <v>0</v>
      </c>
      <c r="BV35" s="26">
        <v>7.0000000000000007E-2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2</v>
      </c>
      <c r="CC35" s="25">
        <v>8.8000000000000007</v>
      </c>
      <c r="CE35" s="23">
        <v>36</v>
      </c>
      <c r="CG35" s="23">
        <v>0.4</v>
      </c>
      <c r="CH35" s="23">
        <v>0.1</v>
      </c>
      <c r="CI35" s="23">
        <v>0.25</v>
      </c>
      <c r="CJ35" s="23">
        <v>20</v>
      </c>
      <c r="CK35" s="23">
        <v>8.1999999999999993</v>
      </c>
      <c r="CL35" s="23">
        <v>14.1</v>
      </c>
      <c r="CM35" s="23">
        <v>1.71</v>
      </c>
      <c r="CN35" s="23">
        <v>0.87</v>
      </c>
      <c r="CO35" s="23">
        <v>1.29</v>
      </c>
      <c r="CP35" s="23">
        <v>0</v>
      </c>
      <c r="CQ35" s="23">
        <v>0</v>
      </c>
      <c r="CR35" s="23">
        <v>5.33</v>
      </c>
    </row>
    <row r="36" spans="1:96" s="23" customFormat="1">
      <c r="A36" s="23" t="str">
        <f>"2"</f>
        <v>2</v>
      </c>
      <c r="B36" s="24" t="s">
        <v>96</v>
      </c>
      <c r="C36" s="25" t="str">
        <f>"42"</f>
        <v>42</v>
      </c>
      <c r="D36" s="25">
        <v>2.78</v>
      </c>
      <c r="E36" s="25">
        <v>0</v>
      </c>
      <c r="F36" s="25">
        <v>0.28000000000000003</v>
      </c>
      <c r="G36" s="25">
        <v>0.28000000000000003</v>
      </c>
      <c r="H36" s="25">
        <v>19.7</v>
      </c>
      <c r="I36" s="25">
        <v>94.038420000000002</v>
      </c>
      <c r="J36" s="26">
        <v>0</v>
      </c>
      <c r="K36" s="26">
        <v>0</v>
      </c>
      <c r="L36" s="26">
        <v>0</v>
      </c>
      <c r="M36" s="26">
        <v>0</v>
      </c>
      <c r="N36" s="26">
        <v>0.46</v>
      </c>
      <c r="O36" s="26">
        <v>19.149999999999999</v>
      </c>
      <c r="P36" s="26">
        <v>0.08</v>
      </c>
      <c r="Q36" s="26">
        <v>0</v>
      </c>
      <c r="R36" s="26">
        <v>0</v>
      </c>
      <c r="S36" s="26">
        <v>0</v>
      </c>
      <c r="T36" s="26">
        <v>0.76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134.1</v>
      </c>
      <c r="AL36" s="26">
        <v>139.58000000000001</v>
      </c>
      <c r="AM36" s="26">
        <v>213.76</v>
      </c>
      <c r="AN36" s="26">
        <v>70.89</v>
      </c>
      <c r="AO36" s="26">
        <v>42.02</v>
      </c>
      <c r="AP36" s="26">
        <v>84.04</v>
      </c>
      <c r="AQ36" s="26">
        <v>31.79</v>
      </c>
      <c r="AR36" s="26">
        <v>152.01</v>
      </c>
      <c r="AS36" s="26">
        <v>94.27</v>
      </c>
      <c r="AT36" s="26">
        <v>131.54</v>
      </c>
      <c r="AU36" s="26">
        <v>108.52</v>
      </c>
      <c r="AV36" s="26">
        <v>57</v>
      </c>
      <c r="AW36" s="26">
        <v>100.85</v>
      </c>
      <c r="AX36" s="26">
        <v>843.34</v>
      </c>
      <c r="AY36" s="26">
        <v>0</v>
      </c>
      <c r="AZ36" s="26">
        <v>274.77999999999997</v>
      </c>
      <c r="BA36" s="26">
        <v>119.49</v>
      </c>
      <c r="BB36" s="26">
        <v>79.290000000000006</v>
      </c>
      <c r="BC36" s="26">
        <v>62.85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0.03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0.03</v>
      </c>
      <c r="BT36" s="26">
        <v>0</v>
      </c>
      <c r="BU36" s="26">
        <v>0</v>
      </c>
      <c r="BV36" s="26">
        <v>0.12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16.420000000000002</v>
      </c>
      <c r="CC36" s="25">
        <v>2.35</v>
      </c>
      <c r="CE36" s="23">
        <v>0</v>
      </c>
      <c r="CG36" s="23">
        <v>0</v>
      </c>
      <c r="CH36" s="23">
        <v>0</v>
      </c>
      <c r="CI36" s="23">
        <v>0</v>
      </c>
      <c r="CJ36" s="23">
        <v>1192.47</v>
      </c>
      <c r="CK36" s="23">
        <v>459.41</v>
      </c>
      <c r="CL36" s="23">
        <v>825.94</v>
      </c>
      <c r="CM36" s="23">
        <v>9.5399999999999991</v>
      </c>
      <c r="CN36" s="23">
        <v>9.5399999999999991</v>
      </c>
      <c r="CO36" s="23">
        <v>9.5399999999999991</v>
      </c>
      <c r="CP36" s="23">
        <v>0</v>
      </c>
      <c r="CQ36" s="23">
        <v>0</v>
      </c>
      <c r="CR36" s="23">
        <v>1.96</v>
      </c>
    </row>
    <row r="37" spans="1:96" s="19" customFormat="1">
      <c r="A37" s="19" t="str">
        <f>"27/10"</f>
        <v>27/10</v>
      </c>
      <c r="B37" s="20" t="s">
        <v>113</v>
      </c>
      <c r="C37" s="21" t="str">
        <f>"200"</f>
        <v>200</v>
      </c>
      <c r="D37" s="21">
        <v>0.1</v>
      </c>
      <c r="E37" s="21">
        <v>0</v>
      </c>
      <c r="F37" s="21">
        <v>0.02</v>
      </c>
      <c r="G37" s="21">
        <v>0.02</v>
      </c>
      <c r="H37" s="21">
        <v>5.94</v>
      </c>
      <c r="I37" s="21">
        <v>23.095202</v>
      </c>
      <c r="J37" s="22">
        <v>0</v>
      </c>
      <c r="K37" s="22">
        <v>0</v>
      </c>
      <c r="L37" s="22">
        <v>0</v>
      </c>
      <c r="M37" s="22">
        <v>0</v>
      </c>
      <c r="N37" s="22">
        <v>5.89</v>
      </c>
      <c r="O37" s="22">
        <v>0</v>
      </c>
      <c r="P37" s="22">
        <v>0.05</v>
      </c>
      <c r="Q37" s="22">
        <v>0</v>
      </c>
      <c r="R37" s="22">
        <v>0</v>
      </c>
      <c r="S37" s="22">
        <v>0</v>
      </c>
      <c r="T37" s="22">
        <v>0.03</v>
      </c>
      <c r="U37" s="22">
        <v>0.06</v>
      </c>
      <c r="V37" s="22">
        <v>0.18</v>
      </c>
      <c r="W37" s="22">
        <v>0.17</v>
      </c>
      <c r="X37" s="22">
        <v>0</v>
      </c>
      <c r="Y37" s="22">
        <v>0</v>
      </c>
      <c r="Z37" s="22">
        <v>0.02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200.05</v>
      </c>
      <c r="CC37" s="21">
        <v>1.1299999999999999</v>
      </c>
      <c r="CE37" s="19">
        <v>0</v>
      </c>
      <c r="CG37" s="19">
        <v>0.6</v>
      </c>
      <c r="CH37" s="19">
        <v>0.6</v>
      </c>
      <c r="CI37" s="19">
        <v>0.6</v>
      </c>
      <c r="CJ37" s="19">
        <v>60</v>
      </c>
      <c r="CK37" s="19">
        <v>24.6</v>
      </c>
      <c r="CL37" s="19">
        <v>42.3</v>
      </c>
      <c r="CM37" s="19">
        <v>6.54</v>
      </c>
      <c r="CN37" s="19">
        <v>3.84</v>
      </c>
      <c r="CO37" s="19">
        <v>5.19</v>
      </c>
      <c r="CP37" s="19">
        <v>6</v>
      </c>
      <c r="CQ37" s="19">
        <v>0</v>
      </c>
      <c r="CR37" s="19">
        <v>0.69</v>
      </c>
    </row>
    <row r="38" spans="1:96" s="27" customFormat="1" ht="11.4">
      <c r="B38" s="28" t="s">
        <v>114</v>
      </c>
      <c r="C38" s="29"/>
      <c r="D38" s="29">
        <v>22.96</v>
      </c>
      <c r="E38" s="29">
        <v>2.84</v>
      </c>
      <c r="F38" s="29">
        <v>20.239999999999998</v>
      </c>
      <c r="G38" s="29">
        <v>4.3600000000000003</v>
      </c>
      <c r="H38" s="29">
        <v>133.38999999999999</v>
      </c>
      <c r="I38" s="29">
        <v>800.02</v>
      </c>
      <c r="J38" s="30">
        <v>13.1</v>
      </c>
      <c r="K38" s="30">
        <v>0.5</v>
      </c>
      <c r="L38" s="30">
        <v>0</v>
      </c>
      <c r="M38" s="30">
        <v>0</v>
      </c>
      <c r="N38" s="30">
        <v>44.03</v>
      </c>
      <c r="O38" s="30">
        <v>85.03</v>
      </c>
      <c r="P38" s="30">
        <v>4.32</v>
      </c>
      <c r="Q38" s="30">
        <v>0</v>
      </c>
      <c r="R38" s="30">
        <v>0</v>
      </c>
      <c r="S38" s="30">
        <v>0.45</v>
      </c>
      <c r="T38" s="30">
        <v>4.7699999999999996</v>
      </c>
      <c r="U38" s="30">
        <v>915.18</v>
      </c>
      <c r="V38" s="30">
        <v>293.14</v>
      </c>
      <c r="W38" s="30">
        <v>131.66999999999999</v>
      </c>
      <c r="X38" s="30">
        <v>58.83</v>
      </c>
      <c r="Y38" s="30">
        <v>205.08</v>
      </c>
      <c r="Z38" s="30">
        <v>2.61</v>
      </c>
      <c r="AA38" s="30">
        <v>77.819999999999993</v>
      </c>
      <c r="AB38" s="30">
        <v>67.73</v>
      </c>
      <c r="AC38" s="30">
        <v>121.74</v>
      </c>
      <c r="AD38" s="30">
        <v>2.35</v>
      </c>
      <c r="AE38" s="30">
        <v>0.2</v>
      </c>
      <c r="AF38" s="30">
        <v>0.19</v>
      </c>
      <c r="AG38" s="30">
        <v>1.93</v>
      </c>
      <c r="AH38" s="30">
        <v>5.28</v>
      </c>
      <c r="AI38" s="30">
        <v>0.48</v>
      </c>
      <c r="AJ38" s="30">
        <v>0</v>
      </c>
      <c r="AK38" s="30">
        <v>800.49</v>
      </c>
      <c r="AL38" s="30">
        <v>804.68</v>
      </c>
      <c r="AM38" s="30">
        <v>1356.44</v>
      </c>
      <c r="AN38" s="30">
        <v>556.46</v>
      </c>
      <c r="AO38" s="30">
        <v>289.38</v>
      </c>
      <c r="AP38" s="30">
        <v>538.02</v>
      </c>
      <c r="AQ38" s="30">
        <v>206.9</v>
      </c>
      <c r="AR38" s="30">
        <v>861.77</v>
      </c>
      <c r="AS38" s="30">
        <v>546</v>
      </c>
      <c r="AT38" s="30">
        <v>650.9</v>
      </c>
      <c r="AU38" s="30">
        <v>589.4</v>
      </c>
      <c r="AV38" s="30">
        <v>291.95</v>
      </c>
      <c r="AW38" s="30">
        <v>490.41</v>
      </c>
      <c r="AX38" s="30">
        <v>3855.53</v>
      </c>
      <c r="AY38" s="30">
        <v>0</v>
      </c>
      <c r="AZ38" s="30">
        <v>1256.31</v>
      </c>
      <c r="BA38" s="30">
        <v>611.54999999999995</v>
      </c>
      <c r="BB38" s="30">
        <v>572.53</v>
      </c>
      <c r="BC38" s="30">
        <v>316.73</v>
      </c>
      <c r="BD38" s="30">
        <v>0.56000000000000005</v>
      </c>
      <c r="BE38" s="30">
        <v>0.26</v>
      </c>
      <c r="BF38" s="30">
        <v>0.14000000000000001</v>
      </c>
      <c r="BG38" s="30">
        <v>0.31</v>
      </c>
      <c r="BH38" s="30">
        <v>0.37</v>
      </c>
      <c r="BI38" s="30">
        <v>1.67</v>
      </c>
      <c r="BJ38" s="30">
        <v>0</v>
      </c>
      <c r="BK38" s="30">
        <v>5.01</v>
      </c>
      <c r="BL38" s="30">
        <v>0</v>
      </c>
      <c r="BM38" s="30">
        <v>1.59</v>
      </c>
      <c r="BN38" s="30">
        <v>0.01</v>
      </c>
      <c r="BO38" s="30">
        <v>0</v>
      </c>
      <c r="BP38" s="30">
        <v>0</v>
      </c>
      <c r="BQ38" s="30">
        <v>0.32</v>
      </c>
      <c r="BR38" s="30">
        <v>0.5</v>
      </c>
      <c r="BS38" s="30">
        <v>5.09</v>
      </c>
      <c r="BT38" s="30">
        <v>0</v>
      </c>
      <c r="BU38" s="30">
        <v>0</v>
      </c>
      <c r="BV38" s="30">
        <v>1.58</v>
      </c>
      <c r="BW38" s="30">
        <v>0.04</v>
      </c>
      <c r="BX38" s="30">
        <v>0</v>
      </c>
      <c r="BY38" s="30">
        <v>0</v>
      </c>
      <c r="BZ38" s="30">
        <v>0</v>
      </c>
      <c r="CA38" s="30">
        <v>0</v>
      </c>
      <c r="CB38" s="30">
        <v>434.57</v>
      </c>
      <c r="CC38" s="29">
        <f>SUM($CC$32:$CC$37)</f>
        <v>72.789999999999992</v>
      </c>
      <c r="CD38" s="27">
        <f>$I$38/$I$53*100</f>
        <v>24.686184722102219</v>
      </c>
      <c r="CE38" s="27">
        <v>89.1</v>
      </c>
      <c r="CG38" s="27">
        <v>26.86</v>
      </c>
      <c r="CH38" s="27">
        <v>12.91</v>
      </c>
      <c r="CI38" s="27">
        <v>19.89</v>
      </c>
      <c r="CJ38" s="27">
        <v>3272.93</v>
      </c>
      <c r="CK38" s="27">
        <v>1309.93</v>
      </c>
      <c r="CL38" s="27">
        <v>2291.4299999999998</v>
      </c>
      <c r="CM38" s="27">
        <v>43.27</v>
      </c>
      <c r="CN38" s="27">
        <v>30.57</v>
      </c>
      <c r="CO38" s="27">
        <v>36.92</v>
      </c>
      <c r="CP38" s="27">
        <v>10.5</v>
      </c>
      <c r="CQ38" s="27">
        <v>0.9</v>
      </c>
    </row>
    <row r="39" spans="1:96">
      <c r="B39" s="18" t="s">
        <v>115</v>
      </c>
      <c r="C39" s="16"/>
      <c r="D39" s="16"/>
      <c r="E39" s="16"/>
      <c r="F39" s="16"/>
      <c r="G39" s="16"/>
      <c r="H39" s="16"/>
      <c r="I39" s="16"/>
    </row>
    <row r="40" spans="1:96" s="23" customFormat="1" ht="24">
      <c r="A40" s="23" t="str">
        <f>"17/1"</f>
        <v>17/1</v>
      </c>
      <c r="B40" s="24" t="s">
        <v>100</v>
      </c>
      <c r="C40" s="25" t="str">
        <f>"100"</f>
        <v>100</v>
      </c>
      <c r="D40" s="25">
        <v>1.02</v>
      </c>
      <c r="E40" s="25">
        <v>0</v>
      </c>
      <c r="F40" s="25">
        <v>6.01</v>
      </c>
      <c r="G40" s="25">
        <v>6.01</v>
      </c>
      <c r="H40" s="25">
        <v>11.7</v>
      </c>
      <c r="I40" s="25">
        <v>100.11562399999998</v>
      </c>
      <c r="J40" s="26">
        <v>0.77</v>
      </c>
      <c r="K40" s="26">
        <v>3.9</v>
      </c>
      <c r="L40" s="26">
        <v>0</v>
      </c>
      <c r="M40" s="26">
        <v>0</v>
      </c>
      <c r="N40" s="26">
        <v>9.36</v>
      </c>
      <c r="O40" s="26">
        <v>0.28000000000000003</v>
      </c>
      <c r="P40" s="26">
        <v>2.06</v>
      </c>
      <c r="Q40" s="26">
        <v>0</v>
      </c>
      <c r="R40" s="26">
        <v>0</v>
      </c>
      <c r="S40" s="26">
        <v>0.35</v>
      </c>
      <c r="T40" s="26">
        <v>0.82</v>
      </c>
      <c r="U40" s="26">
        <v>19.8</v>
      </c>
      <c r="V40" s="26">
        <v>193.4</v>
      </c>
      <c r="W40" s="26">
        <v>22.6</v>
      </c>
      <c r="X40" s="26">
        <v>29.43</v>
      </c>
      <c r="Y40" s="26">
        <v>42.38</v>
      </c>
      <c r="Z40" s="26">
        <v>0.89</v>
      </c>
      <c r="AA40" s="26">
        <v>0</v>
      </c>
      <c r="AB40" s="26">
        <v>8825</v>
      </c>
      <c r="AC40" s="26">
        <v>1500.85</v>
      </c>
      <c r="AD40" s="26">
        <v>2.97</v>
      </c>
      <c r="AE40" s="26">
        <v>0.05</v>
      </c>
      <c r="AF40" s="26">
        <v>0.05</v>
      </c>
      <c r="AG40" s="26">
        <v>0.78</v>
      </c>
      <c r="AH40" s="26">
        <v>0.89</v>
      </c>
      <c r="AI40" s="26">
        <v>5.34</v>
      </c>
      <c r="AJ40" s="26">
        <v>0</v>
      </c>
      <c r="AK40" s="26">
        <v>33.6</v>
      </c>
      <c r="AL40" s="26">
        <v>27.89</v>
      </c>
      <c r="AM40" s="26">
        <v>35.51</v>
      </c>
      <c r="AN40" s="26">
        <v>30.93</v>
      </c>
      <c r="AO40" s="26">
        <v>7.11</v>
      </c>
      <c r="AP40" s="26">
        <v>25.35</v>
      </c>
      <c r="AQ40" s="26">
        <v>6.38</v>
      </c>
      <c r="AR40" s="26">
        <v>24.28</v>
      </c>
      <c r="AS40" s="26">
        <v>38.11</v>
      </c>
      <c r="AT40" s="26">
        <v>31.8</v>
      </c>
      <c r="AU40" s="26">
        <v>112.22</v>
      </c>
      <c r="AV40" s="26">
        <v>11.46</v>
      </c>
      <c r="AW40" s="26">
        <v>23.65</v>
      </c>
      <c r="AX40" s="26">
        <v>179.72</v>
      </c>
      <c r="AY40" s="26">
        <v>0</v>
      </c>
      <c r="AZ40" s="26">
        <v>24.22</v>
      </c>
      <c r="BA40" s="26">
        <v>26.92</v>
      </c>
      <c r="BB40" s="26">
        <v>14.23</v>
      </c>
      <c r="BC40" s="26">
        <v>9.65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0.36</v>
      </c>
      <c r="BL40" s="26">
        <v>0</v>
      </c>
      <c r="BM40" s="26">
        <v>0.24</v>
      </c>
      <c r="BN40" s="26">
        <v>0.02</v>
      </c>
      <c r="BO40" s="26">
        <v>0.04</v>
      </c>
      <c r="BP40" s="26">
        <v>0</v>
      </c>
      <c r="BQ40" s="26">
        <v>0</v>
      </c>
      <c r="BR40" s="26">
        <v>0</v>
      </c>
      <c r="BS40" s="26">
        <v>1.39</v>
      </c>
      <c r="BT40" s="26">
        <v>0</v>
      </c>
      <c r="BU40" s="26">
        <v>0</v>
      </c>
      <c r="BV40" s="26">
        <v>3.47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80.680000000000007</v>
      </c>
      <c r="CC40" s="25">
        <v>12</v>
      </c>
      <c r="CE40" s="23">
        <v>1470.83</v>
      </c>
      <c r="CG40" s="23">
        <v>4.3899999999999997</v>
      </c>
      <c r="CH40" s="23">
        <v>4.21</v>
      </c>
      <c r="CI40" s="23">
        <v>4.3</v>
      </c>
      <c r="CJ40" s="23">
        <v>700.5</v>
      </c>
      <c r="CK40" s="23">
        <v>186.42</v>
      </c>
      <c r="CL40" s="23">
        <v>443.46</v>
      </c>
      <c r="CM40" s="23">
        <v>11.7</v>
      </c>
      <c r="CN40" s="23">
        <v>10.15</v>
      </c>
      <c r="CO40" s="23">
        <v>10.93</v>
      </c>
      <c r="CP40" s="23">
        <v>3</v>
      </c>
      <c r="CQ40" s="23">
        <v>0</v>
      </c>
      <c r="CR40" s="23">
        <v>8.07</v>
      </c>
    </row>
    <row r="41" spans="1:96" s="23" customFormat="1">
      <c r="A41" s="23" t="str">
        <f>"4/2"</f>
        <v>4/2</v>
      </c>
      <c r="B41" s="24" t="s">
        <v>101</v>
      </c>
      <c r="C41" s="25" t="str">
        <f>"250"</f>
        <v>250</v>
      </c>
      <c r="D41" s="25">
        <v>2.1800000000000002</v>
      </c>
      <c r="E41" s="25">
        <v>0</v>
      </c>
      <c r="F41" s="25">
        <v>5.47</v>
      </c>
      <c r="G41" s="25">
        <v>5.27</v>
      </c>
      <c r="H41" s="25">
        <v>17.260000000000002</v>
      </c>
      <c r="I41" s="25">
        <v>121.44996759999999</v>
      </c>
      <c r="J41" s="26">
        <v>1.24</v>
      </c>
      <c r="K41" s="26">
        <v>3.25</v>
      </c>
      <c r="L41" s="26">
        <v>0</v>
      </c>
      <c r="M41" s="26">
        <v>0</v>
      </c>
      <c r="N41" s="26">
        <v>8.6</v>
      </c>
      <c r="O41" s="26">
        <v>6.07</v>
      </c>
      <c r="P41" s="26">
        <v>2.59</v>
      </c>
      <c r="Q41" s="26">
        <v>0</v>
      </c>
      <c r="R41" s="26">
        <v>0</v>
      </c>
      <c r="S41" s="26">
        <v>0.26</v>
      </c>
      <c r="T41" s="26">
        <v>2.69</v>
      </c>
      <c r="U41" s="26">
        <v>541</v>
      </c>
      <c r="V41" s="26">
        <v>428.53</v>
      </c>
      <c r="W41" s="26">
        <v>40.020000000000003</v>
      </c>
      <c r="X41" s="26">
        <v>26.88</v>
      </c>
      <c r="Y41" s="26">
        <v>61.67</v>
      </c>
      <c r="Z41" s="26">
        <v>1.34</v>
      </c>
      <c r="AA41" s="26">
        <v>3.78</v>
      </c>
      <c r="AB41" s="26">
        <v>974.33</v>
      </c>
      <c r="AC41" s="26">
        <v>209.38</v>
      </c>
      <c r="AD41" s="26">
        <v>2.39</v>
      </c>
      <c r="AE41" s="26">
        <v>0.06</v>
      </c>
      <c r="AF41" s="26">
        <v>0.06</v>
      </c>
      <c r="AG41" s="26">
        <v>0.66</v>
      </c>
      <c r="AH41" s="26">
        <v>1.26</v>
      </c>
      <c r="AI41" s="26">
        <v>6.82</v>
      </c>
      <c r="AJ41" s="26">
        <v>0</v>
      </c>
      <c r="AK41" s="26">
        <v>108.66</v>
      </c>
      <c r="AL41" s="26">
        <v>103.47</v>
      </c>
      <c r="AM41" s="26">
        <v>164.61</v>
      </c>
      <c r="AN41" s="26">
        <v>184.63</v>
      </c>
      <c r="AO41" s="26">
        <v>47.93</v>
      </c>
      <c r="AP41" s="26">
        <v>103.38</v>
      </c>
      <c r="AQ41" s="26">
        <v>30.59</v>
      </c>
      <c r="AR41" s="26">
        <v>95.4</v>
      </c>
      <c r="AS41" s="26">
        <v>121.6</v>
      </c>
      <c r="AT41" s="26">
        <v>179.38</v>
      </c>
      <c r="AU41" s="26">
        <v>358.69</v>
      </c>
      <c r="AV41" s="26">
        <v>58.35</v>
      </c>
      <c r="AW41" s="26">
        <v>101.68</v>
      </c>
      <c r="AX41" s="26">
        <v>479.47</v>
      </c>
      <c r="AY41" s="26">
        <v>0</v>
      </c>
      <c r="AZ41" s="26">
        <v>95.34</v>
      </c>
      <c r="BA41" s="26">
        <v>105.72</v>
      </c>
      <c r="BB41" s="26">
        <v>86.6</v>
      </c>
      <c r="BC41" s="26">
        <v>33.36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</v>
      </c>
      <c r="BL41" s="26">
        <v>0</v>
      </c>
      <c r="BM41" s="26">
        <v>0.19</v>
      </c>
      <c r="BN41" s="26">
        <v>0.01</v>
      </c>
      <c r="BO41" s="26">
        <v>0.03</v>
      </c>
      <c r="BP41" s="26">
        <v>0</v>
      </c>
      <c r="BQ41" s="26">
        <v>0</v>
      </c>
      <c r="BR41" s="26">
        <v>0</v>
      </c>
      <c r="BS41" s="26">
        <v>1.1100000000000001</v>
      </c>
      <c r="BT41" s="26">
        <v>0</v>
      </c>
      <c r="BU41" s="26">
        <v>0</v>
      </c>
      <c r="BV41" s="26">
        <v>2.99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314.85000000000002</v>
      </c>
      <c r="CC41" s="25">
        <v>15.24</v>
      </c>
      <c r="CE41" s="23">
        <v>166.17</v>
      </c>
      <c r="CG41" s="23">
        <v>64.34</v>
      </c>
      <c r="CH41" s="23">
        <v>38.19</v>
      </c>
      <c r="CI41" s="23">
        <v>51.26</v>
      </c>
      <c r="CJ41" s="23">
        <v>1340.26</v>
      </c>
      <c r="CK41" s="23">
        <v>513.08000000000004</v>
      </c>
      <c r="CL41" s="23">
        <v>926.67</v>
      </c>
      <c r="CM41" s="23">
        <v>55.82</v>
      </c>
      <c r="CN41" s="23">
        <v>29.6</v>
      </c>
      <c r="CO41" s="23">
        <v>42.71</v>
      </c>
      <c r="CP41" s="23">
        <v>1.3</v>
      </c>
      <c r="CQ41" s="23">
        <v>1.3</v>
      </c>
      <c r="CR41" s="23">
        <v>9.51</v>
      </c>
    </row>
    <row r="42" spans="1:96" s="23" customFormat="1">
      <c r="A42" s="23" t="str">
        <f>"46/3"</f>
        <v>46/3</v>
      </c>
      <c r="B42" s="24" t="s">
        <v>102</v>
      </c>
      <c r="C42" s="25" t="str">
        <f>"180"</f>
        <v>180</v>
      </c>
      <c r="D42" s="25">
        <v>6.36</v>
      </c>
      <c r="E42" s="25">
        <v>0.04</v>
      </c>
      <c r="F42" s="25">
        <v>3.57</v>
      </c>
      <c r="G42" s="25">
        <v>0.8</v>
      </c>
      <c r="H42" s="25">
        <v>40.93</v>
      </c>
      <c r="I42" s="25">
        <v>220.7282094</v>
      </c>
      <c r="J42" s="26">
        <v>2.2400000000000002</v>
      </c>
      <c r="K42" s="26">
        <v>0.1</v>
      </c>
      <c r="L42" s="26">
        <v>0</v>
      </c>
      <c r="M42" s="26">
        <v>0</v>
      </c>
      <c r="N42" s="26">
        <v>1.17</v>
      </c>
      <c r="O42" s="26">
        <v>37.700000000000003</v>
      </c>
      <c r="P42" s="26">
        <v>2.06</v>
      </c>
      <c r="Q42" s="26">
        <v>0</v>
      </c>
      <c r="R42" s="26">
        <v>0</v>
      </c>
      <c r="S42" s="26">
        <v>0</v>
      </c>
      <c r="T42" s="26">
        <v>1.54</v>
      </c>
      <c r="U42" s="26">
        <v>455.42</v>
      </c>
      <c r="V42" s="26">
        <v>67.52</v>
      </c>
      <c r="W42" s="26">
        <v>14.97</v>
      </c>
      <c r="X42" s="26">
        <v>8.74</v>
      </c>
      <c r="Y42" s="26">
        <v>48.26</v>
      </c>
      <c r="Z42" s="26">
        <v>0.89</v>
      </c>
      <c r="AA42" s="26">
        <v>10.8</v>
      </c>
      <c r="AB42" s="26">
        <v>10.8</v>
      </c>
      <c r="AC42" s="26">
        <v>20.25</v>
      </c>
      <c r="AD42" s="26">
        <v>0.96</v>
      </c>
      <c r="AE42" s="26">
        <v>0.08</v>
      </c>
      <c r="AF42" s="26">
        <v>0.02</v>
      </c>
      <c r="AG42" s="26">
        <v>0.59</v>
      </c>
      <c r="AH42" s="26">
        <v>1.78</v>
      </c>
      <c r="AI42" s="26">
        <v>0</v>
      </c>
      <c r="AJ42" s="26">
        <v>0</v>
      </c>
      <c r="AK42" s="26">
        <v>275.61</v>
      </c>
      <c r="AL42" s="26">
        <v>251.98</v>
      </c>
      <c r="AM42" s="26">
        <v>472.07</v>
      </c>
      <c r="AN42" s="26">
        <v>147.44999999999999</v>
      </c>
      <c r="AO42" s="26">
        <v>89.89</v>
      </c>
      <c r="AP42" s="26">
        <v>182.63</v>
      </c>
      <c r="AQ42" s="26">
        <v>59.92</v>
      </c>
      <c r="AR42" s="26">
        <v>292.87</v>
      </c>
      <c r="AS42" s="26">
        <v>193.67</v>
      </c>
      <c r="AT42" s="26">
        <v>233.51</v>
      </c>
      <c r="AU42" s="26">
        <v>200.31</v>
      </c>
      <c r="AV42" s="26">
        <v>117.69</v>
      </c>
      <c r="AW42" s="26">
        <v>204.66</v>
      </c>
      <c r="AX42" s="26">
        <v>1797.43</v>
      </c>
      <c r="AY42" s="26">
        <v>0</v>
      </c>
      <c r="AZ42" s="26">
        <v>566.38</v>
      </c>
      <c r="BA42" s="26">
        <v>293.38</v>
      </c>
      <c r="BB42" s="26">
        <v>147.32</v>
      </c>
      <c r="BC42" s="26">
        <v>116.63</v>
      </c>
      <c r="BD42" s="26">
        <v>0.11</v>
      </c>
      <c r="BE42" s="26">
        <v>0.05</v>
      </c>
      <c r="BF42" s="26">
        <v>0.03</v>
      </c>
      <c r="BG42" s="26">
        <v>0.06</v>
      </c>
      <c r="BH42" s="26">
        <v>7.0000000000000007E-2</v>
      </c>
      <c r="BI42" s="26">
        <v>0.31</v>
      </c>
      <c r="BJ42" s="26">
        <v>0</v>
      </c>
      <c r="BK42" s="26">
        <v>0.97</v>
      </c>
      <c r="BL42" s="26">
        <v>0</v>
      </c>
      <c r="BM42" s="26">
        <v>0.28000000000000003</v>
      </c>
      <c r="BN42" s="26">
        <v>0</v>
      </c>
      <c r="BO42" s="26">
        <v>0</v>
      </c>
      <c r="BP42" s="26">
        <v>0</v>
      </c>
      <c r="BQ42" s="26">
        <v>0.06</v>
      </c>
      <c r="BR42" s="26">
        <v>0.1</v>
      </c>
      <c r="BS42" s="26">
        <v>0.72</v>
      </c>
      <c r="BT42" s="26">
        <v>0</v>
      </c>
      <c r="BU42" s="26">
        <v>0</v>
      </c>
      <c r="BV42" s="26">
        <v>0.28999999999999998</v>
      </c>
      <c r="BW42" s="26">
        <v>0.01</v>
      </c>
      <c r="BX42" s="26">
        <v>0</v>
      </c>
      <c r="BY42" s="26">
        <v>0</v>
      </c>
      <c r="BZ42" s="26">
        <v>0</v>
      </c>
      <c r="CA42" s="26">
        <v>0</v>
      </c>
      <c r="CB42" s="26">
        <v>9.08</v>
      </c>
      <c r="CC42" s="25">
        <v>9.52</v>
      </c>
      <c r="CE42" s="23">
        <v>12.6</v>
      </c>
      <c r="CG42" s="23">
        <v>53.22</v>
      </c>
      <c r="CH42" s="23">
        <v>27.07</v>
      </c>
      <c r="CI42" s="23">
        <v>40.15</v>
      </c>
      <c r="CJ42" s="23">
        <v>495.77</v>
      </c>
      <c r="CK42" s="23">
        <v>489.87</v>
      </c>
      <c r="CL42" s="23">
        <v>492.82</v>
      </c>
      <c r="CM42" s="23">
        <v>4.9400000000000004</v>
      </c>
      <c r="CN42" s="23">
        <v>4.5199999999999996</v>
      </c>
      <c r="CO42" s="23">
        <v>4.7300000000000004</v>
      </c>
      <c r="CP42" s="23">
        <v>0</v>
      </c>
      <c r="CQ42" s="23">
        <v>1.17</v>
      </c>
      <c r="CR42" s="23">
        <v>5.77</v>
      </c>
    </row>
    <row r="43" spans="1:96" s="23" customFormat="1" ht="24">
      <c r="A43" s="23" t="str">
        <f>"16/8"</f>
        <v>16/8</v>
      </c>
      <c r="B43" s="24" t="s">
        <v>103</v>
      </c>
      <c r="C43" s="25" t="str">
        <f>"100"</f>
        <v>100</v>
      </c>
      <c r="D43" s="25">
        <v>15</v>
      </c>
      <c r="E43" s="25">
        <v>13.25</v>
      </c>
      <c r="F43" s="25">
        <v>10.42</v>
      </c>
      <c r="G43" s="25">
        <v>1.42</v>
      </c>
      <c r="H43" s="25">
        <v>10.72</v>
      </c>
      <c r="I43" s="25">
        <v>196.4265</v>
      </c>
      <c r="J43" s="26">
        <v>5.55</v>
      </c>
      <c r="K43" s="26">
        <v>1.08</v>
      </c>
      <c r="L43" s="26">
        <v>0</v>
      </c>
      <c r="M43" s="26">
        <v>0</v>
      </c>
      <c r="N43" s="26">
        <v>1.1000000000000001</v>
      </c>
      <c r="O43" s="26">
        <v>9.09</v>
      </c>
      <c r="P43" s="26">
        <v>0.53</v>
      </c>
      <c r="Q43" s="26">
        <v>0</v>
      </c>
      <c r="R43" s="26">
        <v>0</v>
      </c>
      <c r="S43" s="26">
        <v>0.06</v>
      </c>
      <c r="T43" s="26">
        <v>1.65</v>
      </c>
      <c r="U43" s="26">
        <v>228.99</v>
      </c>
      <c r="V43" s="26">
        <v>230.81</v>
      </c>
      <c r="W43" s="26">
        <v>11.92</v>
      </c>
      <c r="X43" s="26">
        <v>18.32</v>
      </c>
      <c r="Y43" s="26">
        <v>130.4</v>
      </c>
      <c r="Z43" s="26">
        <v>2.17</v>
      </c>
      <c r="AA43" s="26">
        <v>0</v>
      </c>
      <c r="AB43" s="26">
        <v>0</v>
      </c>
      <c r="AC43" s="26">
        <v>0</v>
      </c>
      <c r="AD43" s="26">
        <v>1.1499999999999999</v>
      </c>
      <c r="AE43" s="26">
        <v>0.06</v>
      </c>
      <c r="AF43" s="26">
        <v>0.11</v>
      </c>
      <c r="AG43" s="26">
        <v>3.29</v>
      </c>
      <c r="AH43" s="26">
        <v>6.42</v>
      </c>
      <c r="AI43" s="26">
        <v>0.2</v>
      </c>
      <c r="AJ43" s="26">
        <v>0</v>
      </c>
      <c r="AK43" s="26">
        <v>789.74</v>
      </c>
      <c r="AL43" s="26">
        <v>611.61</v>
      </c>
      <c r="AM43" s="26">
        <v>1136.44</v>
      </c>
      <c r="AN43" s="26">
        <v>1159.81</v>
      </c>
      <c r="AO43" s="26">
        <v>333.45</v>
      </c>
      <c r="AP43" s="26">
        <v>604.91999999999996</v>
      </c>
      <c r="AQ43" s="26">
        <v>162.02000000000001</v>
      </c>
      <c r="AR43" s="26">
        <v>625.72</v>
      </c>
      <c r="AS43" s="26">
        <v>810.54</v>
      </c>
      <c r="AT43" s="26">
        <v>794.45</v>
      </c>
      <c r="AU43" s="26">
        <v>1304.17</v>
      </c>
      <c r="AV43" s="26">
        <v>528.12</v>
      </c>
      <c r="AW43" s="26">
        <v>706.95</v>
      </c>
      <c r="AX43" s="26">
        <v>2518.42</v>
      </c>
      <c r="AY43" s="26">
        <v>206.63</v>
      </c>
      <c r="AZ43" s="26">
        <v>595.23</v>
      </c>
      <c r="BA43" s="26">
        <v>602.35</v>
      </c>
      <c r="BB43" s="26">
        <v>499.75</v>
      </c>
      <c r="BC43" s="26">
        <v>209.05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0.09</v>
      </c>
      <c r="BL43" s="26">
        <v>0</v>
      </c>
      <c r="BM43" s="26">
        <v>0.05</v>
      </c>
      <c r="BN43" s="26">
        <v>0</v>
      </c>
      <c r="BO43" s="26">
        <v>0.01</v>
      </c>
      <c r="BP43" s="26">
        <v>0</v>
      </c>
      <c r="BQ43" s="26">
        <v>0</v>
      </c>
      <c r="BR43" s="26">
        <v>0</v>
      </c>
      <c r="BS43" s="26">
        <v>0.31</v>
      </c>
      <c r="BT43" s="26">
        <v>0</v>
      </c>
      <c r="BU43" s="26">
        <v>0</v>
      </c>
      <c r="BV43" s="26">
        <v>0.78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85.94</v>
      </c>
      <c r="CC43" s="25">
        <v>57.07</v>
      </c>
      <c r="CE43" s="23">
        <v>0</v>
      </c>
      <c r="CG43" s="23">
        <v>18.010000000000002</v>
      </c>
      <c r="CH43" s="23">
        <v>9.33</v>
      </c>
      <c r="CI43" s="23">
        <v>13.67</v>
      </c>
      <c r="CJ43" s="23">
        <v>361.61</v>
      </c>
      <c r="CK43" s="23">
        <v>130.1</v>
      </c>
      <c r="CL43" s="23">
        <v>245.86</v>
      </c>
      <c r="CM43" s="23">
        <v>7.72</v>
      </c>
      <c r="CN43" s="23">
        <v>5.23</v>
      </c>
      <c r="CO43" s="23">
        <v>6.48</v>
      </c>
      <c r="CP43" s="23">
        <v>0</v>
      </c>
      <c r="CQ43" s="23">
        <v>0.5</v>
      </c>
      <c r="CR43" s="23">
        <v>34.78</v>
      </c>
    </row>
    <row r="44" spans="1:96" s="23" customFormat="1">
      <c r="A44" s="23" t="str">
        <f>"601"</f>
        <v>601</v>
      </c>
      <c r="B44" s="24" t="s">
        <v>104</v>
      </c>
      <c r="C44" s="25" t="str">
        <f>"20"</f>
        <v>20</v>
      </c>
      <c r="D44" s="25">
        <v>0.28999999999999998</v>
      </c>
      <c r="E44" s="25">
        <v>0</v>
      </c>
      <c r="F44" s="25">
        <v>0.6</v>
      </c>
      <c r="G44" s="25">
        <v>0.02</v>
      </c>
      <c r="H44" s="25">
        <v>1.1599999999999999</v>
      </c>
      <c r="I44" s="25">
        <v>11.233095985</v>
      </c>
      <c r="J44" s="26">
        <v>0.45</v>
      </c>
      <c r="K44" s="26">
        <v>0</v>
      </c>
      <c r="L44" s="26">
        <v>0</v>
      </c>
      <c r="M44" s="26">
        <v>0</v>
      </c>
      <c r="N44" s="26">
        <v>0.26</v>
      </c>
      <c r="O44" s="26">
        <v>0.85</v>
      </c>
      <c r="P44" s="26">
        <v>0.05</v>
      </c>
      <c r="Q44" s="26">
        <v>0</v>
      </c>
      <c r="R44" s="26">
        <v>0</v>
      </c>
      <c r="S44" s="26">
        <v>0.05</v>
      </c>
      <c r="T44" s="26">
        <v>0.38</v>
      </c>
      <c r="U44" s="26">
        <v>131.16999999999999</v>
      </c>
      <c r="V44" s="26">
        <v>10.56</v>
      </c>
      <c r="W44" s="26">
        <v>4.8</v>
      </c>
      <c r="X44" s="26">
        <v>0.85</v>
      </c>
      <c r="Y44" s="26">
        <v>3.86</v>
      </c>
      <c r="Z44" s="26">
        <v>0.04</v>
      </c>
      <c r="AA44" s="26">
        <v>1.8</v>
      </c>
      <c r="AB44" s="26">
        <v>9.92</v>
      </c>
      <c r="AC44" s="26">
        <v>7.15</v>
      </c>
      <c r="AD44" s="26">
        <v>0.04</v>
      </c>
      <c r="AE44" s="26">
        <v>0</v>
      </c>
      <c r="AF44" s="26">
        <v>0</v>
      </c>
      <c r="AG44" s="26">
        <v>0.02</v>
      </c>
      <c r="AH44" s="26">
        <v>0.09</v>
      </c>
      <c r="AI44" s="26">
        <v>0.11</v>
      </c>
      <c r="AJ44" s="26">
        <v>0</v>
      </c>
      <c r="AK44" s="26">
        <v>6.24</v>
      </c>
      <c r="AL44" s="26">
        <v>5.7</v>
      </c>
      <c r="AM44" s="26">
        <v>10.68</v>
      </c>
      <c r="AN44" s="26">
        <v>3.31</v>
      </c>
      <c r="AO44" s="26">
        <v>2.0299999999999998</v>
      </c>
      <c r="AP44" s="26">
        <v>4.12</v>
      </c>
      <c r="AQ44" s="26">
        <v>1.33</v>
      </c>
      <c r="AR44" s="26">
        <v>6.63</v>
      </c>
      <c r="AS44" s="26">
        <v>4.37</v>
      </c>
      <c r="AT44" s="26">
        <v>5.3</v>
      </c>
      <c r="AU44" s="26">
        <v>4.51</v>
      </c>
      <c r="AV44" s="26">
        <v>2.65</v>
      </c>
      <c r="AW44" s="26">
        <v>4.6399999999999997</v>
      </c>
      <c r="AX44" s="26">
        <v>40.82</v>
      </c>
      <c r="AY44" s="26">
        <v>0</v>
      </c>
      <c r="AZ44" s="26">
        <v>12.86</v>
      </c>
      <c r="BA44" s="26">
        <v>6.63</v>
      </c>
      <c r="BB44" s="26">
        <v>3.31</v>
      </c>
      <c r="BC44" s="26">
        <v>2.65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0.01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19.510000000000002</v>
      </c>
      <c r="CC44" s="25">
        <v>1.99</v>
      </c>
      <c r="CE44" s="23">
        <v>3.45</v>
      </c>
      <c r="CG44" s="23">
        <v>42.13</v>
      </c>
      <c r="CH44" s="23">
        <v>21.93</v>
      </c>
      <c r="CI44" s="23">
        <v>32.03</v>
      </c>
      <c r="CJ44" s="23">
        <v>191.78</v>
      </c>
      <c r="CK44" s="23">
        <v>79.06</v>
      </c>
      <c r="CL44" s="23">
        <v>135.41999999999999</v>
      </c>
      <c r="CM44" s="23">
        <v>10.68</v>
      </c>
      <c r="CN44" s="23">
        <v>6.38</v>
      </c>
      <c r="CO44" s="23">
        <v>8.58</v>
      </c>
      <c r="CP44" s="23">
        <v>0</v>
      </c>
      <c r="CQ44" s="23">
        <v>0.33</v>
      </c>
      <c r="CR44" s="23">
        <v>1.21</v>
      </c>
    </row>
    <row r="45" spans="1:96" s="23" customFormat="1">
      <c r="A45" s="23" t="str">
        <f>"2"</f>
        <v>2</v>
      </c>
      <c r="B45" s="24" t="s">
        <v>96</v>
      </c>
      <c r="C45" s="25" t="str">
        <f>"44,7"</f>
        <v>44,7</v>
      </c>
      <c r="D45" s="25">
        <v>2.96</v>
      </c>
      <c r="E45" s="25">
        <v>0</v>
      </c>
      <c r="F45" s="25">
        <v>0.28999999999999998</v>
      </c>
      <c r="G45" s="25">
        <v>0.28999999999999998</v>
      </c>
      <c r="H45" s="25">
        <v>20.96</v>
      </c>
      <c r="I45" s="25">
        <v>100.08374699999999</v>
      </c>
      <c r="J45" s="26">
        <v>0</v>
      </c>
      <c r="K45" s="26">
        <v>0</v>
      </c>
      <c r="L45" s="26">
        <v>0</v>
      </c>
      <c r="M45" s="26">
        <v>0</v>
      </c>
      <c r="N45" s="26">
        <v>0.49</v>
      </c>
      <c r="O45" s="26">
        <v>20.38</v>
      </c>
      <c r="P45" s="26">
        <v>0.09</v>
      </c>
      <c r="Q45" s="26">
        <v>0</v>
      </c>
      <c r="R45" s="26">
        <v>0</v>
      </c>
      <c r="S45" s="26">
        <v>0</v>
      </c>
      <c r="T45" s="26">
        <v>0.8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142.72</v>
      </c>
      <c r="AL45" s="26">
        <v>148.56</v>
      </c>
      <c r="AM45" s="26">
        <v>227.5</v>
      </c>
      <c r="AN45" s="26">
        <v>75.44</v>
      </c>
      <c r="AO45" s="26">
        <v>44.72</v>
      </c>
      <c r="AP45" s="26">
        <v>89.44</v>
      </c>
      <c r="AQ45" s="26">
        <v>33.83</v>
      </c>
      <c r="AR45" s="26">
        <v>161.78</v>
      </c>
      <c r="AS45" s="26">
        <v>100.33</v>
      </c>
      <c r="AT45" s="26">
        <v>140</v>
      </c>
      <c r="AU45" s="26">
        <v>115.5</v>
      </c>
      <c r="AV45" s="26">
        <v>60.67</v>
      </c>
      <c r="AW45" s="26">
        <v>107.33</v>
      </c>
      <c r="AX45" s="26">
        <v>897.56</v>
      </c>
      <c r="AY45" s="26">
        <v>0</v>
      </c>
      <c r="AZ45" s="26">
        <v>292.45</v>
      </c>
      <c r="BA45" s="26">
        <v>127.17</v>
      </c>
      <c r="BB45" s="26">
        <v>84.39</v>
      </c>
      <c r="BC45" s="26">
        <v>66.89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0.04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0.03</v>
      </c>
      <c r="BT45" s="26">
        <v>0</v>
      </c>
      <c r="BU45" s="26">
        <v>0</v>
      </c>
      <c r="BV45" s="26">
        <v>0.12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17.48</v>
      </c>
      <c r="CC45" s="25">
        <v>2.5</v>
      </c>
      <c r="CE45" s="23">
        <v>0</v>
      </c>
      <c r="CG45" s="23">
        <v>0</v>
      </c>
      <c r="CH45" s="23">
        <v>0</v>
      </c>
      <c r="CI45" s="23">
        <v>0</v>
      </c>
      <c r="CJ45" s="23">
        <v>691.63</v>
      </c>
      <c r="CK45" s="23">
        <v>266.45999999999998</v>
      </c>
      <c r="CL45" s="23">
        <v>479.05</v>
      </c>
      <c r="CM45" s="23">
        <v>5.53</v>
      </c>
      <c r="CN45" s="23">
        <v>5.53</v>
      </c>
      <c r="CO45" s="23">
        <v>5.53</v>
      </c>
      <c r="CP45" s="23">
        <v>0</v>
      </c>
      <c r="CQ45" s="23">
        <v>0</v>
      </c>
      <c r="CR45" s="23">
        <v>2.09</v>
      </c>
    </row>
    <row r="46" spans="1:96" s="23" customFormat="1">
      <c r="A46" s="23" t="str">
        <f>"3"</f>
        <v>3</v>
      </c>
      <c r="B46" s="24" t="s">
        <v>105</v>
      </c>
      <c r="C46" s="25" t="str">
        <f>"30"</f>
        <v>30</v>
      </c>
      <c r="D46" s="25">
        <v>1.98</v>
      </c>
      <c r="E46" s="25">
        <v>0</v>
      </c>
      <c r="F46" s="25">
        <v>0.36</v>
      </c>
      <c r="G46" s="25">
        <v>0.36</v>
      </c>
      <c r="H46" s="25">
        <v>12.51</v>
      </c>
      <c r="I46" s="25">
        <v>58.013999999999996</v>
      </c>
      <c r="J46" s="26">
        <v>0.06</v>
      </c>
      <c r="K46" s="26">
        <v>0</v>
      </c>
      <c r="L46" s="26">
        <v>0</v>
      </c>
      <c r="M46" s="26">
        <v>0</v>
      </c>
      <c r="N46" s="26">
        <v>0.36</v>
      </c>
      <c r="O46" s="26">
        <v>9.66</v>
      </c>
      <c r="P46" s="26">
        <v>2.4900000000000002</v>
      </c>
      <c r="Q46" s="26">
        <v>0</v>
      </c>
      <c r="R46" s="26">
        <v>0</v>
      </c>
      <c r="S46" s="26">
        <v>0.3</v>
      </c>
      <c r="T46" s="26">
        <v>0.75</v>
      </c>
      <c r="U46" s="26">
        <v>183</v>
      </c>
      <c r="V46" s="26">
        <v>73.5</v>
      </c>
      <c r="W46" s="26">
        <v>10.5</v>
      </c>
      <c r="X46" s="26">
        <v>14.1</v>
      </c>
      <c r="Y46" s="26">
        <v>47.4</v>
      </c>
      <c r="Z46" s="26">
        <v>1.17</v>
      </c>
      <c r="AA46" s="26">
        <v>0</v>
      </c>
      <c r="AB46" s="26">
        <v>1.5</v>
      </c>
      <c r="AC46" s="26">
        <v>0.3</v>
      </c>
      <c r="AD46" s="26">
        <v>0.42</v>
      </c>
      <c r="AE46" s="26">
        <v>0.05</v>
      </c>
      <c r="AF46" s="26">
        <v>0.02</v>
      </c>
      <c r="AG46" s="26">
        <v>0.21</v>
      </c>
      <c r="AH46" s="26">
        <v>0.6</v>
      </c>
      <c r="AI46" s="26">
        <v>0</v>
      </c>
      <c r="AJ46" s="26">
        <v>0</v>
      </c>
      <c r="AK46" s="26">
        <v>0</v>
      </c>
      <c r="AL46" s="26">
        <v>0</v>
      </c>
      <c r="AM46" s="26">
        <v>128.1</v>
      </c>
      <c r="AN46" s="26">
        <v>66.900000000000006</v>
      </c>
      <c r="AO46" s="26">
        <v>27.9</v>
      </c>
      <c r="AP46" s="26">
        <v>59.4</v>
      </c>
      <c r="AQ46" s="26">
        <v>24</v>
      </c>
      <c r="AR46" s="26">
        <v>111.3</v>
      </c>
      <c r="AS46" s="26">
        <v>89.1</v>
      </c>
      <c r="AT46" s="26">
        <v>87.3</v>
      </c>
      <c r="AU46" s="26">
        <v>139.19999999999999</v>
      </c>
      <c r="AV46" s="26">
        <v>37.200000000000003</v>
      </c>
      <c r="AW46" s="26">
        <v>93</v>
      </c>
      <c r="AX46" s="26">
        <v>458.7</v>
      </c>
      <c r="AY46" s="26">
        <v>0</v>
      </c>
      <c r="AZ46" s="26">
        <v>157.80000000000001</v>
      </c>
      <c r="BA46" s="26">
        <v>87.3</v>
      </c>
      <c r="BB46" s="26">
        <v>54</v>
      </c>
      <c r="BC46" s="26">
        <v>39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0.04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0.03</v>
      </c>
      <c r="BT46" s="26">
        <v>0</v>
      </c>
      <c r="BU46" s="26">
        <v>0</v>
      </c>
      <c r="BV46" s="26">
        <v>0.14000000000000001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14.1</v>
      </c>
      <c r="CC46" s="25">
        <v>1.74</v>
      </c>
      <c r="CE46" s="23">
        <v>0.25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1.45</v>
      </c>
    </row>
    <row r="47" spans="1:96" s="19" customFormat="1">
      <c r="A47" s="19" t="str">
        <f>"37/10"</f>
        <v>37/10</v>
      </c>
      <c r="B47" s="20" t="s">
        <v>106</v>
      </c>
      <c r="C47" s="21" t="str">
        <f>"180"</f>
        <v>180</v>
      </c>
      <c r="D47" s="21">
        <v>0.45</v>
      </c>
      <c r="E47" s="21">
        <v>0</v>
      </c>
      <c r="F47" s="21">
        <v>0.19</v>
      </c>
      <c r="G47" s="21">
        <v>0.19</v>
      </c>
      <c r="H47" s="21">
        <v>18.14</v>
      </c>
      <c r="I47" s="21">
        <v>69.316496999999998</v>
      </c>
      <c r="J47" s="22">
        <v>0.03</v>
      </c>
      <c r="K47" s="22">
        <v>0</v>
      </c>
      <c r="L47" s="22">
        <v>0</v>
      </c>
      <c r="M47" s="22">
        <v>0</v>
      </c>
      <c r="N47" s="22">
        <v>14.37</v>
      </c>
      <c r="O47" s="22">
        <v>0.8</v>
      </c>
      <c r="P47" s="22">
        <v>2.98</v>
      </c>
      <c r="Q47" s="22">
        <v>0</v>
      </c>
      <c r="R47" s="22">
        <v>0</v>
      </c>
      <c r="S47" s="22">
        <v>0.68</v>
      </c>
      <c r="T47" s="22">
        <v>0.64</v>
      </c>
      <c r="U47" s="22">
        <v>1.56</v>
      </c>
      <c r="V47" s="22">
        <v>6.95</v>
      </c>
      <c r="W47" s="22">
        <v>8.1199999999999992</v>
      </c>
      <c r="X47" s="22">
        <v>2.1800000000000002</v>
      </c>
      <c r="Y47" s="22">
        <v>2.13</v>
      </c>
      <c r="Z47" s="22">
        <v>0.42</v>
      </c>
      <c r="AA47" s="22">
        <v>0</v>
      </c>
      <c r="AB47" s="22">
        <v>595.35</v>
      </c>
      <c r="AC47" s="22">
        <v>110.3</v>
      </c>
      <c r="AD47" s="22">
        <v>0.51</v>
      </c>
      <c r="AE47" s="22">
        <v>0.01</v>
      </c>
      <c r="AF47" s="22">
        <v>0.04</v>
      </c>
      <c r="AG47" s="22">
        <v>0.14000000000000001</v>
      </c>
      <c r="AH47" s="22">
        <v>0.19</v>
      </c>
      <c r="AI47" s="22">
        <v>54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208.9</v>
      </c>
      <c r="CC47" s="21">
        <v>7.68</v>
      </c>
      <c r="CE47" s="19">
        <v>99.23</v>
      </c>
      <c r="CG47" s="19">
        <v>5.32</v>
      </c>
      <c r="CH47" s="19">
        <v>5.32</v>
      </c>
      <c r="CI47" s="19">
        <v>5.32</v>
      </c>
      <c r="CJ47" s="19">
        <v>605.55999999999995</v>
      </c>
      <c r="CK47" s="19">
        <v>231.78</v>
      </c>
      <c r="CL47" s="19">
        <v>418.67</v>
      </c>
      <c r="CM47" s="19">
        <v>56.62</v>
      </c>
      <c r="CN47" s="19">
        <v>33.619999999999997</v>
      </c>
      <c r="CO47" s="19">
        <v>45.12</v>
      </c>
      <c r="CP47" s="19">
        <v>9</v>
      </c>
      <c r="CQ47" s="19">
        <v>0</v>
      </c>
      <c r="CR47" s="19">
        <v>4.6500000000000004</v>
      </c>
    </row>
    <row r="48" spans="1:96" s="27" customFormat="1" ht="11.4">
      <c r="B48" s="28" t="s">
        <v>116</v>
      </c>
      <c r="C48" s="29"/>
      <c r="D48" s="29">
        <v>30.24</v>
      </c>
      <c r="E48" s="29">
        <v>13.29</v>
      </c>
      <c r="F48" s="29">
        <v>26.91</v>
      </c>
      <c r="G48" s="29">
        <v>14.35</v>
      </c>
      <c r="H48" s="29">
        <v>133.38</v>
      </c>
      <c r="I48" s="29">
        <v>877.37</v>
      </c>
      <c r="J48" s="30">
        <v>10.33</v>
      </c>
      <c r="K48" s="30">
        <v>8.33</v>
      </c>
      <c r="L48" s="30">
        <v>0</v>
      </c>
      <c r="M48" s="30">
        <v>0</v>
      </c>
      <c r="N48" s="30">
        <v>35.71</v>
      </c>
      <c r="O48" s="30">
        <v>84.83</v>
      </c>
      <c r="P48" s="30">
        <v>12.85</v>
      </c>
      <c r="Q48" s="30">
        <v>0</v>
      </c>
      <c r="R48" s="30">
        <v>0</v>
      </c>
      <c r="S48" s="30">
        <v>1.7</v>
      </c>
      <c r="T48" s="30">
        <v>9.27</v>
      </c>
      <c r="U48" s="30">
        <v>1560.93</v>
      </c>
      <c r="V48" s="30">
        <v>1011.28</v>
      </c>
      <c r="W48" s="30">
        <v>112.93</v>
      </c>
      <c r="X48" s="30">
        <v>100.5</v>
      </c>
      <c r="Y48" s="30">
        <v>336.09</v>
      </c>
      <c r="Z48" s="30">
        <v>6.92</v>
      </c>
      <c r="AA48" s="30">
        <v>16.38</v>
      </c>
      <c r="AB48" s="30">
        <v>10416.9</v>
      </c>
      <c r="AC48" s="30">
        <v>1848.23</v>
      </c>
      <c r="AD48" s="30">
        <v>8.4499999999999993</v>
      </c>
      <c r="AE48" s="30">
        <v>0.3</v>
      </c>
      <c r="AF48" s="30">
        <v>0.31</v>
      </c>
      <c r="AG48" s="30">
        <v>5.71</v>
      </c>
      <c r="AH48" s="30">
        <v>11.23</v>
      </c>
      <c r="AI48" s="30">
        <v>66.47</v>
      </c>
      <c r="AJ48" s="30">
        <v>0</v>
      </c>
      <c r="AK48" s="30">
        <v>1356.58</v>
      </c>
      <c r="AL48" s="30">
        <v>1149.21</v>
      </c>
      <c r="AM48" s="30">
        <v>2174.91</v>
      </c>
      <c r="AN48" s="30">
        <v>1668.48</v>
      </c>
      <c r="AO48" s="30">
        <v>553.03</v>
      </c>
      <c r="AP48" s="30">
        <v>1069.24</v>
      </c>
      <c r="AQ48" s="30">
        <v>318.08</v>
      </c>
      <c r="AR48" s="30">
        <v>1317.97</v>
      </c>
      <c r="AS48" s="30">
        <v>1357.73</v>
      </c>
      <c r="AT48" s="30">
        <v>1471.74</v>
      </c>
      <c r="AU48" s="30">
        <v>2234.59</v>
      </c>
      <c r="AV48" s="30">
        <v>816.13</v>
      </c>
      <c r="AW48" s="30">
        <v>1241.92</v>
      </c>
      <c r="AX48" s="30">
        <v>6372.12</v>
      </c>
      <c r="AY48" s="30">
        <v>206.63</v>
      </c>
      <c r="AZ48" s="30">
        <v>1744.26</v>
      </c>
      <c r="BA48" s="30">
        <v>1249.46</v>
      </c>
      <c r="BB48" s="30">
        <v>889.61</v>
      </c>
      <c r="BC48" s="30">
        <v>477.23</v>
      </c>
      <c r="BD48" s="30">
        <v>0.11</v>
      </c>
      <c r="BE48" s="30">
        <v>0.05</v>
      </c>
      <c r="BF48" s="30">
        <v>0.03</v>
      </c>
      <c r="BG48" s="30">
        <v>0.06</v>
      </c>
      <c r="BH48" s="30">
        <v>7.0000000000000007E-2</v>
      </c>
      <c r="BI48" s="30">
        <v>0.32</v>
      </c>
      <c r="BJ48" s="30">
        <v>0</v>
      </c>
      <c r="BK48" s="30">
        <v>1.81</v>
      </c>
      <c r="BL48" s="30">
        <v>0</v>
      </c>
      <c r="BM48" s="30">
        <v>0.76</v>
      </c>
      <c r="BN48" s="30">
        <v>0.04</v>
      </c>
      <c r="BO48" s="30">
        <v>0.08</v>
      </c>
      <c r="BP48" s="30">
        <v>0</v>
      </c>
      <c r="BQ48" s="30">
        <v>0.06</v>
      </c>
      <c r="BR48" s="30">
        <v>0.11</v>
      </c>
      <c r="BS48" s="30">
        <v>3.59</v>
      </c>
      <c r="BT48" s="30">
        <v>0</v>
      </c>
      <c r="BU48" s="30">
        <v>0</v>
      </c>
      <c r="BV48" s="30">
        <v>7.81</v>
      </c>
      <c r="BW48" s="30">
        <v>0.04</v>
      </c>
      <c r="BX48" s="30">
        <v>0</v>
      </c>
      <c r="BY48" s="30">
        <v>0</v>
      </c>
      <c r="BZ48" s="30">
        <v>0</v>
      </c>
      <c r="CA48" s="30">
        <v>0</v>
      </c>
      <c r="CB48" s="30">
        <v>750.54</v>
      </c>
      <c r="CC48" s="29">
        <f>SUM($CC$39:$CC$47)</f>
        <v>107.74000000000001</v>
      </c>
      <c r="CD48" s="27">
        <f>$I$48/$I$53*100</f>
        <v>27.072970537775088</v>
      </c>
      <c r="CE48" s="27">
        <v>1752.53</v>
      </c>
      <c r="CG48" s="27">
        <v>187.41</v>
      </c>
      <c r="CH48" s="27">
        <v>106.05</v>
      </c>
      <c r="CI48" s="27">
        <v>146.72999999999999</v>
      </c>
      <c r="CJ48" s="27">
        <v>4387.1000000000004</v>
      </c>
      <c r="CK48" s="27">
        <v>1896.77</v>
      </c>
      <c r="CL48" s="27">
        <v>3141.94</v>
      </c>
      <c r="CM48" s="27">
        <v>153.02000000000001</v>
      </c>
      <c r="CN48" s="27">
        <v>95.03</v>
      </c>
      <c r="CO48" s="27">
        <v>124.07</v>
      </c>
      <c r="CP48" s="27">
        <v>13.3</v>
      </c>
      <c r="CQ48" s="27">
        <v>3.3</v>
      </c>
    </row>
    <row r="49" spans="1:96">
      <c r="B49" s="18" t="s">
        <v>117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"5"</f>
        <v>5</v>
      </c>
      <c r="B50" s="24" t="s">
        <v>109</v>
      </c>
      <c r="C50" s="25" t="str">
        <f>"200"</f>
        <v>200</v>
      </c>
      <c r="D50" s="25">
        <v>1</v>
      </c>
      <c r="E50" s="25">
        <v>0</v>
      </c>
      <c r="F50" s="25">
        <v>0.2</v>
      </c>
      <c r="G50" s="25">
        <v>0</v>
      </c>
      <c r="H50" s="25">
        <v>20.6</v>
      </c>
      <c r="I50" s="25">
        <v>86.47999999999999</v>
      </c>
      <c r="J50" s="26">
        <v>0</v>
      </c>
      <c r="K50" s="26">
        <v>0</v>
      </c>
      <c r="L50" s="26">
        <v>0</v>
      </c>
      <c r="M50" s="26">
        <v>0</v>
      </c>
      <c r="N50" s="26">
        <v>19.8</v>
      </c>
      <c r="O50" s="26">
        <v>0.4</v>
      </c>
      <c r="P50" s="26">
        <v>0.4</v>
      </c>
      <c r="Q50" s="26">
        <v>0</v>
      </c>
      <c r="R50" s="26">
        <v>0</v>
      </c>
      <c r="S50" s="26">
        <v>1</v>
      </c>
      <c r="T50" s="26">
        <v>0.6</v>
      </c>
      <c r="U50" s="26">
        <v>12</v>
      </c>
      <c r="V50" s="26">
        <v>240</v>
      </c>
      <c r="W50" s="26">
        <v>14</v>
      </c>
      <c r="X50" s="26">
        <v>8</v>
      </c>
      <c r="Y50" s="26">
        <v>14</v>
      </c>
      <c r="Z50" s="26">
        <v>2.8</v>
      </c>
      <c r="AA50" s="26">
        <v>0</v>
      </c>
      <c r="AB50" s="26">
        <v>0</v>
      </c>
      <c r="AC50" s="26">
        <v>0</v>
      </c>
      <c r="AD50" s="26">
        <v>0.2</v>
      </c>
      <c r="AE50" s="26">
        <v>0.02</v>
      </c>
      <c r="AF50" s="26">
        <v>0.02</v>
      </c>
      <c r="AG50" s="26">
        <v>0.2</v>
      </c>
      <c r="AH50" s="26">
        <v>0.4</v>
      </c>
      <c r="AI50" s="26">
        <v>4</v>
      </c>
      <c r="AJ50" s="26">
        <v>0.4</v>
      </c>
      <c r="AK50" s="26">
        <v>16</v>
      </c>
      <c r="AL50" s="26">
        <v>20</v>
      </c>
      <c r="AM50" s="26">
        <v>28</v>
      </c>
      <c r="AN50" s="26">
        <v>28</v>
      </c>
      <c r="AO50" s="26">
        <v>4</v>
      </c>
      <c r="AP50" s="26">
        <v>16</v>
      </c>
      <c r="AQ50" s="26">
        <v>4</v>
      </c>
      <c r="AR50" s="26">
        <v>14</v>
      </c>
      <c r="AS50" s="26">
        <v>26</v>
      </c>
      <c r="AT50" s="26">
        <v>16</v>
      </c>
      <c r="AU50" s="26">
        <v>116</v>
      </c>
      <c r="AV50" s="26">
        <v>10</v>
      </c>
      <c r="AW50" s="26">
        <v>22</v>
      </c>
      <c r="AX50" s="26">
        <v>64</v>
      </c>
      <c r="AY50" s="26">
        <v>0</v>
      </c>
      <c r="AZ50" s="26">
        <v>20</v>
      </c>
      <c r="BA50" s="26">
        <v>24</v>
      </c>
      <c r="BB50" s="26">
        <v>10</v>
      </c>
      <c r="BC50" s="26">
        <v>8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176.2</v>
      </c>
      <c r="CC50" s="25">
        <v>11.09</v>
      </c>
      <c r="CE50" s="23">
        <v>0</v>
      </c>
      <c r="CG50" s="23">
        <v>4</v>
      </c>
      <c r="CH50" s="23">
        <v>4</v>
      </c>
      <c r="CI50" s="23">
        <v>4</v>
      </c>
      <c r="CJ50" s="23">
        <v>400</v>
      </c>
      <c r="CK50" s="23">
        <v>182</v>
      </c>
      <c r="CL50" s="23">
        <v>291</v>
      </c>
      <c r="CM50" s="23">
        <v>0.6</v>
      </c>
      <c r="CN50" s="23">
        <v>0.6</v>
      </c>
      <c r="CO50" s="23">
        <v>0.6</v>
      </c>
      <c r="CP50" s="23">
        <v>0</v>
      </c>
      <c r="CQ50" s="23">
        <v>0</v>
      </c>
      <c r="CR50" s="23">
        <v>9.24</v>
      </c>
    </row>
    <row r="51" spans="1:96" s="19" customFormat="1">
      <c r="A51" s="19" t="str">
        <f>"10,1"</f>
        <v>10,1</v>
      </c>
      <c r="B51" s="20" t="s">
        <v>110</v>
      </c>
      <c r="C51" s="21" t="str">
        <f>"110"</f>
        <v>110</v>
      </c>
      <c r="D51" s="21">
        <v>0.88</v>
      </c>
      <c r="E51" s="21">
        <v>0</v>
      </c>
      <c r="F51" s="21">
        <v>0.22</v>
      </c>
      <c r="G51" s="21">
        <v>0.22</v>
      </c>
      <c r="H51" s="21">
        <v>10.34</v>
      </c>
      <c r="I51" s="21">
        <v>44.66</v>
      </c>
      <c r="J51" s="22">
        <v>0</v>
      </c>
      <c r="K51" s="22">
        <v>0</v>
      </c>
      <c r="L51" s="22">
        <v>0</v>
      </c>
      <c r="M51" s="22">
        <v>0</v>
      </c>
      <c r="N51" s="22">
        <v>8.25</v>
      </c>
      <c r="O51" s="22">
        <v>0</v>
      </c>
      <c r="P51" s="22">
        <v>2.09</v>
      </c>
      <c r="Q51" s="22">
        <v>0</v>
      </c>
      <c r="R51" s="22">
        <v>0</v>
      </c>
      <c r="S51" s="22">
        <v>1.21</v>
      </c>
      <c r="T51" s="22">
        <v>0.55000000000000004</v>
      </c>
      <c r="U51" s="22">
        <v>13.2</v>
      </c>
      <c r="V51" s="22">
        <v>170.5</v>
      </c>
      <c r="W51" s="22">
        <v>38.5</v>
      </c>
      <c r="X51" s="22">
        <v>12.1</v>
      </c>
      <c r="Y51" s="22">
        <v>18.7</v>
      </c>
      <c r="Z51" s="22">
        <v>0.11</v>
      </c>
      <c r="AA51" s="22">
        <v>0</v>
      </c>
      <c r="AB51" s="22">
        <v>66</v>
      </c>
      <c r="AC51" s="22">
        <v>11</v>
      </c>
      <c r="AD51" s="22">
        <v>0.22</v>
      </c>
      <c r="AE51" s="22">
        <v>7.0000000000000007E-2</v>
      </c>
      <c r="AF51" s="22">
        <v>0.03</v>
      </c>
      <c r="AG51" s="22">
        <v>0.22</v>
      </c>
      <c r="AH51" s="22">
        <v>0.33</v>
      </c>
      <c r="AI51" s="22">
        <v>41.8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96.8</v>
      </c>
      <c r="CC51" s="21">
        <v>28.38</v>
      </c>
      <c r="CE51" s="19">
        <v>11</v>
      </c>
      <c r="CG51" s="19">
        <v>1.93</v>
      </c>
      <c r="CH51" s="19">
        <v>0.48</v>
      </c>
      <c r="CI51" s="19">
        <v>1.2</v>
      </c>
      <c r="CJ51" s="19">
        <v>96.25</v>
      </c>
      <c r="CK51" s="19">
        <v>39.46</v>
      </c>
      <c r="CL51" s="19">
        <v>67.86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23.65</v>
      </c>
    </row>
    <row r="52" spans="1:96" s="27" customFormat="1" ht="11.4">
      <c r="B52" s="28" t="s">
        <v>118</v>
      </c>
      <c r="C52" s="29"/>
      <c r="D52" s="29">
        <v>1.88</v>
      </c>
      <c r="E52" s="29">
        <v>0</v>
      </c>
      <c r="F52" s="29">
        <v>0.42</v>
      </c>
      <c r="G52" s="29">
        <v>0.22</v>
      </c>
      <c r="H52" s="29">
        <v>30.94</v>
      </c>
      <c r="I52" s="29">
        <v>131.13999999999999</v>
      </c>
      <c r="J52" s="30">
        <v>0</v>
      </c>
      <c r="K52" s="30">
        <v>0</v>
      </c>
      <c r="L52" s="30">
        <v>0</v>
      </c>
      <c r="M52" s="30">
        <v>0</v>
      </c>
      <c r="N52" s="30">
        <v>28.05</v>
      </c>
      <c r="O52" s="30">
        <v>0.4</v>
      </c>
      <c r="P52" s="30">
        <v>2.4900000000000002</v>
      </c>
      <c r="Q52" s="30">
        <v>0</v>
      </c>
      <c r="R52" s="30">
        <v>0</v>
      </c>
      <c r="S52" s="30">
        <v>2.21</v>
      </c>
      <c r="T52" s="30">
        <v>1.1499999999999999</v>
      </c>
      <c r="U52" s="30">
        <v>25.2</v>
      </c>
      <c r="V52" s="30">
        <v>410.5</v>
      </c>
      <c r="W52" s="30">
        <v>52.5</v>
      </c>
      <c r="X52" s="30">
        <v>20.100000000000001</v>
      </c>
      <c r="Y52" s="30">
        <v>32.700000000000003</v>
      </c>
      <c r="Z52" s="30">
        <v>2.91</v>
      </c>
      <c r="AA52" s="30">
        <v>0</v>
      </c>
      <c r="AB52" s="30">
        <v>66</v>
      </c>
      <c r="AC52" s="30">
        <v>11</v>
      </c>
      <c r="AD52" s="30">
        <v>0.42</v>
      </c>
      <c r="AE52" s="30">
        <v>0.09</v>
      </c>
      <c r="AF52" s="30">
        <v>0.05</v>
      </c>
      <c r="AG52" s="30">
        <v>0.42</v>
      </c>
      <c r="AH52" s="30">
        <v>0.73</v>
      </c>
      <c r="AI52" s="30">
        <v>45.8</v>
      </c>
      <c r="AJ52" s="30">
        <v>0.4</v>
      </c>
      <c r="AK52" s="30">
        <v>16</v>
      </c>
      <c r="AL52" s="30">
        <v>20</v>
      </c>
      <c r="AM52" s="30">
        <v>28</v>
      </c>
      <c r="AN52" s="30">
        <v>28</v>
      </c>
      <c r="AO52" s="30">
        <v>4</v>
      </c>
      <c r="AP52" s="30">
        <v>16</v>
      </c>
      <c r="AQ52" s="30">
        <v>4</v>
      </c>
      <c r="AR52" s="30">
        <v>14</v>
      </c>
      <c r="AS52" s="30">
        <v>26</v>
      </c>
      <c r="AT52" s="30">
        <v>16</v>
      </c>
      <c r="AU52" s="30">
        <v>116</v>
      </c>
      <c r="AV52" s="30">
        <v>10</v>
      </c>
      <c r="AW52" s="30">
        <v>22</v>
      </c>
      <c r="AX52" s="30">
        <v>64</v>
      </c>
      <c r="AY52" s="30">
        <v>0</v>
      </c>
      <c r="AZ52" s="30">
        <v>20</v>
      </c>
      <c r="BA52" s="30">
        <v>24</v>
      </c>
      <c r="BB52" s="30">
        <v>10</v>
      </c>
      <c r="BC52" s="30">
        <v>8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273</v>
      </c>
      <c r="CC52" s="29">
        <f>SUM($CC$49:$CC$51)</f>
        <v>39.47</v>
      </c>
      <c r="CD52" s="27">
        <f>$I$52/$I$53*100</f>
        <v>4.0465816660289553</v>
      </c>
      <c r="CE52" s="27">
        <v>11</v>
      </c>
      <c r="CG52" s="27">
        <v>5.93</v>
      </c>
      <c r="CH52" s="27">
        <v>4.4800000000000004</v>
      </c>
      <c r="CI52" s="27">
        <v>5.2</v>
      </c>
      <c r="CJ52" s="27">
        <v>496.25</v>
      </c>
      <c r="CK52" s="27">
        <v>221.46</v>
      </c>
      <c r="CL52" s="27">
        <v>358.86</v>
      </c>
      <c r="CM52" s="27">
        <v>0.6</v>
      </c>
      <c r="CN52" s="27">
        <v>0.6</v>
      </c>
      <c r="CO52" s="27">
        <v>0.6</v>
      </c>
      <c r="CP52" s="27">
        <v>0</v>
      </c>
      <c r="CQ52" s="27">
        <v>0</v>
      </c>
    </row>
    <row r="53" spans="1:96" s="27" customFormat="1" ht="11.4" hidden="1">
      <c r="B53" s="28" t="s">
        <v>119</v>
      </c>
      <c r="C53" s="29"/>
      <c r="D53" s="29">
        <v>97.54</v>
      </c>
      <c r="E53" s="29">
        <v>31.21</v>
      </c>
      <c r="F53" s="29">
        <v>88.02</v>
      </c>
      <c r="G53" s="29">
        <v>32.159999999999997</v>
      </c>
      <c r="H53" s="29">
        <v>528.41999999999996</v>
      </c>
      <c r="I53" s="29">
        <v>3240.76</v>
      </c>
      <c r="J53" s="30">
        <v>44.33</v>
      </c>
      <c r="K53" s="30">
        <v>15.26</v>
      </c>
      <c r="L53" s="30">
        <v>0</v>
      </c>
      <c r="M53" s="30">
        <v>0</v>
      </c>
      <c r="N53" s="30">
        <v>198.63</v>
      </c>
      <c r="O53" s="30">
        <v>294.26</v>
      </c>
      <c r="P53" s="30">
        <v>35.54</v>
      </c>
      <c r="Q53" s="30">
        <v>0</v>
      </c>
      <c r="R53" s="30">
        <v>0</v>
      </c>
      <c r="S53" s="30">
        <v>8.69</v>
      </c>
      <c r="T53" s="30">
        <v>27.93</v>
      </c>
      <c r="U53" s="30">
        <v>4579.46</v>
      </c>
      <c r="V53" s="30">
        <v>3170.42</v>
      </c>
      <c r="W53" s="30">
        <v>575.01</v>
      </c>
      <c r="X53" s="30">
        <v>320.55</v>
      </c>
      <c r="Y53" s="30">
        <v>1052.26</v>
      </c>
      <c r="Z53" s="30">
        <v>22.61</v>
      </c>
      <c r="AA53" s="30">
        <v>185.16</v>
      </c>
      <c r="AB53" s="30">
        <v>17441.93</v>
      </c>
      <c r="AC53" s="30">
        <v>3323.22</v>
      </c>
      <c r="AD53" s="30">
        <v>19.420000000000002</v>
      </c>
      <c r="AE53" s="30">
        <v>1.06</v>
      </c>
      <c r="AF53" s="30">
        <v>1.04</v>
      </c>
      <c r="AG53" s="30">
        <v>14.47</v>
      </c>
      <c r="AH53" s="30">
        <v>31.2</v>
      </c>
      <c r="AI53" s="30">
        <v>229.04</v>
      </c>
      <c r="AJ53" s="30">
        <v>0.8</v>
      </c>
      <c r="AK53" s="30">
        <v>3992.17</v>
      </c>
      <c r="AL53" s="30">
        <v>3590.99</v>
      </c>
      <c r="AM53" s="30">
        <v>6434.53</v>
      </c>
      <c r="AN53" s="30">
        <v>4170.3</v>
      </c>
      <c r="AO53" s="30">
        <v>1545.76</v>
      </c>
      <c r="AP53" s="30">
        <v>2946.64</v>
      </c>
      <c r="AQ53" s="30">
        <v>954.09</v>
      </c>
      <c r="AR53" s="30">
        <v>3914.49</v>
      </c>
      <c r="AS53" s="30">
        <v>3492.89</v>
      </c>
      <c r="AT53" s="30">
        <v>3813.74</v>
      </c>
      <c r="AU53" s="30">
        <v>5335.65</v>
      </c>
      <c r="AV53" s="30">
        <v>2017.85</v>
      </c>
      <c r="AW53" s="30">
        <v>3135.94</v>
      </c>
      <c r="AX53" s="30">
        <v>17967.080000000002</v>
      </c>
      <c r="AY53" s="30">
        <v>392.59</v>
      </c>
      <c r="AZ53" s="30">
        <v>5237.68</v>
      </c>
      <c r="BA53" s="30">
        <v>3357.78</v>
      </c>
      <c r="BB53" s="30">
        <v>2684.14</v>
      </c>
      <c r="BC53" s="30">
        <v>1413.35</v>
      </c>
      <c r="BD53" s="30">
        <v>1.26</v>
      </c>
      <c r="BE53" s="30">
        <v>0.57999999999999996</v>
      </c>
      <c r="BF53" s="30">
        <v>0.31</v>
      </c>
      <c r="BG53" s="30">
        <v>0.71</v>
      </c>
      <c r="BH53" s="30">
        <v>0.82</v>
      </c>
      <c r="BI53" s="30">
        <v>3.76</v>
      </c>
      <c r="BJ53" s="30">
        <v>0</v>
      </c>
      <c r="BK53" s="30">
        <v>12.63</v>
      </c>
      <c r="BL53" s="30">
        <v>0</v>
      </c>
      <c r="BM53" s="30">
        <v>4.3</v>
      </c>
      <c r="BN53" s="30">
        <v>0.09</v>
      </c>
      <c r="BO53" s="30">
        <v>0.14000000000000001</v>
      </c>
      <c r="BP53" s="30">
        <v>0</v>
      </c>
      <c r="BQ53" s="30">
        <v>0.72</v>
      </c>
      <c r="BR53" s="30">
        <v>1.1399999999999999</v>
      </c>
      <c r="BS53" s="30">
        <v>15.44</v>
      </c>
      <c r="BT53" s="30">
        <v>0</v>
      </c>
      <c r="BU53" s="30">
        <v>0</v>
      </c>
      <c r="BV53" s="30">
        <v>16.04</v>
      </c>
      <c r="BW53" s="30">
        <v>0.15</v>
      </c>
      <c r="BX53" s="30">
        <v>0</v>
      </c>
      <c r="BY53" s="30">
        <v>0</v>
      </c>
      <c r="BZ53" s="30">
        <v>0</v>
      </c>
      <c r="CA53" s="30">
        <v>0</v>
      </c>
      <c r="CB53" s="30">
        <v>2813.25</v>
      </c>
      <c r="CC53" s="29">
        <v>411</v>
      </c>
      <c r="CE53" s="27">
        <v>3092.15</v>
      </c>
      <c r="CG53" s="27">
        <v>588.77</v>
      </c>
      <c r="CH53" s="27">
        <v>324.41000000000003</v>
      </c>
      <c r="CI53" s="27">
        <v>456.59</v>
      </c>
      <c r="CJ53" s="27">
        <v>17091.39</v>
      </c>
      <c r="CK53" s="27">
        <v>7144.37</v>
      </c>
      <c r="CL53" s="27">
        <v>12117.88</v>
      </c>
      <c r="CM53" s="27">
        <v>422.11</v>
      </c>
      <c r="CN53" s="27">
        <v>268.95</v>
      </c>
      <c r="CO53" s="27">
        <v>345.8</v>
      </c>
      <c r="CP53" s="27">
        <v>48.64</v>
      </c>
      <c r="CQ53" s="27">
        <v>8.17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120</v>
      </c>
      <c r="C55" s="16"/>
      <c r="D55" s="16">
        <v>12</v>
      </c>
      <c r="E55" s="16"/>
      <c r="F55" s="16">
        <v>25</v>
      </c>
      <c r="G55" s="16"/>
      <c r="H55" s="16">
        <v>62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122</v>
      </c>
      <c r="B1" s="83" t="s">
        <v>123</v>
      </c>
      <c r="C1" s="84"/>
      <c r="D1" s="85"/>
      <c r="E1" s="32" t="s">
        <v>124</v>
      </c>
      <c r="F1" s="33"/>
      <c r="I1" s="32" t="s">
        <v>125</v>
      </c>
      <c r="J1" s="34"/>
    </row>
    <row r="2" spans="1:10" ht="7.5" customHeight="1" thickBot="1"/>
    <row r="3" spans="1:10" ht="15" thickBot="1">
      <c r="A3" s="35" t="s">
        <v>126</v>
      </c>
      <c r="B3" s="36" t="s">
        <v>127</v>
      </c>
      <c r="C3" s="36" t="s">
        <v>128</v>
      </c>
      <c r="D3" s="36" t="s">
        <v>129</v>
      </c>
      <c r="E3" s="36" t="s">
        <v>6</v>
      </c>
      <c r="F3" s="36" t="s">
        <v>130</v>
      </c>
      <c r="G3" s="36" t="s">
        <v>131</v>
      </c>
      <c r="H3" s="36" t="s">
        <v>132</v>
      </c>
      <c r="I3" s="36" t="s">
        <v>133</v>
      </c>
      <c r="J3" s="37" t="s">
        <v>134</v>
      </c>
    </row>
    <row r="4" spans="1:10">
      <c r="A4" s="38" t="s">
        <v>135</v>
      </c>
      <c r="B4" s="39" t="s">
        <v>136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137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138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139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140</v>
      </c>
      <c r="B15" s="64" t="s">
        <v>139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141</v>
      </c>
      <c r="B18" s="46" t="s">
        <v>142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143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144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145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146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147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148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149</v>
      </c>
      <c r="C29" s="72" t="s">
        <v>153</v>
      </c>
      <c r="D29" s="41" t="s">
        <v>109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146</v>
      </c>
      <c r="C30" s="73" t="s">
        <v>154</v>
      </c>
      <c r="D30" s="53" t="s">
        <v>110</v>
      </c>
      <c r="E30" s="54">
        <v>110</v>
      </c>
      <c r="F30" s="55">
        <v>28.38</v>
      </c>
      <c r="G30" s="54">
        <v>44.66</v>
      </c>
      <c r="H30" s="54">
        <v>0.88</v>
      </c>
      <c r="I30" s="54">
        <v>0.22</v>
      </c>
      <c r="J30" s="56">
        <v>10.34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150</v>
      </c>
      <c r="B33" s="39" t="s">
        <v>136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145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146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138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151</v>
      </c>
      <c r="B39" s="64" t="s">
        <v>152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149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146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139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45324.320196759261</v>
      </c>
      <c r="C1">
        <f>YEAR(Дата_Сост)</f>
        <v>2024</v>
      </c>
      <c r="D1">
        <f>MONTH(Дата_Сост)</f>
        <v>2</v>
      </c>
      <c r="E1">
        <f>DAY(Дата_Сост)</f>
        <v>2</v>
      </c>
    </row>
    <row r="2" spans="1:5">
      <c r="A2" t="s">
        <v>82</v>
      </c>
      <c r="B2" s="2">
        <v>45313.384108796294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34</v>
      </c>
    </row>
    <row r="6" spans="1:5">
      <c r="B6" s="3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02.02.2024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2024-01-22T04:18:44Z</dcterms:modified>
</cp:coreProperties>
</file>