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7.0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'27.02.2024'!$A$3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<sst xmlns="http://schemas.openxmlformats.org/spreadsheetml/2006/main" count="185" uniqueCount="155">
  <si>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</si>
  <si>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</si>
  <si>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</si>
  <si>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</si>
  <si>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</si>
  <si>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</si>
  <si>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</si>
  <si>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</si>
  <si>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</si>
  <si>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</si>
  <si>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</si>
  <si>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</si>
  <si>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</si>
  <si>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</si>
  <si>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</si>
  <si>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</si>
  <si>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</si>
  <si>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</si>
  <si>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</si>
  <si>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</si>
  <si>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</si>
  <si>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</si>
  <si>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</si>
  <si>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</si>
  <si>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</si>
  <si>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</si>
  <si>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</si>
  <si>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</si>
  <si>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</si>
  <si>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</si>
  <si>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</si>
  <si>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</si>
  <si>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</si>
  <si>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</si>
  <si>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</si>
  <si>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</si>
  <si>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</si>
  <si>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</si>
  <si>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</si>
  <si>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</si>
  <si>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</si>
  <si>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</si>
  <si>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</si>
  <si>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</si>
  <si>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</si>
  <si>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</si>
  <si>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</si>
  <si>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</si>
  <si>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</si>
  <si>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</si>
  <si>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</si>
  <si>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</si>
  <si>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</si>
  <si>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</si>
  <si>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</si>
  <si>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</si>
  <si>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</si>
  <si>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</si>
  <si>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</si>
  <si>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</si>
  <si>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</si>
  <si>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</si>
  <si>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</si>
  <si>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</si>
  <si>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</si>
  <si>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</si>
  <si>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</si>
  <si>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</si>
  <si>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</si>
  <si>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</si>
  <si>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</si>
  <si>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</si>
  <si>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</si>
  <si>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</si>
  <si>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</si>
  <si>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</si>
  <si>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</si>
  <si>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</si>
  <si>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</si>
  <si>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</si>
  <si>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</si>
  <si>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</si>
  <si>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</si>
  <si>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</si>
  <si>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</si>
  <si>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</si>
  <si>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</si>
  <si>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</si>
  <si>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</si>
  <si>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</si>
  <si>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</si>
  <si>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</si>
  <si>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</si>
  <si>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"Дружба"</t>
  </si>
  <si>
    <t>Омлет с зеленым горошком и сыром (запеченный)</t>
  </si>
  <si>
    <t>Хлеб пшеничный</t>
  </si>
  <si>
    <t>Сыр (порциями)</t>
  </si>
  <si>
    <t>Кофейный напиток с молоком (вариант 2)</t>
  </si>
  <si>
    <t>Итого за 'Завтрак с 7 до 11 лет'</t>
  </si>
  <si>
    <t>Обед  с 7 до 11 лет</t>
  </si>
  <si>
    <t>Салат из моркови с растительным маслом</t>
  </si>
  <si>
    <t>Суп "Кудрявый" со сметаной</t>
  </si>
  <si>
    <t>Каша перловая рассыпчатая</t>
  </si>
  <si>
    <t>Гуляш с томатом (вариант 1)</t>
  </si>
  <si>
    <t>Хлеб ржаной</t>
  </si>
  <si>
    <t>Чай с лимоном (вариант 4)</t>
  </si>
  <si>
    <t>Итого за 'Обед  с 7 до 11 лет'</t>
  </si>
  <si>
    <t>Полдник</t>
  </si>
  <si>
    <t>Сок</t>
  </si>
  <si>
    <t>Вафли мягкие "Яшкино" ин/уп.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</si>
  <si>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</si>
  <si>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</si>
  <si>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</si>
  <si>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</si>
  <si>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</si>
  <si>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</si>
  <si>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</si>
  <si>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</si>
  <si>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</si>
  <si>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27.02.2024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</si>
  <si>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</si>
  <si>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</si>
  <si>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</si>
  <si>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</si>
  <si>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</si>
  <si>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</si>
  <si>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</si>
  <si>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</si>
  <si>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</si>
  <si>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</si>
  <si>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</si>
  <si>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</si>
  <si>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</si>
  <si>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</si>
  <si>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</si>
  <si>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</si>
  <si>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</si>
  <si>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</si>
  <si>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</si>
  <si>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</si>
  <si>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</si>
  <si>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</si>
  <si>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</si>
  <si>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</si>
  <si>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</si>
  <si>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</si>
  <si>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</si>
  <si>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</si>
  <si>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</si>
  <si>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</si>
  <si>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</si>
  <si>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</si>
  <si>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/>
  </si>
  <si>
    <t>Итого сумма с 7 до 11 лет     191,00</t>
  </si>
  <si>
    <t>Итого сумма с 12 и старше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</si>
</sst>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42" workbookViewId="0">
      <selection activeCell="A55" sqref="A55:CC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27.2.2024г.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"27 февраля 2024 г."</f>
        <v>27 февраля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"200"</f>
        <v>200</v>
      </c>
      <c r="B11" s="24" t="s">
        <v>93</v>
      </c>
      <c r="C11" s="25" t="str">
        <f>"180"</f>
        <v>180</v>
      </c>
      <c r="D11" s="25">
        <v>5.53</v>
      </c>
      <c r="E11" s="25">
        <v>2.6</v>
      </c>
      <c r="F11" s="25">
        <v>7.4</v>
      </c>
      <c r="G11" s="25">
        <v>0.7</v>
      </c>
      <c r="H11" s="25">
        <v>30.35</v>
      </c>
      <c r="I11" s="25">
        <v>208.68236532467529</v>
      </c>
      <c r="J11" s="26">
        <v>4.41</v>
      </c>
      <c r="K11" s="26">
        <v>0.12</v>
      </c>
      <c r="L11" s="26">
        <v>0</v>
      </c>
      <c r="M11" s="26">
        <v>0</v>
      </c>
      <c r="N11" s="26">
        <v>8.8800000000000008</v>
      </c>
      <c r="O11" s="26">
        <v>20.47</v>
      </c>
      <c r="P11" s="26">
        <v>1</v>
      </c>
      <c r="Q11" s="26">
        <v>0</v>
      </c>
      <c r="R11" s="26">
        <v>0</v>
      </c>
      <c r="S11" s="26">
        <v>0.09</v>
      </c>
      <c r="T11" s="26">
        <v>0.94</v>
      </c>
      <c r="U11" s="26">
        <v>48.56</v>
      </c>
      <c r="V11" s="26">
        <v>182.13</v>
      </c>
      <c r="W11" s="26">
        <v>111.7</v>
      </c>
      <c r="X11" s="26">
        <v>32.520000000000003</v>
      </c>
      <c r="Y11" s="26">
        <v>134.18</v>
      </c>
      <c r="Z11" s="26">
        <v>0.71</v>
      </c>
      <c r="AA11" s="26">
        <v>45.68</v>
      </c>
      <c r="AB11" s="26">
        <v>29.07</v>
      </c>
      <c r="AC11" s="26">
        <v>50.96</v>
      </c>
      <c r="AD11" s="26">
        <v>0.16</v>
      </c>
      <c r="AE11" s="26">
        <v>0.1</v>
      </c>
      <c r="AF11" s="26">
        <v>0.14000000000000001</v>
      </c>
      <c r="AG11" s="26">
        <v>0.51</v>
      </c>
      <c r="AH11" s="26">
        <v>2</v>
      </c>
      <c r="AI11" s="26">
        <v>0.47</v>
      </c>
      <c r="AJ11" s="26">
        <v>0</v>
      </c>
      <c r="AK11" s="26">
        <v>284.24</v>
      </c>
      <c r="AL11" s="26">
        <v>263.18</v>
      </c>
      <c r="AM11" s="26">
        <v>595.74</v>
      </c>
      <c r="AN11" s="26">
        <v>283.39</v>
      </c>
      <c r="AO11" s="26">
        <v>138.99</v>
      </c>
      <c r="AP11" s="26">
        <v>218.4</v>
      </c>
      <c r="AQ11" s="26">
        <v>84.07</v>
      </c>
      <c r="AR11" s="26">
        <v>281.2</v>
      </c>
      <c r="AS11" s="26">
        <v>239.34</v>
      </c>
      <c r="AT11" s="26">
        <v>143.87</v>
      </c>
      <c r="AU11" s="26">
        <v>187.59</v>
      </c>
      <c r="AV11" s="26">
        <v>69.069999999999993</v>
      </c>
      <c r="AW11" s="26">
        <v>96.23</v>
      </c>
      <c r="AX11" s="26">
        <v>550.54</v>
      </c>
      <c r="AY11" s="26">
        <v>0</v>
      </c>
      <c r="AZ11" s="26">
        <v>185.94</v>
      </c>
      <c r="BA11" s="26">
        <v>167.22</v>
      </c>
      <c r="BB11" s="26">
        <v>274.69</v>
      </c>
      <c r="BC11" s="26">
        <v>73.099999999999994</v>
      </c>
      <c r="BD11" s="26">
        <v>0.17</v>
      </c>
      <c r="BE11" s="26">
        <v>0.04</v>
      </c>
      <c r="BF11" s="26">
        <v>0.03</v>
      </c>
      <c r="BG11" s="26">
        <v>0.09</v>
      </c>
      <c r="BH11" s="26">
        <v>0.11</v>
      </c>
      <c r="BI11" s="26">
        <v>0.37</v>
      </c>
      <c r="BJ11" s="26">
        <v>0</v>
      </c>
      <c r="BK11" s="26">
        <v>1.22</v>
      </c>
      <c r="BL11" s="26">
        <v>0</v>
      </c>
      <c r="BM11" s="26">
        <v>0.37</v>
      </c>
      <c r="BN11" s="26">
        <v>0</v>
      </c>
      <c r="BO11" s="26">
        <v>0</v>
      </c>
      <c r="BP11" s="26">
        <v>0</v>
      </c>
      <c r="BQ11" s="26">
        <v>0.04</v>
      </c>
      <c r="BR11" s="26">
        <v>0.14000000000000001</v>
      </c>
      <c r="BS11" s="26">
        <v>1.2</v>
      </c>
      <c r="BT11" s="26">
        <v>0</v>
      </c>
      <c r="BU11" s="26">
        <v>0</v>
      </c>
      <c r="BV11" s="26">
        <v>0.38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85.16</v>
      </c>
      <c r="CC11" s="25">
        <v>19.36</v>
      </c>
      <c r="CE11" s="23">
        <v>50.53</v>
      </c>
      <c r="CG11" s="23">
        <v>7.94</v>
      </c>
      <c r="CH11" s="23">
        <v>2.54</v>
      </c>
      <c r="CI11" s="23">
        <v>5.24</v>
      </c>
      <c r="CJ11" s="23">
        <v>1421.81</v>
      </c>
      <c r="CK11" s="23">
        <v>642.23</v>
      </c>
      <c r="CL11" s="23">
        <v>1032.02</v>
      </c>
      <c r="CM11" s="23">
        <v>13.95</v>
      </c>
      <c r="CN11" s="23">
        <v>4.79</v>
      </c>
      <c r="CO11" s="23">
        <v>9.3699999999999992</v>
      </c>
      <c r="CP11" s="23">
        <v>4.38</v>
      </c>
      <c r="CQ11" s="23">
        <v>0</v>
      </c>
      <c r="CR11" s="23">
        <v>11.74</v>
      </c>
    </row>
    <row r="12" spans="1:96" s="23" customFormat="1" ht="24">
      <c r="A12" s="23" t="str">
        <f>"5/6"</f>
        <v>5/6</v>
      </c>
      <c r="B12" s="24" t="s">
        <v>94</v>
      </c>
      <c r="C12" s="25" t="str">
        <f>"100"</f>
        <v>100</v>
      </c>
      <c r="D12" s="25">
        <v>8.56</v>
      </c>
      <c r="E12" s="25">
        <v>7.71</v>
      </c>
      <c r="F12" s="25">
        <v>7.81</v>
      </c>
      <c r="G12" s="25">
        <v>1.0900000000000001</v>
      </c>
      <c r="H12" s="25">
        <v>6.23</v>
      </c>
      <c r="I12" s="25">
        <v>125.67590666666663</v>
      </c>
      <c r="J12" s="26">
        <v>3.13</v>
      </c>
      <c r="K12" s="26">
        <v>0.65</v>
      </c>
      <c r="L12" s="26">
        <v>0</v>
      </c>
      <c r="M12" s="26">
        <v>0</v>
      </c>
      <c r="N12" s="26">
        <v>2.91</v>
      </c>
      <c r="O12" s="26">
        <v>1.31</v>
      </c>
      <c r="P12" s="26">
        <v>2.0099999999999998</v>
      </c>
      <c r="Q12" s="26">
        <v>0</v>
      </c>
      <c r="R12" s="26">
        <v>0</v>
      </c>
      <c r="S12" s="26">
        <v>0.23</v>
      </c>
      <c r="T12" s="26">
        <v>2.02</v>
      </c>
      <c r="U12" s="26">
        <v>485.18</v>
      </c>
      <c r="V12" s="26">
        <v>133.59</v>
      </c>
      <c r="W12" s="26">
        <v>119.25</v>
      </c>
      <c r="X12" s="26">
        <v>18.5</v>
      </c>
      <c r="Y12" s="26">
        <v>147.97999999999999</v>
      </c>
      <c r="Z12" s="26">
        <v>1.25</v>
      </c>
      <c r="AA12" s="26">
        <v>75.37</v>
      </c>
      <c r="AB12" s="26">
        <v>139.84</v>
      </c>
      <c r="AC12" s="26">
        <v>154.82</v>
      </c>
      <c r="AD12" s="26">
        <v>0.81</v>
      </c>
      <c r="AE12" s="26">
        <v>7.0000000000000007E-2</v>
      </c>
      <c r="AF12" s="26">
        <v>0.21</v>
      </c>
      <c r="AG12" s="26">
        <v>0.35</v>
      </c>
      <c r="AH12" s="26">
        <v>2.73</v>
      </c>
      <c r="AI12" s="26">
        <v>1.98</v>
      </c>
      <c r="AJ12" s="26">
        <v>0</v>
      </c>
      <c r="AK12" s="26">
        <v>523.91</v>
      </c>
      <c r="AL12" s="26">
        <v>398.32</v>
      </c>
      <c r="AM12" s="26">
        <v>719.08</v>
      </c>
      <c r="AN12" s="26">
        <v>608.45000000000005</v>
      </c>
      <c r="AO12" s="26">
        <v>231.44</v>
      </c>
      <c r="AP12" s="26">
        <v>395.01</v>
      </c>
      <c r="AQ12" s="26">
        <v>150.81</v>
      </c>
      <c r="AR12" s="26">
        <v>428.09</v>
      </c>
      <c r="AS12" s="26">
        <v>368.48</v>
      </c>
      <c r="AT12" s="26">
        <v>491.06</v>
      </c>
      <c r="AU12" s="26">
        <v>756.09</v>
      </c>
      <c r="AV12" s="26">
        <v>259.95999999999998</v>
      </c>
      <c r="AW12" s="26">
        <v>250.89</v>
      </c>
      <c r="AX12" s="26">
        <v>1139</v>
      </c>
      <c r="AY12" s="26">
        <v>5.26</v>
      </c>
      <c r="AZ12" s="26">
        <v>377.18</v>
      </c>
      <c r="BA12" s="26">
        <v>502.48</v>
      </c>
      <c r="BB12" s="26">
        <v>369.3</v>
      </c>
      <c r="BC12" s="26">
        <v>144.71</v>
      </c>
      <c r="BD12" s="26">
        <v>0</v>
      </c>
      <c r="BE12" s="26">
        <v>0.01</v>
      </c>
      <c r="BF12" s="26">
        <v>0.03</v>
      </c>
      <c r="BG12" s="26">
        <v>0.08</v>
      </c>
      <c r="BH12" s="26">
        <v>0.08</v>
      </c>
      <c r="BI12" s="26">
        <v>0.16</v>
      </c>
      <c r="BJ12" s="26">
        <v>0.02</v>
      </c>
      <c r="BK12" s="26">
        <v>0.46</v>
      </c>
      <c r="BL12" s="26">
        <v>0.01</v>
      </c>
      <c r="BM12" s="26">
        <v>0.26</v>
      </c>
      <c r="BN12" s="26">
        <v>0.02</v>
      </c>
      <c r="BO12" s="26">
        <v>0.01</v>
      </c>
      <c r="BP12" s="26">
        <v>0</v>
      </c>
      <c r="BQ12" s="26">
        <v>0.03</v>
      </c>
      <c r="BR12" s="26">
        <v>0.03</v>
      </c>
      <c r="BS12" s="26">
        <v>0.66</v>
      </c>
      <c r="BT12" s="26">
        <v>0</v>
      </c>
      <c r="BU12" s="26">
        <v>0</v>
      </c>
      <c r="BV12" s="26">
        <v>0.64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97.48</v>
      </c>
      <c r="CC12" s="25">
        <v>41.78</v>
      </c>
      <c r="CE12" s="23">
        <v>98.67</v>
      </c>
      <c r="CG12" s="23">
        <v>41.38</v>
      </c>
      <c r="CH12" s="23">
        <v>23.69</v>
      </c>
      <c r="CI12" s="23">
        <v>32.53</v>
      </c>
      <c r="CJ12" s="23">
        <v>2405.4699999999998</v>
      </c>
      <c r="CK12" s="23">
        <v>1523.8</v>
      </c>
      <c r="CL12" s="23">
        <v>1964.63</v>
      </c>
      <c r="CM12" s="23">
        <v>12.08</v>
      </c>
      <c r="CN12" s="23">
        <v>5.89</v>
      </c>
      <c r="CO12" s="23">
        <v>8.98</v>
      </c>
      <c r="CP12" s="23">
        <v>0</v>
      </c>
      <c r="CQ12" s="23">
        <v>0.5</v>
      </c>
      <c r="CR12" s="23">
        <v>25.32</v>
      </c>
    </row>
    <row r="13" spans="1:96" s="23" customFormat="1">
      <c r="A13" s="23" t="str">
        <f>"2"</f>
        <v>2</v>
      </c>
      <c r="B13" s="24" t="s">
        <v>95</v>
      </c>
      <c r="C13" s="25" t="str">
        <f>"30"</f>
        <v>30</v>
      </c>
      <c r="D13" s="25">
        <v>1.98</v>
      </c>
      <c r="E13" s="25">
        <v>0</v>
      </c>
      <c r="F13" s="25">
        <v>0.2</v>
      </c>
      <c r="G13" s="25">
        <v>0.2</v>
      </c>
      <c r="H13" s="25">
        <v>14.07</v>
      </c>
      <c r="I13" s="25">
        <v>67.170299999999997</v>
      </c>
      <c r="J13" s="26">
        <v>0</v>
      </c>
      <c r="K13" s="26">
        <v>0</v>
      </c>
      <c r="L13" s="26">
        <v>0</v>
      </c>
      <c r="M13" s="26">
        <v>0</v>
      </c>
      <c r="N13" s="26">
        <v>0.33</v>
      </c>
      <c r="O13" s="26">
        <v>13.68</v>
      </c>
      <c r="P13" s="26">
        <v>0.06</v>
      </c>
      <c r="Q13" s="26">
        <v>0</v>
      </c>
      <c r="R13" s="26">
        <v>0</v>
      </c>
      <c r="S13" s="26">
        <v>0</v>
      </c>
      <c r="T13" s="26">
        <v>0.54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95.79</v>
      </c>
      <c r="AL13" s="26">
        <v>99.7</v>
      </c>
      <c r="AM13" s="26">
        <v>152.69</v>
      </c>
      <c r="AN13" s="26">
        <v>50.63</v>
      </c>
      <c r="AO13" s="26">
        <v>30.02</v>
      </c>
      <c r="AP13" s="26">
        <v>60.03</v>
      </c>
      <c r="AQ13" s="26">
        <v>22.71</v>
      </c>
      <c r="AR13" s="26">
        <v>108.58</v>
      </c>
      <c r="AS13" s="26">
        <v>67.34</v>
      </c>
      <c r="AT13" s="26">
        <v>93.96</v>
      </c>
      <c r="AU13" s="26">
        <v>77.52</v>
      </c>
      <c r="AV13" s="26">
        <v>40.72</v>
      </c>
      <c r="AW13" s="26">
        <v>72.040000000000006</v>
      </c>
      <c r="AX13" s="26">
        <v>602.39</v>
      </c>
      <c r="AY13" s="26">
        <v>0</v>
      </c>
      <c r="AZ13" s="26">
        <v>196.27</v>
      </c>
      <c r="BA13" s="26">
        <v>85.35</v>
      </c>
      <c r="BB13" s="26">
        <v>56.64</v>
      </c>
      <c r="BC13" s="26">
        <v>44.89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0.02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0.02</v>
      </c>
      <c r="BT13" s="26">
        <v>0</v>
      </c>
      <c r="BU13" s="26">
        <v>0</v>
      </c>
      <c r="BV13" s="26">
        <v>0.08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11.73</v>
      </c>
      <c r="CC13" s="25">
        <v>1.68</v>
      </c>
      <c r="CE13" s="23">
        <v>0</v>
      </c>
      <c r="CG13" s="23">
        <v>0</v>
      </c>
      <c r="CH13" s="23">
        <v>0</v>
      </c>
      <c r="CI13" s="23">
        <v>0</v>
      </c>
      <c r="CJ13" s="23">
        <v>337.42</v>
      </c>
      <c r="CK13" s="23">
        <v>130</v>
      </c>
      <c r="CL13" s="23">
        <v>233.71</v>
      </c>
      <c r="CM13" s="23">
        <v>2.7</v>
      </c>
      <c r="CN13" s="23">
        <v>2.7</v>
      </c>
      <c r="CO13" s="23">
        <v>2.7</v>
      </c>
      <c r="CP13" s="23">
        <v>0</v>
      </c>
      <c r="CQ13" s="23">
        <v>0</v>
      </c>
      <c r="CR13" s="23">
        <v>1.4</v>
      </c>
    </row>
    <row r="14" spans="1:96" s="23" customFormat="1">
      <c r="A14" s="23" t="str">
        <f>"4/13"</f>
        <v>4/13</v>
      </c>
      <c r="B14" s="24" t="s">
        <v>96</v>
      </c>
      <c r="C14" s="25" t="str">
        <f>"10"</f>
        <v>10</v>
      </c>
      <c r="D14" s="25">
        <v>2.3199999999999998</v>
      </c>
      <c r="E14" s="25">
        <v>2.3199999999999998</v>
      </c>
      <c r="F14" s="25">
        <v>2.95</v>
      </c>
      <c r="G14" s="25">
        <v>0</v>
      </c>
      <c r="H14" s="25">
        <v>0</v>
      </c>
      <c r="I14" s="25">
        <v>36.43</v>
      </c>
      <c r="J14" s="26">
        <v>1.59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0.2</v>
      </c>
      <c r="T14" s="26">
        <v>0.43</v>
      </c>
      <c r="U14" s="26">
        <v>81</v>
      </c>
      <c r="V14" s="26">
        <v>8.8000000000000007</v>
      </c>
      <c r="W14" s="26">
        <v>88</v>
      </c>
      <c r="X14" s="26">
        <v>3.5</v>
      </c>
      <c r="Y14" s="26">
        <v>50</v>
      </c>
      <c r="Z14" s="26">
        <v>0.1</v>
      </c>
      <c r="AA14" s="26">
        <v>26</v>
      </c>
      <c r="AB14" s="26">
        <v>17</v>
      </c>
      <c r="AC14" s="26">
        <v>28.8</v>
      </c>
      <c r="AD14" s="26">
        <v>0.05</v>
      </c>
      <c r="AE14" s="26">
        <v>0</v>
      </c>
      <c r="AF14" s="26">
        <v>0.03</v>
      </c>
      <c r="AG14" s="26">
        <v>0.02</v>
      </c>
      <c r="AH14" s="26">
        <v>0.61</v>
      </c>
      <c r="AI14" s="26">
        <v>7.0000000000000007E-2</v>
      </c>
      <c r="AJ14" s="26">
        <v>0</v>
      </c>
      <c r="AK14" s="26">
        <v>169</v>
      </c>
      <c r="AL14" s="26">
        <v>97</v>
      </c>
      <c r="AM14" s="26">
        <v>193</v>
      </c>
      <c r="AN14" s="26">
        <v>153</v>
      </c>
      <c r="AO14" s="26">
        <v>54</v>
      </c>
      <c r="AP14" s="26">
        <v>92</v>
      </c>
      <c r="AQ14" s="26">
        <v>66</v>
      </c>
      <c r="AR14" s="26">
        <v>122</v>
      </c>
      <c r="AS14" s="26">
        <v>60</v>
      </c>
      <c r="AT14" s="26">
        <v>71</v>
      </c>
      <c r="AU14" s="26">
        <v>135</v>
      </c>
      <c r="AV14" s="26">
        <v>149</v>
      </c>
      <c r="AW14" s="26">
        <v>38</v>
      </c>
      <c r="AX14" s="26">
        <v>460</v>
      </c>
      <c r="AY14" s="26">
        <v>0</v>
      </c>
      <c r="AZ14" s="26">
        <v>232</v>
      </c>
      <c r="BA14" s="26">
        <v>120</v>
      </c>
      <c r="BB14" s="26">
        <v>135</v>
      </c>
      <c r="BC14" s="26">
        <v>21</v>
      </c>
      <c r="BD14" s="26">
        <v>0</v>
      </c>
      <c r="BE14" s="26">
        <v>0.01</v>
      </c>
      <c r="BF14" s="26">
        <v>0.04</v>
      </c>
      <c r="BG14" s="26">
        <v>0.13</v>
      </c>
      <c r="BH14" s="26">
        <v>0.12</v>
      </c>
      <c r="BI14" s="26">
        <v>0.24</v>
      </c>
      <c r="BJ14" s="26">
        <v>0.03</v>
      </c>
      <c r="BK14" s="26">
        <v>0.62</v>
      </c>
      <c r="BL14" s="26">
        <v>0.02</v>
      </c>
      <c r="BM14" s="26">
        <v>0.34</v>
      </c>
      <c r="BN14" s="26">
        <v>0.02</v>
      </c>
      <c r="BO14" s="26">
        <v>0</v>
      </c>
      <c r="BP14" s="26">
        <v>0</v>
      </c>
      <c r="BQ14" s="26">
        <v>0.04</v>
      </c>
      <c r="BR14" s="26">
        <v>0.05</v>
      </c>
      <c r="BS14" s="26">
        <v>0.68</v>
      </c>
      <c r="BT14" s="26">
        <v>0</v>
      </c>
      <c r="BU14" s="26">
        <v>0</v>
      </c>
      <c r="BV14" s="26">
        <v>7.0000000000000007E-2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4.0999999999999996</v>
      </c>
      <c r="CC14" s="25">
        <v>8.7100000000000009</v>
      </c>
      <c r="CE14" s="23">
        <v>28.83</v>
      </c>
      <c r="CG14" s="23">
        <v>0</v>
      </c>
      <c r="CH14" s="23">
        <v>0</v>
      </c>
      <c r="CI14" s="23">
        <v>0</v>
      </c>
      <c r="CJ14" s="23">
        <v>500</v>
      </c>
      <c r="CK14" s="23">
        <v>370</v>
      </c>
      <c r="CL14" s="23">
        <v>435</v>
      </c>
      <c r="CM14" s="23">
        <v>1.53</v>
      </c>
      <c r="CN14" s="23">
        <v>0.97</v>
      </c>
      <c r="CO14" s="23">
        <v>1.25</v>
      </c>
      <c r="CP14" s="23">
        <v>0</v>
      </c>
      <c r="CQ14" s="23">
        <v>0</v>
      </c>
      <c r="CR14" s="23">
        <v>5.28</v>
      </c>
    </row>
    <row r="15" spans="1:96" s="19" customFormat="1" ht="24">
      <c r="A15" s="19" t="str">
        <f>"32/10"</f>
        <v>32/10</v>
      </c>
      <c r="B15" s="20" t="s">
        <v>97</v>
      </c>
      <c r="C15" s="21" t="str">
        <f>"200"</f>
        <v>200</v>
      </c>
      <c r="D15" s="21">
        <v>3.14</v>
      </c>
      <c r="E15" s="21">
        <v>2.84</v>
      </c>
      <c r="F15" s="21">
        <v>3.21</v>
      </c>
      <c r="G15" s="21">
        <v>7.0000000000000007E-2</v>
      </c>
      <c r="H15" s="21">
        <v>9.5</v>
      </c>
      <c r="I15" s="21">
        <v>77.788600000000002</v>
      </c>
      <c r="J15" s="22">
        <v>2</v>
      </c>
      <c r="K15" s="22">
        <v>0</v>
      </c>
      <c r="L15" s="22">
        <v>0</v>
      </c>
      <c r="M15" s="22">
        <v>0</v>
      </c>
      <c r="N15" s="22">
        <v>9.5</v>
      </c>
      <c r="O15" s="22">
        <v>0</v>
      </c>
      <c r="P15" s="22">
        <v>0</v>
      </c>
      <c r="Q15" s="22">
        <v>0</v>
      </c>
      <c r="R15" s="22">
        <v>0</v>
      </c>
      <c r="S15" s="22">
        <v>0.1</v>
      </c>
      <c r="T15" s="22">
        <v>0.71</v>
      </c>
      <c r="U15" s="22">
        <v>49.55</v>
      </c>
      <c r="V15" s="22">
        <v>144.69</v>
      </c>
      <c r="W15" s="22">
        <v>116.55</v>
      </c>
      <c r="X15" s="22">
        <v>13.3</v>
      </c>
      <c r="Y15" s="22">
        <v>83.7</v>
      </c>
      <c r="Z15" s="22">
        <v>0.11</v>
      </c>
      <c r="AA15" s="22">
        <v>20</v>
      </c>
      <c r="AB15" s="22">
        <v>9</v>
      </c>
      <c r="AC15" s="22">
        <v>22</v>
      </c>
      <c r="AD15" s="22">
        <v>0</v>
      </c>
      <c r="AE15" s="22">
        <v>0.03</v>
      </c>
      <c r="AF15" s="22">
        <v>0.14000000000000001</v>
      </c>
      <c r="AG15" s="22">
        <v>0.09</v>
      </c>
      <c r="AH15" s="22">
        <v>0.8</v>
      </c>
      <c r="AI15" s="22">
        <v>0.52</v>
      </c>
      <c r="AJ15" s="22">
        <v>0</v>
      </c>
      <c r="AK15" s="22">
        <v>159.74</v>
      </c>
      <c r="AL15" s="22">
        <v>157.78</v>
      </c>
      <c r="AM15" s="22">
        <v>270.48</v>
      </c>
      <c r="AN15" s="22">
        <v>217.56</v>
      </c>
      <c r="AO15" s="22">
        <v>72.52</v>
      </c>
      <c r="AP15" s="22">
        <v>127.4</v>
      </c>
      <c r="AQ15" s="22">
        <v>42.14</v>
      </c>
      <c r="AR15" s="22">
        <v>143.08000000000001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180.32</v>
      </c>
      <c r="BC15" s="22">
        <v>25.48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198.55</v>
      </c>
      <c r="CC15" s="21">
        <v>13.01</v>
      </c>
      <c r="CE15" s="19">
        <v>21.5</v>
      </c>
      <c r="CG15" s="19">
        <v>13.77</v>
      </c>
      <c r="CH15" s="19">
        <v>4.93</v>
      </c>
      <c r="CI15" s="19">
        <v>9.35</v>
      </c>
      <c r="CJ15" s="19">
        <v>1007.44</v>
      </c>
      <c r="CK15" s="19">
        <v>363.11</v>
      </c>
      <c r="CL15" s="19">
        <v>685.28</v>
      </c>
      <c r="CM15" s="19">
        <v>41.81</v>
      </c>
      <c r="CN15" s="19">
        <v>19.5</v>
      </c>
      <c r="CO15" s="19">
        <v>30.66</v>
      </c>
      <c r="CP15" s="19">
        <v>5</v>
      </c>
      <c r="CQ15" s="19">
        <v>0</v>
      </c>
      <c r="CR15" s="19">
        <v>7.89</v>
      </c>
    </row>
    <row r="16" spans="1:96" s="27" customFormat="1" ht="11.4">
      <c r="B16" s="28" t="s">
        <v>98</v>
      </c>
      <c r="C16" s="29"/>
      <c r="D16" s="29">
        <v>21.53</v>
      </c>
      <c r="E16" s="29">
        <v>15.46</v>
      </c>
      <c r="F16" s="29">
        <v>21.57</v>
      </c>
      <c r="G16" s="29">
        <v>2.06</v>
      </c>
      <c r="H16" s="29">
        <v>60.15</v>
      </c>
      <c r="I16" s="29">
        <v>515.75</v>
      </c>
      <c r="J16" s="30">
        <v>11.13</v>
      </c>
      <c r="K16" s="30">
        <v>0.77</v>
      </c>
      <c r="L16" s="30">
        <v>0</v>
      </c>
      <c r="M16" s="30">
        <v>0</v>
      </c>
      <c r="N16" s="30">
        <v>21.62</v>
      </c>
      <c r="O16" s="30">
        <v>35.46</v>
      </c>
      <c r="P16" s="30">
        <v>3.07</v>
      </c>
      <c r="Q16" s="30">
        <v>0</v>
      </c>
      <c r="R16" s="30">
        <v>0</v>
      </c>
      <c r="S16" s="30">
        <v>0.62</v>
      </c>
      <c r="T16" s="30">
        <v>4.63</v>
      </c>
      <c r="U16" s="30">
        <v>664.29</v>
      </c>
      <c r="V16" s="30">
        <v>469.21</v>
      </c>
      <c r="W16" s="30">
        <v>435.49</v>
      </c>
      <c r="X16" s="30">
        <v>67.819999999999993</v>
      </c>
      <c r="Y16" s="30">
        <v>415.87</v>
      </c>
      <c r="Z16" s="30">
        <v>2.17</v>
      </c>
      <c r="AA16" s="30">
        <v>167.05</v>
      </c>
      <c r="AB16" s="30">
        <v>194.91</v>
      </c>
      <c r="AC16" s="30">
        <v>256.58999999999997</v>
      </c>
      <c r="AD16" s="30">
        <v>1.01</v>
      </c>
      <c r="AE16" s="30">
        <v>0.21</v>
      </c>
      <c r="AF16" s="30">
        <v>0.52</v>
      </c>
      <c r="AG16" s="30">
        <v>0.96</v>
      </c>
      <c r="AH16" s="30">
        <v>6.14</v>
      </c>
      <c r="AI16" s="30">
        <v>3.04</v>
      </c>
      <c r="AJ16" s="30">
        <v>0</v>
      </c>
      <c r="AK16" s="30">
        <v>1232.69</v>
      </c>
      <c r="AL16" s="30">
        <v>1015.98</v>
      </c>
      <c r="AM16" s="30">
        <v>1930.99</v>
      </c>
      <c r="AN16" s="30">
        <v>1313.03</v>
      </c>
      <c r="AO16" s="30">
        <v>526.96</v>
      </c>
      <c r="AP16" s="30">
        <v>892.84</v>
      </c>
      <c r="AQ16" s="30">
        <v>365.73</v>
      </c>
      <c r="AR16" s="30">
        <v>1082.94</v>
      </c>
      <c r="AS16" s="30">
        <v>735.16</v>
      </c>
      <c r="AT16" s="30">
        <v>799.89</v>
      </c>
      <c r="AU16" s="30">
        <v>1156.2</v>
      </c>
      <c r="AV16" s="30">
        <v>518.74</v>
      </c>
      <c r="AW16" s="30">
        <v>457.15</v>
      </c>
      <c r="AX16" s="30">
        <v>2751.93</v>
      </c>
      <c r="AY16" s="30">
        <v>5.26</v>
      </c>
      <c r="AZ16" s="30">
        <v>991.38</v>
      </c>
      <c r="BA16" s="30">
        <v>875.05</v>
      </c>
      <c r="BB16" s="30">
        <v>1015.95</v>
      </c>
      <c r="BC16" s="30">
        <v>309.17</v>
      </c>
      <c r="BD16" s="30">
        <v>0.17</v>
      </c>
      <c r="BE16" s="30">
        <v>0.06</v>
      </c>
      <c r="BF16" s="30">
        <v>0.1</v>
      </c>
      <c r="BG16" s="30">
        <v>0.3</v>
      </c>
      <c r="BH16" s="30">
        <v>0.31</v>
      </c>
      <c r="BI16" s="30">
        <v>0.77</v>
      </c>
      <c r="BJ16" s="30">
        <v>0.05</v>
      </c>
      <c r="BK16" s="30">
        <v>2.3199999999999998</v>
      </c>
      <c r="BL16" s="30">
        <v>0.03</v>
      </c>
      <c r="BM16" s="30">
        <v>0.97</v>
      </c>
      <c r="BN16" s="30">
        <v>0.04</v>
      </c>
      <c r="BO16" s="30">
        <v>0.01</v>
      </c>
      <c r="BP16" s="30">
        <v>0</v>
      </c>
      <c r="BQ16" s="30">
        <v>0.1</v>
      </c>
      <c r="BR16" s="30">
        <v>0.22</v>
      </c>
      <c r="BS16" s="30">
        <v>2.5499999999999998</v>
      </c>
      <c r="BT16" s="30">
        <v>0</v>
      </c>
      <c r="BU16" s="30">
        <v>0</v>
      </c>
      <c r="BV16" s="30">
        <v>1.17</v>
      </c>
      <c r="BW16" s="30">
        <v>0.01</v>
      </c>
      <c r="BX16" s="30">
        <v>0</v>
      </c>
      <c r="BY16" s="30">
        <v>0</v>
      </c>
      <c r="BZ16" s="30">
        <v>0</v>
      </c>
      <c r="CA16" s="30">
        <v>0</v>
      </c>
      <c r="CB16" s="30">
        <v>397.02</v>
      </c>
      <c r="CC16" s="29">
        <f>SUM($CC$10:$CC$15)</f>
        <v>84.54</v>
      </c>
      <c r="CD16" s="27">
        <f>$I$16/$I$51*100</f>
        <v>14.991948095739177</v>
      </c>
      <c r="CE16" s="27">
        <v>199.53</v>
      </c>
      <c r="CG16" s="27">
        <v>63.09</v>
      </c>
      <c r="CH16" s="27">
        <v>31.16</v>
      </c>
      <c r="CI16" s="27">
        <v>47.12</v>
      </c>
      <c r="CJ16" s="27">
        <v>5672.14</v>
      </c>
      <c r="CK16" s="27">
        <v>3029.13</v>
      </c>
      <c r="CL16" s="27">
        <v>4350.63</v>
      </c>
      <c r="CM16" s="27">
        <v>72.069999999999993</v>
      </c>
      <c r="CN16" s="27">
        <v>33.85</v>
      </c>
      <c r="CO16" s="27">
        <v>52.96</v>
      </c>
      <c r="CP16" s="27">
        <v>9.3800000000000008</v>
      </c>
      <c r="CQ16" s="27">
        <v>0.5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"16/1"</f>
        <v>16/1</v>
      </c>
      <c r="B18" s="24" t="s">
        <v>100</v>
      </c>
      <c r="C18" s="25" t="str">
        <f>"60"</f>
        <v>60</v>
      </c>
      <c r="D18" s="25">
        <v>0.7</v>
      </c>
      <c r="E18" s="25">
        <v>0</v>
      </c>
      <c r="F18" s="25">
        <v>3.58</v>
      </c>
      <c r="G18" s="25">
        <v>3.58</v>
      </c>
      <c r="H18" s="25">
        <v>6.79</v>
      </c>
      <c r="I18" s="25">
        <v>59.009798399999994</v>
      </c>
      <c r="J18" s="26">
        <v>0.45</v>
      </c>
      <c r="K18" s="26">
        <v>2.34</v>
      </c>
      <c r="L18" s="26">
        <v>0</v>
      </c>
      <c r="M18" s="26">
        <v>0</v>
      </c>
      <c r="N18" s="26">
        <v>5.38</v>
      </c>
      <c r="O18" s="26">
        <v>0.11</v>
      </c>
      <c r="P18" s="26">
        <v>1.3</v>
      </c>
      <c r="Q18" s="26">
        <v>0</v>
      </c>
      <c r="R18" s="26">
        <v>0</v>
      </c>
      <c r="S18" s="26">
        <v>0.16</v>
      </c>
      <c r="T18" s="26">
        <v>0.54</v>
      </c>
      <c r="U18" s="26">
        <v>11.38</v>
      </c>
      <c r="V18" s="26">
        <v>108.24</v>
      </c>
      <c r="W18" s="26">
        <v>14.66</v>
      </c>
      <c r="X18" s="26">
        <v>20.56</v>
      </c>
      <c r="Y18" s="26">
        <v>29.82</v>
      </c>
      <c r="Z18" s="26">
        <v>0.38</v>
      </c>
      <c r="AA18" s="26">
        <v>0</v>
      </c>
      <c r="AB18" s="26">
        <v>6491.52</v>
      </c>
      <c r="AC18" s="26">
        <v>1104</v>
      </c>
      <c r="AD18" s="26">
        <v>1.8</v>
      </c>
      <c r="AE18" s="26">
        <v>0.03</v>
      </c>
      <c r="AF18" s="26">
        <v>0.04</v>
      </c>
      <c r="AG18" s="26">
        <v>0.54</v>
      </c>
      <c r="AH18" s="26">
        <v>0.61</v>
      </c>
      <c r="AI18" s="26">
        <v>2.7</v>
      </c>
      <c r="AJ18" s="26">
        <v>0</v>
      </c>
      <c r="AK18" s="26">
        <v>23.26</v>
      </c>
      <c r="AL18" s="26">
        <v>18.93</v>
      </c>
      <c r="AM18" s="26">
        <v>23.8</v>
      </c>
      <c r="AN18" s="26">
        <v>20.56</v>
      </c>
      <c r="AO18" s="26">
        <v>4.87</v>
      </c>
      <c r="AP18" s="26">
        <v>17.309999999999999</v>
      </c>
      <c r="AQ18" s="26">
        <v>4.33</v>
      </c>
      <c r="AR18" s="26">
        <v>16.77</v>
      </c>
      <c r="AS18" s="26">
        <v>25.97</v>
      </c>
      <c r="AT18" s="26">
        <v>22.18</v>
      </c>
      <c r="AU18" s="26">
        <v>73.03</v>
      </c>
      <c r="AV18" s="26">
        <v>7.57</v>
      </c>
      <c r="AW18" s="26">
        <v>15.69</v>
      </c>
      <c r="AX18" s="26">
        <v>127.13</v>
      </c>
      <c r="AY18" s="26">
        <v>0</v>
      </c>
      <c r="AZ18" s="26">
        <v>16.23</v>
      </c>
      <c r="BA18" s="26">
        <v>17.850000000000001</v>
      </c>
      <c r="BB18" s="26">
        <v>9.74</v>
      </c>
      <c r="BC18" s="26">
        <v>6.49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48.58</v>
      </c>
      <c r="CC18" s="25">
        <v>6.06</v>
      </c>
      <c r="CE18" s="23">
        <v>1081.92</v>
      </c>
      <c r="CG18" s="23">
        <v>2.2000000000000002</v>
      </c>
      <c r="CH18" s="23">
        <v>2.12</v>
      </c>
      <c r="CI18" s="23">
        <v>2.16</v>
      </c>
      <c r="CJ18" s="23">
        <v>368.78</v>
      </c>
      <c r="CK18" s="23">
        <v>87.71</v>
      </c>
      <c r="CL18" s="23">
        <v>228.24</v>
      </c>
      <c r="CM18" s="23">
        <v>1.94</v>
      </c>
      <c r="CN18" s="23">
        <v>1.1299999999999999</v>
      </c>
      <c r="CO18" s="23">
        <v>1.54</v>
      </c>
      <c r="CP18" s="23">
        <v>1.8</v>
      </c>
      <c r="CQ18" s="23">
        <v>0</v>
      </c>
      <c r="CR18" s="23">
        <v>3.67</v>
      </c>
    </row>
    <row r="19" spans="1:96" s="23" customFormat="1">
      <c r="A19" s="23" t="str">
        <f>"80"</f>
        <v>80</v>
      </c>
      <c r="B19" s="24" t="s">
        <v>101</v>
      </c>
      <c r="C19" s="25" t="str">
        <f>"200"</f>
        <v>200</v>
      </c>
      <c r="D19" s="25">
        <v>3.12</v>
      </c>
      <c r="E19" s="25">
        <v>1.73</v>
      </c>
      <c r="F19" s="25">
        <v>3.22</v>
      </c>
      <c r="G19" s="25">
        <v>1.34</v>
      </c>
      <c r="H19" s="25">
        <v>11.68</v>
      </c>
      <c r="I19" s="25">
        <v>86.695388484800006</v>
      </c>
      <c r="J19" s="26">
        <v>1.07</v>
      </c>
      <c r="K19" s="26">
        <v>0.78</v>
      </c>
      <c r="L19" s="26">
        <v>0</v>
      </c>
      <c r="M19" s="26">
        <v>0</v>
      </c>
      <c r="N19" s="26">
        <v>2.23</v>
      </c>
      <c r="O19" s="26">
        <v>8.2200000000000006</v>
      </c>
      <c r="P19" s="26">
        <v>1.23</v>
      </c>
      <c r="Q19" s="26">
        <v>0</v>
      </c>
      <c r="R19" s="26">
        <v>0</v>
      </c>
      <c r="S19" s="26">
        <v>0.21</v>
      </c>
      <c r="T19" s="26">
        <v>2.02</v>
      </c>
      <c r="U19" s="26">
        <v>412.95</v>
      </c>
      <c r="V19" s="26">
        <v>353.87</v>
      </c>
      <c r="W19" s="26">
        <v>23.85</v>
      </c>
      <c r="X19" s="26">
        <v>18.73</v>
      </c>
      <c r="Y19" s="26">
        <v>65.69</v>
      </c>
      <c r="Z19" s="26">
        <v>0.92</v>
      </c>
      <c r="AA19" s="26">
        <v>23.4</v>
      </c>
      <c r="AB19" s="26">
        <v>1056.3699999999999</v>
      </c>
      <c r="AC19" s="26">
        <v>277.70999999999998</v>
      </c>
      <c r="AD19" s="26">
        <v>0.75</v>
      </c>
      <c r="AE19" s="26">
        <v>7.0000000000000007E-2</v>
      </c>
      <c r="AF19" s="26">
        <v>0.09</v>
      </c>
      <c r="AG19" s="26">
        <v>0.74</v>
      </c>
      <c r="AH19" s="26">
        <v>1.77</v>
      </c>
      <c r="AI19" s="26">
        <v>5.03</v>
      </c>
      <c r="AJ19" s="26">
        <v>0</v>
      </c>
      <c r="AK19" s="26">
        <v>117.45</v>
      </c>
      <c r="AL19" s="26">
        <v>102.68</v>
      </c>
      <c r="AM19" s="26">
        <v>171.16</v>
      </c>
      <c r="AN19" s="26">
        <v>153.4</v>
      </c>
      <c r="AO19" s="26">
        <v>60.82</v>
      </c>
      <c r="AP19" s="26">
        <v>104.01</v>
      </c>
      <c r="AQ19" s="26">
        <v>38.229999999999997</v>
      </c>
      <c r="AR19" s="26">
        <v>109.84</v>
      </c>
      <c r="AS19" s="26">
        <v>128.68</v>
      </c>
      <c r="AT19" s="26">
        <v>195.3</v>
      </c>
      <c r="AU19" s="26">
        <v>211.22</v>
      </c>
      <c r="AV19" s="26">
        <v>52.89</v>
      </c>
      <c r="AW19" s="26">
        <v>79.45</v>
      </c>
      <c r="AX19" s="26">
        <v>376.21</v>
      </c>
      <c r="AY19" s="26">
        <v>1.79</v>
      </c>
      <c r="AZ19" s="26">
        <v>70.8</v>
      </c>
      <c r="BA19" s="26">
        <v>137.44</v>
      </c>
      <c r="BB19" s="26">
        <v>79.72</v>
      </c>
      <c r="BC19" s="26">
        <v>46.09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</v>
      </c>
      <c r="BL19" s="26">
        <v>0</v>
      </c>
      <c r="BM19" s="26">
        <v>0.05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0.31</v>
      </c>
      <c r="BT19" s="26">
        <v>0</v>
      </c>
      <c r="BU19" s="26">
        <v>0</v>
      </c>
      <c r="BV19" s="26">
        <v>0.69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194.34</v>
      </c>
      <c r="CC19" s="25">
        <v>15.3</v>
      </c>
      <c r="CE19" s="23">
        <v>199.46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  <c r="CO19" s="23">
        <v>0</v>
      </c>
      <c r="CP19" s="23">
        <v>0</v>
      </c>
      <c r="CQ19" s="23">
        <v>1</v>
      </c>
      <c r="CR19" s="23">
        <v>9.27</v>
      </c>
    </row>
    <row r="20" spans="1:96" s="23" customFormat="1">
      <c r="A20" s="23" t="str">
        <f>"297"</f>
        <v>297</v>
      </c>
      <c r="B20" s="24" t="s">
        <v>102</v>
      </c>
      <c r="C20" s="25" t="str">
        <f>"150"</f>
        <v>150</v>
      </c>
      <c r="D20" s="25">
        <v>4.58</v>
      </c>
      <c r="E20" s="25">
        <v>0.02</v>
      </c>
      <c r="F20" s="25">
        <v>3.57</v>
      </c>
      <c r="G20" s="25">
        <v>0.54</v>
      </c>
      <c r="H20" s="25">
        <v>35.380000000000003</v>
      </c>
      <c r="I20" s="25">
        <v>187.58764499999998</v>
      </c>
      <c r="J20" s="26">
        <v>2.16</v>
      </c>
      <c r="K20" s="26">
        <v>0.09</v>
      </c>
      <c r="L20" s="26">
        <v>0</v>
      </c>
      <c r="M20" s="26">
        <v>0</v>
      </c>
      <c r="N20" s="26">
        <v>0.47</v>
      </c>
      <c r="O20" s="26">
        <v>31.21</v>
      </c>
      <c r="P20" s="26">
        <v>3.71</v>
      </c>
      <c r="Q20" s="26">
        <v>0</v>
      </c>
      <c r="R20" s="26">
        <v>0</v>
      </c>
      <c r="S20" s="26">
        <v>0</v>
      </c>
      <c r="T20" s="26">
        <v>0.46</v>
      </c>
      <c r="U20" s="26">
        <v>5.21</v>
      </c>
      <c r="V20" s="26">
        <v>85.7</v>
      </c>
      <c r="W20" s="26">
        <v>18.87</v>
      </c>
      <c r="X20" s="26">
        <v>19</v>
      </c>
      <c r="Y20" s="26">
        <v>150.86000000000001</v>
      </c>
      <c r="Z20" s="26">
        <v>0.88</v>
      </c>
      <c r="AA20" s="26">
        <v>22.13</v>
      </c>
      <c r="AB20" s="26">
        <v>12.83</v>
      </c>
      <c r="AC20" s="26">
        <v>24.49</v>
      </c>
      <c r="AD20" s="26">
        <v>0.59</v>
      </c>
      <c r="AE20" s="26">
        <v>0.05</v>
      </c>
      <c r="AF20" s="26">
        <v>0.03</v>
      </c>
      <c r="AG20" s="26">
        <v>0.85</v>
      </c>
      <c r="AH20" s="26">
        <v>1.86</v>
      </c>
      <c r="AI20" s="26">
        <v>0</v>
      </c>
      <c r="AJ20" s="26">
        <v>0</v>
      </c>
      <c r="AK20" s="26">
        <v>182.26</v>
      </c>
      <c r="AL20" s="26">
        <v>162.62</v>
      </c>
      <c r="AM20" s="26">
        <v>241.83</v>
      </c>
      <c r="AN20" s="26">
        <v>148.03</v>
      </c>
      <c r="AO20" s="26">
        <v>59.2</v>
      </c>
      <c r="AP20" s="26">
        <v>104</v>
      </c>
      <c r="AQ20" s="26">
        <v>49.99</v>
      </c>
      <c r="AR20" s="26">
        <v>226.36</v>
      </c>
      <c r="AS20" s="26">
        <v>157.61000000000001</v>
      </c>
      <c r="AT20" s="26">
        <v>137.79</v>
      </c>
      <c r="AU20" s="26">
        <v>290.42</v>
      </c>
      <c r="AV20" s="26">
        <v>74.31</v>
      </c>
      <c r="AW20" s="26">
        <v>142.65</v>
      </c>
      <c r="AX20" s="26">
        <v>1572.74</v>
      </c>
      <c r="AY20" s="26">
        <v>0</v>
      </c>
      <c r="AZ20" s="26">
        <v>471.5</v>
      </c>
      <c r="BA20" s="26">
        <v>202.15</v>
      </c>
      <c r="BB20" s="26">
        <v>108.76</v>
      </c>
      <c r="BC20" s="26">
        <v>83.52</v>
      </c>
      <c r="BD20" s="26">
        <v>0.14000000000000001</v>
      </c>
      <c r="BE20" s="26">
        <v>0.03</v>
      </c>
      <c r="BF20" s="26">
        <v>0.03</v>
      </c>
      <c r="BG20" s="26">
        <v>7.0000000000000007E-2</v>
      </c>
      <c r="BH20" s="26">
        <v>0.09</v>
      </c>
      <c r="BI20" s="26">
        <v>0.28999999999999998</v>
      </c>
      <c r="BJ20" s="26">
        <v>0</v>
      </c>
      <c r="BK20" s="26">
        <v>1.04</v>
      </c>
      <c r="BL20" s="26">
        <v>0</v>
      </c>
      <c r="BM20" s="26">
        <v>0.28999999999999998</v>
      </c>
      <c r="BN20" s="26">
        <v>0</v>
      </c>
      <c r="BO20" s="26">
        <v>0</v>
      </c>
      <c r="BP20" s="26">
        <v>0</v>
      </c>
      <c r="BQ20" s="26">
        <v>0.03</v>
      </c>
      <c r="BR20" s="26">
        <v>0.11</v>
      </c>
      <c r="BS20" s="26">
        <v>0.88</v>
      </c>
      <c r="BT20" s="26">
        <v>0</v>
      </c>
      <c r="BU20" s="26">
        <v>0</v>
      </c>
      <c r="BV20" s="26">
        <v>0.21</v>
      </c>
      <c r="BW20" s="26">
        <v>0.01</v>
      </c>
      <c r="BX20" s="26">
        <v>0</v>
      </c>
      <c r="BY20" s="26">
        <v>0</v>
      </c>
      <c r="BZ20" s="26">
        <v>0</v>
      </c>
      <c r="CA20" s="26">
        <v>0</v>
      </c>
      <c r="CB20" s="26">
        <v>127.6</v>
      </c>
      <c r="CC20" s="25">
        <v>5.94</v>
      </c>
      <c r="CE20" s="23">
        <v>24.26</v>
      </c>
      <c r="CG20" s="23">
        <v>0</v>
      </c>
      <c r="CH20" s="23">
        <v>0</v>
      </c>
      <c r="CI20" s="23">
        <v>0</v>
      </c>
      <c r="CJ20" s="23">
        <v>0</v>
      </c>
      <c r="CK20" s="23">
        <v>0</v>
      </c>
      <c r="CL20" s="23">
        <v>0</v>
      </c>
      <c r="CM20" s="23">
        <v>0</v>
      </c>
      <c r="CN20" s="23">
        <v>0</v>
      </c>
      <c r="CO20" s="23">
        <v>0</v>
      </c>
      <c r="CP20" s="23">
        <v>0</v>
      </c>
      <c r="CQ20" s="23">
        <v>0</v>
      </c>
      <c r="CR20" s="23">
        <v>3.6</v>
      </c>
    </row>
    <row r="21" spans="1:96" s="23" customFormat="1">
      <c r="A21" s="23" t="str">
        <f>"12/8"</f>
        <v>12/8</v>
      </c>
      <c r="B21" s="24" t="s">
        <v>103</v>
      </c>
      <c r="C21" s="25" t="str">
        <f>"90"</f>
        <v>90</v>
      </c>
      <c r="D21" s="25">
        <v>12.76</v>
      </c>
      <c r="E21" s="25">
        <v>11.98</v>
      </c>
      <c r="F21" s="25">
        <v>30.81</v>
      </c>
      <c r="G21" s="25">
        <v>2.91</v>
      </c>
      <c r="H21" s="25">
        <v>4.8099999999999996</v>
      </c>
      <c r="I21" s="25">
        <v>346.85121000000004</v>
      </c>
      <c r="J21" s="26">
        <v>10.79</v>
      </c>
      <c r="K21" s="26">
        <v>1.95</v>
      </c>
      <c r="L21" s="26">
        <v>0</v>
      </c>
      <c r="M21" s="26">
        <v>0</v>
      </c>
      <c r="N21" s="26">
        <v>2.1800000000000002</v>
      </c>
      <c r="O21" s="26">
        <v>2.12</v>
      </c>
      <c r="P21" s="26">
        <v>0.51</v>
      </c>
      <c r="Q21" s="26">
        <v>0</v>
      </c>
      <c r="R21" s="26">
        <v>0</v>
      </c>
      <c r="S21" s="26">
        <v>0.19</v>
      </c>
      <c r="T21" s="26">
        <v>1.56</v>
      </c>
      <c r="U21" s="26">
        <v>215.58</v>
      </c>
      <c r="V21" s="26">
        <v>318.79000000000002</v>
      </c>
      <c r="W21" s="26">
        <v>12.52</v>
      </c>
      <c r="X21" s="26">
        <v>25.45</v>
      </c>
      <c r="Y21" s="26">
        <v>150.83000000000001</v>
      </c>
      <c r="Z21" s="26">
        <v>1.71</v>
      </c>
      <c r="AA21" s="26">
        <v>0</v>
      </c>
      <c r="AB21" s="26">
        <v>107.1</v>
      </c>
      <c r="AC21" s="26">
        <v>21</v>
      </c>
      <c r="AD21" s="26">
        <v>1.81</v>
      </c>
      <c r="AE21" s="26">
        <v>0.34</v>
      </c>
      <c r="AF21" s="26">
        <v>0.11</v>
      </c>
      <c r="AG21" s="26">
        <v>2.11</v>
      </c>
      <c r="AH21" s="26">
        <v>5.44</v>
      </c>
      <c r="AI21" s="26">
        <v>1.28</v>
      </c>
      <c r="AJ21" s="26">
        <v>0</v>
      </c>
      <c r="AK21" s="26">
        <v>709.72</v>
      </c>
      <c r="AL21" s="26">
        <v>605.49</v>
      </c>
      <c r="AM21" s="26">
        <v>922.88</v>
      </c>
      <c r="AN21" s="26">
        <v>1045.29</v>
      </c>
      <c r="AO21" s="26">
        <v>290.92</v>
      </c>
      <c r="AP21" s="26">
        <v>556.85</v>
      </c>
      <c r="AQ21" s="26">
        <v>162.88999999999999</v>
      </c>
      <c r="AR21" s="26">
        <v>500.24</v>
      </c>
      <c r="AS21" s="26">
        <v>657.11</v>
      </c>
      <c r="AT21" s="26">
        <v>747.93</v>
      </c>
      <c r="AU21" s="26">
        <v>1117.4000000000001</v>
      </c>
      <c r="AV21" s="26">
        <v>487.51</v>
      </c>
      <c r="AW21" s="26">
        <v>592.32000000000005</v>
      </c>
      <c r="AX21" s="26">
        <v>1951.29</v>
      </c>
      <c r="AY21" s="26">
        <v>142.44</v>
      </c>
      <c r="AZ21" s="26">
        <v>572.28</v>
      </c>
      <c r="BA21" s="26">
        <v>526.21</v>
      </c>
      <c r="BB21" s="26">
        <v>442.84</v>
      </c>
      <c r="BC21" s="26">
        <v>159.04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0.18</v>
      </c>
      <c r="BL21" s="26">
        <v>0</v>
      </c>
      <c r="BM21" s="26">
        <v>0.12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0.68</v>
      </c>
      <c r="BT21" s="26">
        <v>0</v>
      </c>
      <c r="BU21" s="26">
        <v>0</v>
      </c>
      <c r="BV21" s="26">
        <v>1.7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114.21</v>
      </c>
      <c r="CC21" s="25">
        <v>45.75</v>
      </c>
      <c r="CE21" s="23">
        <v>17.850000000000001</v>
      </c>
      <c r="CG21" s="23">
        <v>28.08</v>
      </c>
      <c r="CH21" s="23">
        <v>18.079999999999998</v>
      </c>
      <c r="CI21" s="23">
        <v>23.08</v>
      </c>
      <c r="CJ21" s="23">
        <v>3467.42</v>
      </c>
      <c r="CK21" s="23">
        <v>2127.2399999999998</v>
      </c>
      <c r="CL21" s="23">
        <v>2797.33</v>
      </c>
      <c r="CM21" s="23">
        <v>34.840000000000003</v>
      </c>
      <c r="CN21" s="23">
        <v>21.98</v>
      </c>
      <c r="CO21" s="23">
        <v>28.44</v>
      </c>
      <c r="CP21" s="23">
        <v>0</v>
      </c>
      <c r="CQ21" s="23">
        <v>0.45</v>
      </c>
      <c r="CR21" s="23">
        <v>27.73</v>
      </c>
    </row>
    <row r="22" spans="1:96" s="23" customFormat="1">
      <c r="A22" s="23" t="str">
        <f>"2"</f>
        <v>2</v>
      </c>
      <c r="B22" s="24" t="s">
        <v>95</v>
      </c>
      <c r="C22" s="25" t="str">
        <f>"49,3"</f>
        <v>49,3</v>
      </c>
      <c r="D22" s="25">
        <v>3.26</v>
      </c>
      <c r="E22" s="25">
        <v>0</v>
      </c>
      <c r="F22" s="25">
        <v>0.32</v>
      </c>
      <c r="G22" s="25">
        <v>0.32</v>
      </c>
      <c r="H22" s="25">
        <v>23.12</v>
      </c>
      <c r="I22" s="25">
        <v>110.38319299999998</v>
      </c>
      <c r="J22" s="26">
        <v>0</v>
      </c>
      <c r="K22" s="26">
        <v>0</v>
      </c>
      <c r="L22" s="26">
        <v>0</v>
      </c>
      <c r="M22" s="26">
        <v>0</v>
      </c>
      <c r="N22" s="26">
        <v>0.54</v>
      </c>
      <c r="O22" s="26">
        <v>22.48</v>
      </c>
      <c r="P22" s="26">
        <v>0.1</v>
      </c>
      <c r="Q22" s="26">
        <v>0</v>
      </c>
      <c r="R22" s="26">
        <v>0</v>
      </c>
      <c r="S22" s="26">
        <v>0</v>
      </c>
      <c r="T22" s="26">
        <v>0.89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157.41</v>
      </c>
      <c r="AL22" s="26">
        <v>163.84</v>
      </c>
      <c r="AM22" s="26">
        <v>250.91</v>
      </c>
      <c r="AN22" s="26">
        <v>83.21</v>
      </c>
      <c r="AO22" s="26">
        <v>49.32</v>
      </c>
      <c r="AP22" s="26">
        <v>98.65</v>
      </c>
      <c r="AQ22" s="26">
        <v>37.32</v>
      </c>
      <c r="AR22" s="26">
        <v>178.43</v>
      </c>
      <c r="AS22" s="26">
        <v>110.66</v>
      </c>
      <c r="AT22" s="26">
        <v>154.41</v>
      </c>
      <c r="AU22" s="26">
        <v>127.39</v>
      </c>
      <c r="AV22" s="26">
        <v>66.91</v>
      </c>
      <c r="AW22" s="26">
        <v>118.38</v>
      </c>
      <c r="AX22" s="26">
        <v>989.92</v>
      </c>
      <c r="AY22" s="26">
        <v>0</v>
      </c>
      <c r="AZ22" s="26">
        <v>322.54000000000002</v>
      </c>
      <c r="BA22" s="26">
        <v>140.25</v>
      </c>
      <c r="BB22" s="26">
        <v>93.07</v>
      </c>
      <c r="BC22" s="26">
        <v>73.77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0.14000000000000001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19.28</v>
      </c>
      <c r="CC22" s="25">
        <v>2.76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2.2999999999999998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1.1599999999999999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0.97</v>
      </c>
    </row>
    <row r="24" spans="1:96" s="19" customFormat="1">
      <c r="A24" s="19" t="str">
        <f>"29/10"</f>
        <v>29/10</v>
      </c>
      <c r="B24" s="20" t="s">
        <v>105</v>
      </c>
      <c r="C24" s="21" t="str">
        <f>"200"</f>
        <v>200</v>
      </c>
      <c r="D24" s="21">
        <v>0.21</v>
      </c>
      <c r="E24" s="21">
        <v>0</v>
      </c>
      <c r="F24" s="21">
        <v>0.05</v>
      </c>
      <c r="G24" s="21">
        <v>0.05</v>
      </c>
      <c r="H24" s="21">
        <v>7.25</v>
      </c>
      <c r="I24" s="21">
        <v>29.478207999999995</v>
      </c>
      <c r="J24" s="22">
        <v>0</v>
      </c>
      <c r="K24" s="22">
        <v>0</v>
      </c>
      <c r="L24" s="22">
        <v>0</v>
      </c>
      <c r="M24" s="22">
        <v>0</v>
      </c>
      <c r="N24" s="22">
        <v>7.05</v>
      </c>
      <c r="O24" s="22">
        <v>0</v>
      </c>
      <c r="P24" s="22">
        <v>0.2</v>
      </c>
      <c r="Q24" s="22">
        <v>0</v>
      </c>
      <c r="R24" s="22">
        <v>0</v>
      </c>
      <c r="S24" s="22">
        <v>0.34</v>
      </c>
      <c r="T24" s="22">
        <v>0.08</v>
      </c>
      <c r="U24" s="22">
        <v>0.72</v>
      </c>
      <c r="V24" s="22">
        <v>9.89</v>
      </c>
      <c r="W24" s="22">
        <v>2.5299999999999998</v>
      </c>
      <c r="X24" s="22">
        <v>0.68</v>
      </c>
      <c r="Y24" s="22">
        <v>1.23</v>
      </c>
      <c r="Z24" s="22">
        <v>0.06</v>
      </c>
      <c r="AA24" s="22">
        <v>0</v>
      </c>
      <c r="AB24" s="22">
        <v>0.54</v>
      </c>
      <c r="AC24" s="22">
        <v>0.12</v>
      </c>
      <c r="AD24" s="22">
        <v>0.01</v>
      </c>
      <c r="AE24" s="22">
        <v>0</v>
      </c>
      <c r="AF24" s="22">
        <v>0</v>
      </c>
      <c r="AG24" s="22">
        <v>0.01</v>
      </c>
      <c r="AH24" s="22">
        <v>0.01</v>
      </c>
      <c r="AI24" s="22">
        <v>0.96</v>
      </c>
      <c r="AJ24" s="22">
        <v>0</v>
      </c>
      <c r="AK24" s="22">
        <v>0.82</v>
      </c>
      <c r="AL24" s="22">
        <v>0.94</v>
      </c>
      <c r="AM24" s="22">
        <v>0.76</v>
      </c>
      <c r="AN24" s="22">
        <v>1.41</v>
      </c>
      <c r="AO24" s="22">
        <v>0.35</v>
      </c>
      <c r="AP24" s="22">
        <v>1.47</v>
      </c>
      <c r="AQ24" s="22">
        <v>0</v>
      </c>
      <c r="AR24" s="22">
        <v>1.88</v>
      </c>
      <c r="AS24" s="22">
        <v>0</v>
      </c>
      <c r="AT24" s="22">
        <v>0</v>
      </c>
      <c r="AU24" s="22">
        <v>0</v>
      </c>
      <c r="AV24" s="22">
        <v>1.06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200.46</v>
      </c>
      <c r="CC24" s="21">
        <v>3.88</v>
      </c>
      <c r="CE24" s="19">
        <v>0.09</v>
      </c>
      <c r="CG24" s="19">
        <v>0.24</v>
      </c>
      <c r="CH24" s="19">
        <v>0.06</v>
      </c>
      <c r="CI24" s="19">
        <v>0.15</v>
      </c>
      <c r="CJ24" s="19">
        <v>12</v>
      </c>
      <c r="CK24" s="19">
        <v>4.92</v>
      </c>
      <c r="CL24" s="19">
        <v>8.4600000000000009</v>
      </c>
      <c r="CM24" s="19">
        <v>0</v>
      </c>
      <c r="CN24" s="19">
        <v>0</v>
      </c>
      <c r="CO24" s="19">
        <v>0</v>
      </c>
      <c r="CP24" s="19">
        <v>7</v>
      </c>
      <c r="CQ24" s="19">
        <v>0</v>
      </c>
      <c r="CR24" s="19">
        <v>2.35</v>
      </c>
    </row>
    <row r="25" spans="1:96" s="27" customFormat="1" ht="11.4">
      <c r="B25" s="28" t="s">
        <v>106</v>
      </c>
      <c r="C25" s="29"/>
      <c r="D25" s="29">
        <v>25.94</v>
      </c>
      <c r="E25" s="29">
        <v>13.73</v>
      </c>
      <c r="F25" s="29">
        <v>41.79</v>
      </c>
      <c r="G25" s="29">
        <v>8.98</v>
      </c>
      <c r="H25" s="29">
        <v>97.37</v>
      </c>
      <c r="I25" s="29">
        <v>858.68</v>
      </c>
      <c r="J25" s="30">
        <v>14.51</v>
      </c>
      <c r="K25" s="30">
        <v>5.16</v>
      </c>
      <c r="L25" s="30">
        <v>0</v>
      </c>
      <c r="M25" s="30">
        <v>0</v>
      </c>
      <c r="N25" s="30">
        <v>18.100000000000001</v>
      </c>
      <c r="O25" s="30">
        <v>70.569999999999993</v>
      </c>
      <c r="P25" s="30">
        <v>8.6999999999999993</v>
      </c>
      <c r="Q25" s="30">
        <v>0</v>
      </c>
      <c r="R25" s="30">
        <v>0</v>
      </c>
      <c r="S25" s="30">
        <v>1.1100000000000001</v>
      </c>
      <c r="T25" s="30">
        <v>6.04</v>
      </c>
      <c r="U25" s="30">
        <v>767.84</v>
      </c>
      <c r="V25" s="30">
        <v>925.49</v>
      </c>
      <c r="W25" s="30">
        <v>79.430000000000007</v>
      </c>
      <c r="X25" s="30">
        <v>93.81</v>
      </c>
      <c r="Y25" s="30">
        <v>430.03</v>
      </c>
      <c r="Z25" s="30">
        <v>4.7300000000000004</v>
      </c>
      <c r="AA25" s="30">
        <v>45.53</v>
      </c>
      <c r="AB25" s="30">
        <v>7669.36</v>
      </c>
      <c r="AC25" s="30">
        <v>1427.52</v>
      </c>
      <c r="AD25" s="30">
        <v>5.24</v>
      </c>
      <c r="AE25" s="30">
        <v>0.52</v>
      </c>
      <c r="AF25" s="30">
        <v>0.28999999999999998</v>
      </c>
      <c r="AG25" s="30">
        <v>4.3899999999999997</v>
      </c>
      <c r="AH25" s="30">
        <v>10.09</v>
      </c>
      <c r="AI25" s="30">
        <v>9.9700000000000006</v>
      </c>
      <c r="AJ25" s="30">
        <v>0</v>
      </c>
      <c r="AK25" s="30">
        <v>1255.32</v>
      </c>
      <c r="AL25" s="30">
        <v>1104.0999999999999</v>
      </c>
      <c r="AM25" s="30">
        <v>1696.75</v>
      </c>
      <c r="AN25" s="30">
        <v>1496.49</v>
      </c>
      <c r="AO25" s="30">
        <v>484.09</v>
      </c>
      <c r="AP25" s="30">
        <v>921.9</v>
      </c>
      <c r="AQ25" s="30">
        <v>308.75</v>
      </c>
      <c r="AR25" s="30">
        <v>1107.7</v>
      </c>
      <c r="AS25" s="30">
        <v>1139.42</v>
      </c>
      <c r="AT25" s="30">
        <v>1315.81</v>
      </c>
      <c r="AU25" s="30">
        <v>1912.26</v>
      </c>
      <c r="AV25" s="30">
        <v>715.05</v>
      </c>
      <c r="AW25" s="30">
        <v>1010.49</v>
      </c>
      <c r="AX25" s="30">
        <v>5323.09</v>
      </c>
      <c r="AY25" s="30">
        <v>144.22999999999999</v>
      </c>
      <c r="AZ25" s="30">
        <v>1558.55</v>
      </c>
      <c r="BA25" s="30">
        <v>1082.1099999999999</v>
      </c>
      <c r="BB25" s="30">
        <v>770.13</v>
      </c>
      <c r="BC25" s="30">
        <v>394.91</v>
      </c>
      <c r="BD25" s="30">
        <v>0.14000000000000001</v>
      </c>
      <c r="BE25" s="30">
        <v>0.03</v>
      </c>
      <c r="BF25" s="30">
        <v>0.03</v>
      </c>
      <c r="BG25" s="30">
        <v>7.0000000000000007E-2</v>
      </c>
      <c r="BH25" s="30">
        <v>0.09</v>
      </c>
      <c r="BI25" s="30">
        <v>0.28999999999999998</v>
      </c>
      <c r="BJ25" s="30">
        <v>0</v>
      </c>
      <c r="BK25" s="30">
        <v>1.61</v>
      </c>
      <c r="BL25" s="30">
        <v>0</v>
      </c>
      <c r="BM25" s="30">
        <v>0.61</v>
      </c>
      <c r="BN25" s="30">
        <v>0.03</v>
      </c>
      <c r="BO25" s="30">
        <v>0.05</v>
      </c>
      <c r="BP25" s="30">
        <v>0</v>
      </c>
      <c r="BQ25" s="30">
        <v>0.03</v>
      </c>
      <c r="BR25" s="30">
        <v>0.11</v>
      </c>
      <c r="BS25" s="30">
        <v>2.77</v>
      </c>
      <c r="BT25" s="30">
        <v>0</v>
      </c>
      <c r="BU25" s="30">
        <v>0</v>
      </c>
      <c r="BV25" s="30">
        <v>4.92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713.87</v>
      </c>
      <c r="CC25" s="29">
        <f>SUM($CC$17:$CC$24)</f>
        <v>80.849999999999994</v>
      </c>
      <c r="CD25" s="27">
        <f>$I$25/$I$51*100</f>
        <v>24.96032184362446</v>
      </c>
      <c r="CE25" s="27">
        <v>1323.75</v>
      </c>
      <c r="CG25" s="27">
        <v>35.590000000000003</v>
      </c>
      <c r="CH25" s="27">
        <v>25.33</v>
      </c>
      <c r="CI25" s="27">
        <v>30.46</v>
      </c>
      <c r="CJ25" s="27">
        <v>5570.22</v>
      </c>
      <c r="CK25" s="27">
        <v>2883.31</v>
      </c>
      <c r="CL25" s="27">
        <v>4226.7700000000004</v>
      </c>
      <c r="CM25" s="27">
        <v>52.48</v>
      </c>
      <c r="CN25" s="27">
        <v>37.19</v>
      </c>
      <c r="CO25" s="27">
        <v>44.87</v>
      </c>
      <c r="CP25" s="27">
        <v>8.8000000000000007</v>
      </c>
      <c r="CQ25" s="27">
        <v>1.45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11.09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9.24</v>
      </c>
    </row>
    <row r="28" spans="1:96" s="19" customFormat="1">
      <c r="A28" s="19" t="str">
        <f>""</f>
        <v/>
      </c>
      <c r="B28" s="20" t="s">
        <v>109</v>
      </c>
      <c r="C28" s="21" t="str">
        <f>"40"</f>
        <v>40</v>
      </c>
      <c r="D28" s="21">
        <v>2.4</v>
      </c>
      <c r="E28" s="21">
        <v>0</v>
      </c>
      <c r="F28" s="21">
        <v>8</v>
      </c>
      <c r="G28" s="21">
        <v>0</v>
      </c>
      <c r="H28" s="21">
        <v>20</v>
      </c>
      <c r="I28" s="21">
        <v>157.6</v>
      </c>
      <c r="J28" s="22">
        <v>0</v>
      </c>
      <c r="K28" s="22">
        <v>0</v>
      </c>
      <c r="L28" s="22">
        <v>0</v>
      </c>
      <c r="M28" s="22">
        <v>0</v>
      </c>
      <c r="N28" s="22">
        <v>20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0.08</v>
      </c>
      <c r="AE28" s="22">
        <v>0</v>
      </c>
      <c r="AF28" s="22">
        <v>0</v>
      </c>
      <c r="AG28" s="22">
        <v>0</v>
      </c>
      <c r="AH28" s="22">
        <v>0.04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1">
        <v>14.52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12.1</v>
      </c>
    </row>
    <row r="29" spans="1:96" s="27" customFormat="1" ht="11.4">
      <c r="B29" s="28" t="s">
        <v>110</v>
      </c>
      <c r="C29" s="29"/>
      <c r="D29" s="29">
        <v>3.4</v>
      </c>
      <c r="E29" s="29">
        <v>0</v>
      </c>
      <c r="F29" s="29">
        <v>8.1999999999999993</v>
      </c>
      <c r="G29" s="29">
        <v>0</v>
      </c>
      <c r="H29" s="29">
        <v>40.6</v>
      </c>
      <c r="I29" s="29">
        <v>244.08</v>
      </c>
      <c r="J29" s="30">
        <v>0</v>
      </c>
      <c r="K29" s="30">
        <v>0</v>
      </c>
      <c r="L29" s="30">
        <v>0</v>
      </c>
      <c r="M29" s="30">
        <v>0</v>
      </c>
      <c r="N29" s="30">
        <v>39.799999999999997</v>
      </c>
      <c r="O29" s="30">
        <v>0.4</v>
      </c>
      <c r="P29" s="30">
        <v>0.4</v>
      </c>
      <c r="Q29" s="30">
        <v>0</v>
      </c>
      <c r="R29" s="30">
        <v>0</v>
      </c>
      <c r="S29" s="30">
        <v>1</v>
      </c>
      <c r="T29" s="30">
        <v>0.6</v>
      </c>
      <c r="U29" s="30">
        <v>12</v>
      </c>
      <c r="V29" s="30">
        <v>240</v>
      </c>
      <c r="W29" s="30">
        <v>14</v>
      </c>
      <c r="X29" s="30">
        <v>8</v>
      </c>
      <c r="Y29" s="30">
        <v>14</v>
      </c>
      <c r="Z29" s="30">
        <v>2.8</v>
      </c>
      <c r="AA29" s="30">
        <v>0</v>
      </c>
      <c r="AB29" s="30">
        <v>0</v>
      </c>
      <c r="AC29" s="30">
        <v>0</v>
      </c>
      <c r="AD29" s="30">
        <v>0.28000000000000003</v>
      </c>
      <c r="AE29" s="30">
        <v>0.02</v>
      </c>
      <c r="AF29" s="30">
        <v>0.02</v>
      </c>
      <c r="AG29" s="30">
        <v>0.2</v>
      </c>
      <c r="AH29" s="30">
        <v>0.44</v>
      </c>
      <c r="AI29" s="30">
        <v>4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176.2</v>
      </c>
      <c r="CC29" s="29">
        <f>SUM($CC$26:$CC$28)</f>
        <v>25.61</v>
      </c>
      <c r="CD29" s="27">
        <f>$I$29/$I$51*100</f>
        <v>7.0949775883820037</v>
      </c>
      <c r="CE29" s="27">
        <v>0</v>
      </c>
      <c r="CG29" s="27">
        <v>4</v>
      </c>
      <c r="CH29" s="27">
        <v>4</v>
      </c>
      <c r="CI29" s="27">
        <v>4</v>
      </c>
      <c r="CJ29" s="27">
        <v>400</v>
      </c>
      <c r="CK29" s="27">
        <v>182</v>
      </c>
      <c r="CL29" s="27">
        <v>291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>
      <c r="A32" s="23" t="str">
        <f>"200"</f>
        <v>200</v>
      </c>
      <c r="B32" s="24" t="s">
        <v>93</v>
      </c>
      <c r="C32" s="25" t="str">
        <f>"200"</f>
        <v>200</v>
      </c>
      <c r="D32" s="25">
        <v>6.15</v>
      </c>
      <c r="E32" s="25">
        <v>2.88</v>
      </c>
      <c r="F32" s="25">
        <v>8.2200000000000006</v>
      </c>
      <c r="G32" s="25">
        <v>0.78</v>
      </c>
      <c r="H32" s="25">
        <v>33.729999999999997</v>
      </c>
      <c r="I32" s="25">
        <v>231.86929480519484</v>
      </c>
      <c r="J32" s="26">
        <v>4.9000000000000004</v>
      </c>
      <c r="K32" s="26">
        <v>0.13</v>
      </c>
      <c r="L32" s="26">
        <v>0</v>
      </c>
      <c r="M32" s="26">
        <v>0</v>
      </c>
      <c r="N32" s="26">
        <v>9.8699999999999992</v>
      </c>
      <c r="O32" s="26">
        <v>22.75</v>
      </c>
      <c r="P32" s="26">
        <v>1.1100000000000001</v>
      </c>
      <c r="Q32" s="26">
        <v>0</v>
      </c>
      <c r="R32" s="26">
        <v>0</v>
      </c>
      <c r="S32" s="26">
        <v>0.1</v>
      </c>
      <c r="T32" s="26">
        <v>1.04</v>
      </c>
      <c r="U32" s="26">
        <v>53.96</v>
      </c>
      <c r="V32" s="26">
        <v>202.37</v>
      </c>
      <c r="W32" s="26">
        <v>124.11</v>
      </c>
      <c r="X32" s="26">
        <v>36.130000000000003</v>
      </c>
      <c r="Y32" s="26">
        <v>149.09</v>
      </c>
      <c r="Z32" s="26">
        <v>0.78</v>
      </c>
      <c r="AA32" s="26">
        <v>50.76</v>
      </c>
      <c r="AB32" s="26">
        <v>32.299999999999997</v>
      </c>
      <c r="AC32" s="26">
        <v>56.63</v>
      </c>
      <c r="AD32" s="26">
        <v>0.17</v>
      </c>
      <c r="AE32" s="26">
        <v>0.11</v>
      </c>
      <c r="AF32" s="26">
        <v>0.15</v>
      </c>
      <c r="AG32" s="26">
        <v>0.56000000000000005</v>
      </c>
      <c r="AH32" s="26">
        <v>2.23</v>
      </c>
      <c r="AI32" s="26">
        <v>0.52</v>
      </c>
      <c r="AJ32" s="26">
        <v>0</v>
      </c>
      <c r="AK32" s="26">
        <v>315.83</v>
      </c>
      <c r="AL32" s="26">
        <v>292.42</v>
      </c>
      <c r="AM32" s="26">
        <v>661.93</v>
      </c>
      <c r="AN32" s="26">
        <v>314.88</v>
      </c>
      <c r="AO32" s="26">
        <v>154.43</v>
      </c>
      <c r="AP32" s="26">
        <v>242.67</v>
      </c>
      <c r="AQ32" s="26">
        <v>93.41</v>
      </c>
      <c r="AR32" s="26">
        <v>312.44</v>
      </c>
      <c r="AS32" s="26">
        <v>265.93</v>
      </c>
      <c r="AT32" s="26">
        <v>159.86000000000001</v>
      </c>
      <c r="AU32" s="26">
        <v>208.43</v>
      </c>
      <c r="AV32" s="26">
        <v>76.739999999999995</v>
      </c>
      <c r="AW32" s="26">
        <v>106.92</v>
      </c>
      <c r="AX32" s="26">
        <v>611.71</v>
      </c>
      <c r="AY32" s="26">
        <v>0</v>
      </c>
      <c r="AZ32" s="26">
        <v>206.59</v>
      </c>
      <c r="BA32" s="26">
        <v>185.8</v>
      </c>
      <c r="BB32" s="26">
        <v>305.20999999999998</v>
      </c>
      <c r="BC32" s="26">
        <v>81.22</v>
      </c>
      <c r="BD32" s="26">
        <v>0.19</v>
      </c>
      <c r="BE32" s="26">
        <v>0.04</v>
      </c>
      <c r="BF32" s="26">
        <v>0.04</v>
      </c>
      <c r="BG32" s="26">
        <v>0.1</v>
      </c>
      <c r="BH32" s="26">
        <v>0.13</v>
      </c>
      <c r="BI32" s="26">
        <v>0.41</v>
      </c>
      <c r="BJ32" s="26">
        <v>0</v>
      </c>
      <c r="BK32" s="26">
        <v>1.35</v>
      </c>
      <c r="BL32" s="26">
        <v>0</v>
      </c>
      <c r="BM32" s="26">
        <v>0.41</v>
      </c>
      <c r="BN32" s="26">
        <v>0</v>
      </c>
      <c r="BO32" s="26">
        <v>0</v>
      </c>
      <c r="BP32" s="26">
        <v>0</v>
      </c>
      <c r="BQ32" s="26">
        <v>0.04</v>
      </c>
      <c r="BR32" s="26">
        <v>0.15</v>
      </c>
      <c r="BS32" s="26">
        <v>1.33</v>
      </c>
      <c r="BT32" s="26">
        <v>0</v>
      </c>
      <c r="BU32" s="26">
        <v>0</v>
      </c>
      <c r="BV32" s="26">
        <v>0.42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94.62</v>
      </c>
      <c r="CC32" s="25">
        <v>21.51</v>
      </c>
      <c r="CE32" s="23">
        <v>56.14</v>
      </c>
      <c r="CG32" s="23">
        <v>7.94</v>
      </c>
      <c r="CH32" s="23">
        <v>2.54</v>
      </c>
      <c r="CI32" s="23">
        <v>5.24</v>
      </c>
      <c r="CJ32" s="23">
        <v>1421.81</v>
      </c>
      <c r="CK32" s="23">
        <v>642.23</v>
      </c>
      <c r="CL32" s="23">
        <v>1032.02</v>
      </c>
      <c r="CM32" s="23">
        <v>13.95</v>
      </c>
      <c r="CN32" s="23">
        <v>4.79</v>
      </c>
      <c r="CO32" s="23">
        <v>9.3699999999999992</v>
      </c>
      <c r="CP32" s="23">
        <v>4.87</v>
      </c>
      <c r="CQ32" s="23">
        <v>0</v>
      </c>
      <c r="CR32" s="23">
        <v>13.04</v>
      </c>
    </row>
    <row r="33" spans="1:96" s="23" customFormat="1" ht="24">
      <c r="A33" s="23" t="str">
        <f>"5/6"</f>
        <v>5/6</v>
      </c>
      <c r="B33" s="24" t="s">
        <v>94</v>
      </c>
      <c r="C33" s="25" t="str">
        <f>"120"</f>
        <v>120</v>
      </c>
      <c r="D33" s="25">
        <v>10.27</v>
      </c>
      <c r="E33" s="25">
        <v>9.25</v>
      </c>
      <c r="F33" s="25">
        <v>9.3800000000000008</v>
      </c>
      <c r="G33" s="25">
        <v>1.31</v>
      </c>
      <c r="H33" s="25">
        <v>7.48</v>
      </c>
      <c r="I33" s="25">
        <v>150.81108800000001</v>
      </c>
      <c r="J33" s="26">
        <v>3.75</v>
      </c>
      <c r="K33" s="26">
        <v>0.78</v>
      </c>
      <c r="L33" s="26">
        <v>0</v>
      </c>
      <c r="M33" s="26">
        <v>0</v>
      </c>
      <c r="N33" s="26">
        <v>3.5</v>
      </c>
      <c r="O33" s="26">
        <v>1.57</v>
      </c>
      <c r="P33" s="26">
        <v>2.41</v>
      </c>
      <c r="Q33" s="26">
        <v>0</v>
      </c>
      <c r="R33" s="26">
        <v>0</v>
      </c>
      <c r="S33" s="26">
        <v>0.27</v>
      </c>
      <c r="T33" s="26">
        <v>2.42</v>
      </c>
      <c r="U33" s="26">
        <v>582.21</v>
      </c>
      <c r="V33" s="26">
        <v>160.31</v>
      </c>
      <c r="W33" s="26">
        <v>143.1</v>
      </c>
      <c r="X33" s="26">
        <v>22.2</v>
      </c>
      <c r="Y33" s="26">
        <v>177.58</v>
      </c>
      <c r="Z33" s="26">
        <v>1.5</v>
      </c>
      <c r="AA33" s="26">
        <v>90.44</v>
      </c>
      <c r="AB33" s="26">
        <v>167.81</v>
      </c>
      <c r="AC33" s="26">
        <v>185.79</v>
      </c>
      <c r="AD33" s="26">
        <v>0.97</v>
      </c>
      <c r="AE33" s="26">
        <v>0.08</v>
      </c>
      <c r="AF33" s="26">
        <v>0.26</v>
      </c>
      <c r="AG33" s="26">
        <v>0.42</v>
      </c>
      <c r="AH33" s="26">
        <v>3.27</v>
      </c>
      <c r="AI33" s="26">
        <v>2.38</v>
      </c>
      <c r="AJ33" s="26">
        <v>0</v>
      </c>
      <c r="AK33" s="26">
        <v>628.70000000000005</v>
      </c>
      <c r="AL33" s="26">
        <v>477.98</v>
      </c>
      <c r="AM33" s="26">
        <v>862.9</v>
      </c>
      <c r="AN33" s="26">
        <v>730.14</v>
      </c>
      <c r="AO33" s="26">
        <v>277.73</v>
      </c>
      <c r="AP33" s="26">
        <v>474.01</v>
      </c>
      <c r="AQ33" s="26">
        <v>180.98</v>
      </c>
      <c r="AR33" s="26">
        <v>513.70000000000005</v>
      </c>
      <c r="AS33" s="26">
        <v>442.18</v>
      </c>
      <c r="AT33" s="26">
        <v>589.27</v>
      </c>
      <c r="AU33" s="26">
        <v>907.31</v>
      </c>
      <c r="AV33" s="26">
        <v>311.95</v>
      </c>
      <c r="AW33" s="26">
        <v>301.06</v>
      </c>
      <c r="AX33" s="26">
        <v>1366.8</v>
      </c>
      <c r="AY33" s="26">
        <v>6.32</v>
      </c>
      <c r="AZ33" s="26">
        <v>452.61</v>
      </c>
      <c r="BA33" s="26">
        <v>602.97</v>
      </c>
      <c r="BB33" s="26">
        <v>443.16</v>
      </c>
      <c r="BC33" s="26">
        <v>173.65</v>
      </c>
      <c r="BD33" s="26">
        <v>0</v>
      </c>
      <c r="BE33" s="26">
        <v>0.01</v>
      </c>
      <c r="BF33" s="26">
        <v>0.03</v>
      </c>
      <c r="BG33" s="26">
        <v>0.1</v>
      </c>
      <c r="BH33" s="26">
        <v>0.09</v>
      </c>
      <c r="BI33" s="26">
        <v>0.19</v>
      </c>
      <c r="BJ33" s="26">
        <v>0.02</v>
      </c>
      <c r="BK33" s="26">
        <v>0.56000000000000005</v>
      </c>
      <c r="BL33" s="26">
        <v>0.02</v>
      </c>
      <c r="BM33" s="26">
        <v>0.31</v>
      </c>
      <c r="BN33" s="26">
        <v>0.02</v>
      </c>
      <c r="BO33" s="26">
        <v>0.01</v>
      </c>
      <c r="BP33" s="26">
        <v>0</v>
      </c>
      <c r="BQ33" s="26">
        <v>0.03</v>
      </c>
      <c r="BR33" s="26">
        <v>0.04</v>
      </c>
      <c r="BS33" s="26">
        <v>0.79</v>
      </c>
      <c r="BT33" s="26">
        <v>0</v>
      </c>
      <c r="BU33" s="26">
        <v>0</v>
      </c>
      <c r="BV33" s="26">
        <v>0.77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116.98</v>
      </c>
      <c r="CC33" s="25">
        <v>50.14</v>
      </c>
      <c r="CE33" s="23">
        <v>118.41</v>
      </c>
      <c r="CG33" s="23">
        <v>41.38</v>
      </c>
      <c r="CH33" s="23">
        <v>23.69</v>
      </c>
      <c r="CI33" s="23">
        <v>32.53</v>
      </c>
      <c r="CJ33" s="23">
        <v>2405.4699999999998</v>
      </c>
      <c r="CK33" s="23">
        <v>1523.8</v>
      </c>
      <c r="CL33" s="23">
        <v>1964.63</v>
      </c>
      <c r="CM33" s="23">
        <v>12.08</v>
      </c>
      <c r="CN33" s="23">
        <v>5.89</v>
      </c>
      <c r="CO33" s="23">
        <v>8.98</v>
      </c>
      <c r="CP33" s="23">
        <v>0</v>
      </c>
      <c r="CQ33" s="23">
        <v>0.6</v>
      </c>
      <c r="CR33" s="23">
        <v>30.39</v>
      </c>
    </row>
    <row r="34" spans="1:96" s="23" customFormat="1">
      <c r="A34" s="23" t="str">
        <f>"2"</f>
        <v>2</v>
      </c>
      <c r="B34" s="24" t="s">
        <v>95</v>
      </c>
      <c r="C34" s="25" t="str">
        <f>"30"</f>
        <v>30</v>
      </c>
      <c r="D34" s="25">
        <v>1.98</v>
      </c>
      <c r="E34" s="25">
        <v>0</v>
      </c>
      <c r="F34" s="25">
        <v>0.2</v>
      </c>
      <c r="G34" s="25">
        <v>0.2</v>
      </c>
      <c r="H34" s="25">
        <v>14.07</v>
      </c>
      <c r="I34" s="25">
        <v>67.170299999999997</v>
      </c>
      <c r="J34" s="26">
        <v>0</v>
      </c>
      <c r="K34" s="26">
        <v>0</v>
      </c>
      <c r="L34" s="26">
        <v>0</v>
      </c>
      <c r="M34" s="26">
        <v>0</v>
      </c>
      <c r="N34" s="26">
        <v>0.33</v>
      </c>
      <c r="O34" s="26">
        <v>13.68</v>
      </c>
      <c r="P34" s="26">
        <v>0.06</v>
      </c>
      <c r="Q34" s="26">
        <v>0</v>
      </c>
      <c r="R34" s="26">
        <v>0</v>
      </c>
      <c r="S34" s="26">
        <v>0</v>
      </c>
      <c r="T34" s="26">
        <v>0.54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95.79</v>
      </c>
      <c r="AL34" s="26">
        <v>99.7</v>
      </c>
      <c r="AM34" s="26">
        <v>152.69</v>
      </c>
      <c r="AN34" s="26">
        <v>50.63</v>
      </c>
      <c r="AO34" s="26">
        <v>30.02</v>
      </c>
      <c r="AP34" s="26">
        <v>60.03</v>
      </c>
      <c r="AQ34" s="26">
        <v>22.71</v>
      </c>
      <c r="AR34" s="26">
        <v>108.58</v>
      </c>
      <c r="AS34" s="26">
        <v>67.34</v>
      </c>
      <c r="AT34" s="26">
        <v>93.96</v>
      </c>
      <c r="AU34" s="26">
        <v>77.52</v>
      </c>
      <c r="AV34" s="26">
        <v>40.72</v>
      </c>
      <c r="AW34" s="26">
        <v>72.040000000000006</v>
      </c>
      <c r="AX34" s="26">
        <v>602.39</v>
      </c>
      <c r="AY34" s="26">
        <v>0</v>
      </c>
      <c r="AZ34" s="26">
        <v>196.27</v>
      </c>
      <c r="BA34" s="26">
        <v>85.35</v>
      </c>
      <c r="BB34" s="26">
        <v>56.64</v>
      </c>
      <c r="BC34" s="26">
        <v>44.89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0.02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0.02</v>
      </c>
      <c r="BT34" s="26">
        <v>0</v>
      </c>
      <c r="BU34" s="26">
        <v>0</v>
      </c>
      <c r="BV34" s="26">
        <v>0.08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11.73</v>
      </c>
      <c r="CC34" s="25">
        <v>1.68</v>
      </c>
      <c r="CE34" s="23">
        <v>0</v>
      </c>
      <c r="CG34" s="23">
        <v>0</v>
      </c>
      <c r="CH34" s="23">
        <v>0</v>
      </c>
      <c r="CI34" s="23">
        <v>0</v>
      </c>
      <c r="CJ34" s="23">
        <v>698.46</v>
      </c>
      <c r="CK34" s="23">
        <v>269.08999999999997</v>
      </c>
      <c r="CL34" s="23">
        <v>483.77</v>
      </c>
      <c r="CM34" s="23">
        <v>5.59</v>
      </c>
      <c r="CN34" s="23">
        <v>5.59</v>
      </c>
      <c r="CO34" s="23">
        <v>5.59</v>
      </c>
      <c r="CP34" s="23">
        <v>0</v>
      </c>
      <c r="CQ34" s="23">
        <v>0</v>
      </c>
      <c r="CR34" s="23">
        <v>1.4</v>
      </c>
    </row>
    <row r="35" spans="1:96" s="23" customFormat="1">
      <c r="A35" s="23" t="str">
        <f>"4/13"</f>
        <v>4/13</v>
      </c>
      <c r="B35" s="24" t="s">
        <v>96</v>
      </c>
      <c r="C35" s="25" t="str">
        <f>"15"</f>
        <v>15</v>
      </c>
      <c r="D35" s="25">
        <v>3.48</v>
      </c>
      <c r="E35" s="25">
        <v>3.48</v>
      </c>
      <c r="F35" s="25">
        <v>4.43</v>
      </c>
      <c r="G35" s="25">
        <v>0</v>
      </c>
      <c r="H35" s="25">
        <v>0</v>
      </c>
      <c r="I35" s="25">
        <v>54.645000000000003</v>
      </c>
      <c r="J35" s="26">
        <v>2.39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0.3</v>
      </c>
      <c r="T35" s="26">
        <v>0.65</v>
      </c>
      <c r="U35" s="26">
        <v>121.5</v>
      </c>
      <c r="V35" s="26">
        <v>13.2</v>
      </c>
      <c r="W35" s="26">
        <v>132</v>
      </c>
      <c r="X35" s="26">
        <v>5.25</v>
      </c>
      <c r="Y35" s="26">
        <v>75</v>
      </c>
      <c r="Z35" s="26">
        <v>0.15</v>
      </c>
      <c r="AA35" s="26">
        <v>39</v>
      </c>
      <c r="AB35" s="26">
        <v>25.5</v>
      </c>
      <c r="AC35" s="26">
        <v>43.2</v>
      </c>
      <c r="AD35" s="26">
        <v>0.08</v>
      </c>
      <c r="AE35" s="26">
        <v>0.01</v>
      </c>
      <c r="AF35" s="26">
        <v>0.05</v>
      </c>
      <c r="AG35" s="26">
        <v>0.03</v>
      </c>
      <c r="AH35" s="26">
        <v>0.92</v>
      </c>
      <c r="AI35" s="26">
        <v>0.11</v>
      </c>
      <c r="AJ35" s="26">
        <v>0</v>
      </c>
      <c r="AK35" s="26">
        <v>253.5</v>
      </c>
      <c r="AL35" s="26">
        <v>145.5</v>
      </c>
      <c r="AM35" s="26">
        <v>289.5</v>
      </c>
      <c r="AN35" s="26">
        <v>229.5</v>
      </c>
      <c r="AO35" s="26">
        <v>81</v>
      </c>
      <c r="AP35" s="26">
        <v>138</v>
      </c>
      <c r="AQ35" s="26">
        <v>99</v>
      </c>
      <c r="AR35" s="26">
        <v>183</v>
      </c>
      <c r="AS35" s="26">
        <v>90</v>
      </c>
      <c r="AT35" s="26">
        <v>106.5</v>
      </c>
      <c r="AU35" s="26">
        <v>202.5</v>
      </c>
      <c r="AV35" s="26">
        <v>223.5</v>
      </c>
      <c r="AW35" s="26">
        <v>57</v>
      </c>
      <c r="AX35" s="26">
        <v>690</v>
      </c>
      <c r="AY35" s="26">
        <v>0</v>
      </c>
      <c r="AZ35" s="26">
        <v>348</v>
      </c>
      <c r="BA35" s="26">
        <v>180</v>
      </c>
      <c r="BB35" s="26">
        <v>202.5</v>
      </c>
      <c r="BC35" s="26">
        <v>31.5</v>
      </c>
      <c r="BD35" s="26">
        <v>0</v>
      </c>
      <c r="BE35" s="26">
        <v>0.02</v>
      </c>
      <c r="BF35" s="26">
        <v>0.06</v>
      </c>
      <c r="BG35" s="26">
        <v>0.19</v>
      </c>
      <c r="BH35" s="26">
        <v>0.17</v>
      </c>
      <c r="BI35" s="26">
        <v>0.36</v>
      </c>
      <c r="BJ35" s="26">
        <v>0.04</v>
      </c>
      <c r="BK35" s="26">
        <v>0.93</v>
      </c>
      <c r="BL35" s="26">
        <v>0.03</v>
      </c>
      <c r="BM35" s="26">
        <v>0.51</v>
      </c>
      <c r="BN35" s="26">
        <v>0.03</v>
      </c>
      <c r="BO35" s="26">
        <v>0</v>
      </c>
      <c r="BP35" s="26">
        <v>0</v>
      </c>
      <c r="BQ35" s="26">
        <v>0.06</v>
      </c>
      <c r="BR35" s="26">
        <v>7.0000000000000007E-2</v>
      </c>
      <c r="BS35" s="26">
        <v>1.02</v>
      </c>
      <c r="BT35" s="26">
        <v>0</v>
      </c>
      <c r="BU35" s="26">
        <v>0</v>
      </c>
      <c r="BV35" s="26">
        <v>0.1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6.15</v>
      </c>
      <c r="CC35" s="25">
        <v>13.06</v>
      </c>
      <c r="CE35" s="23">
        <v>43.25</v>
      </c>
      <c r="CG35" s="23">
        <v>0</v>
      </c>
      <c r="CH35" s="23">
        <v>0</v>
      </c>
      <c r="CI35" s="23">
        <v>0</v>
      </c>
      <c r="CJ35" s="23">
        <v>500</v>
      </c>
      <c r="CK35" s="23">
        <v>370</v>
      </c>
      <c r="CL35" s="23">
        <v>435</v>
      </c>
      <c r="CM35" s="23">
        <v>1.53</v>
      </c>
      <c r="CN35" s="23">
        <v>0.97</v>
      </c>
      <c r="CO35" s="23">
        <v>1.25</v>
      </c>
      <c r="CP35" s="23">
        <v>0</v>
      </c>
      <c r="CQ35" s="23">
        <v>0</v>
      </c>
      <c r="CR35" s="23">
        <v>7.92</v>
      </c>
    </row>
    <row r="36" spans="1:96" s="19" customFormat="1" ht="24">
      <c r="A36" s="19" t="str">
        <f>"32/10"</f>
        <v>32/10</v>
      </c>
      <c r="B36" s="20" t="s">
        <v>97</v>
      </c>
      <c r="C36" s="21" t="str">
        <f>"200"</f>
        <v>200</v>
      </c>
      <c r="D36" s="21">
        <v>3.14</v>
      </c>
      <c r="E36" s="21">
        <v>2.84</v>
      </c>
      <c r="F36" s="21">
        <v>3.21</v>
      </c>
      <c r="G36" s="21">
        <v>7.0000000000000007E-2</v>
      </c>
      <c r="H36" s="21">
        <v>9.5</v>
      </c>
      <c r="I36" s="21">
        <v>77.788600000000002</v>
      </c>
      <c r="J36" s="22">
        <v>2</v>
      </c>
      <c r="K36" s="22">
        <v>0</v>
      </c>
      <c r="L36" s="22">
        <v>0</v>
      </c>
      <c r="M36" s="22">
        <v>0</v>
      </c>
      <c r="N36" s="22">
        <v>9.5</v>
      </c>
      <c r="O36" s="22">
        <v>0</v>
      </c>
      <c r="P36" s="22">
        <v>0</v>
      </c>
      <c r="Q36" s="22">
        <v>0</v>
      </c>
      <c r="R36" s="22">
        <v>0</v>
      </c>
      <c r="S36" s="22">
        <v>0.1</v>
      </c>
      <c r="T36" s="22">
        <v>0.71</v>
      </c>
      <c r="U36" s="22">
        <v>49.55</v>
      </c>
      <c r="V36" s="22">
        <v>144.69</v>
      </c>
      <c r="W36" s="22">
        <v>116.55</v>
      </c>
      <c r="X36" s="22">
        <v>13.3</v>
      </c>
      <c r="Y36" s="22">
        <v>83.7</v>
      </c>
      <c r="Z36" s="22">
        <v>0.11</v>
      </c>
      <c r="AA36" s="22">
        <v>20</v>
      </c>
      <c r="AB36" s="22">
        <v>9</v>
      </c>
      <c r="AC36" s="22">
        <v>22</v>
      </c>
      <c r="AD36" s="22">
        <v>0</v>
      </c>
      <c r="AE36" s="22">
        <v>0.03</v>
      </c>
      <c r="AF36" s="22">
        <v>0.14000000000000001</v>
      </c>
      <c r="AG36" s="22">
        <v>0.09</v>
      </c>
      <c r="AH36" s="22">
        <v>0.8</v>
      </c>
      <c r="AI36" s="22">
        <v>0.52</v>
      </c>
      <c r="AJ36" s="22">
        <v>0</v>
      </c>
      <c r="AK36" s="22">
        <v>159.74</v>
      </c>
      <c r="AL36" s="22">
        <v>157.78</v>
      </c>
      <c r="AM36" s="22">
        <v>270.48</v>
      </c>
      <c r="AN36" s="22">
        <v>217.56</v>
      </c>
      <c r="AO36" s="22">
        <v>72.52</v>
      </c>
      <c r="AP36" s="22">
        <v>127.4</v>
      </c>
      <c r="AQ36" s="22">
        <v>42.14</v>
      </c>
      <c r="AR36" s="22">
        <v>143.08000000000001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180.32</v>
      </c>
      <c r="BC36" s="22">
        <v>25.48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198.55</v>
      </c>
      <c r="CC36" s="21">
        <v>13.01</v>
      </c>
      <c r="CE36" s="19">
        <v>21.5</v>
      </c>
      <c r="CG36" s="19">
        <v>13.77</v>
      </c>
      <c r="CH36" s="19">
        <v>4.93</v>
      </c>
      <c r="CI36" s="19">
        <v>9.35</v>
      </c>
      <c r="CJ36" s="19">
        <v>1007.44</v>
      </c>
      <c r="CK36" s="19">
        <v>363.11</v>
      </c>
      <c r="CL36" s="19">
        <v>685.28</v>
      </c>
      <c r="CM36" s="19">
        <v>41.81</v>
      </c>
      <c r="CN36" s="19">
        <v>19.5</v>
      </c>
      <c r="CO36" s="19">
        <v>30.66</v>
      </c>
      <c r="CP36" s="19">
        <v>5</v>
      </c>
      <c r="CQ36" s="19">
        <v>0</v>
      </c>
      <c r="CR36" s="19">
        <v>7.89</v>
      </c>
    </row>
    <row r="37" spans="1:96" s="27" customFormat="1" ht="11.4">
      <c r="B37" s="28" t="s">
        <v>112</v>
      </c>
      <c r="C37" s="29"/>
      <c r="D37" s="29">
        <v>25.01</v>
      </c>
      <c r="E37" s="29">
        <v>18.45</v>
      </c>
      <c r="F37" s="29">
        <v>25.43</v>
      </c>
      <c r="G37" s="29">
        <v>2.36</v>
      </c>
      <c r="H37" s="29">
        <v>64.77</v>
      </c>
      <c r="I37" s="29">
        <v>582.28</v>
      </c>
      <c r="J37" s="30">
        <v>13.04</v>
      </c>
      <c r="K37" s="30">
        <v>0.91</v>
      </c>
      <c r="L37" s="30">
        <v>0</v>
      </c>
      <c r="M37" s="30">
        <v>0</v>
      </c>
      <c r="N37" s="30">
        <v>23.19</v>
      </c>
      <c r="O37" s="30">
        <v>38</v>
      </c>
      <c r="P37" s="30">
        <v>3.58</v>
      </c>
      <c r="Q37" s="30">
        <v>0</v>
      </c>
      <c r="R37" s="30">
        <v>0</v>
      </c>
      <c r="S37" s="30">
        <v>0.77</v>
      </c>
      <c r="T37" s="30">
        <v>5.36</v>
      </c>
      <c r="U37" s="30">
        <v>807.22</v>
      </c>
      <c r="V37" s="30">
        <v>520.55999999999995</v>
      </c>
      <c r="W37" s="30">
        <v>515.75</v>
      </c>
      <c r="X37" s="30">
        <v>76.88</v>
      </c>
      <c r="Y37" s="30">
        <v>485.37</v>
      </c>
      <c r="Z37" s="30">
        <v>2.54</v>
      </c>
      <c r="AA37" s="30">
        <v>200.2</v>
      </c>
      <c r="AB37" s="30">
        <v>234.61</v>
      </c>
      <c r="AC37" s="30">
        <v>307.61</v>
      </c>
      <c r="AD37" s="30">
        <v>1.22</v>
      </c>
      <c r="AE37" s="30">
        <v>0.23</v>
      </c>
      <c r="AF37" s="30">
        <v>0.59</v>
      </c>
      <c r="AG37" s="30">
        <v>1.1000000000000001</v>
      </c>
      <c r="AH37" s="30">
        <v>7.21</v>
      </c>
      <c r="AI37" s="30">
        <v>3.52</v>
      </c>
      <c r="AJ37" s="30">
        <v>0</v>
      </c>
      <c r="AK37" s="30">
        <v>1453.55</v>
      </c>
      <c r="AL37" s="30">
        <v>1173.3900000000001</v>
      </c>
      <c r="AM37" s="30">
        <v>2237.5</v>
      </c>
      <c r="AN37" s="30">
        <v>1542.71</v>
      </c>
      <c r="AO37" s="30">
        <v>615.69000000000005</v>
      </c>
      <c r="AP37" s="30">
        <v>1042.1099999999999</v>
      </c>
      <c r="AQ37" s="30">
        <v>438.23</v>
      </c>
      <c r="AR37" s="30">
        <v>1260.8</v>
      </c>
      <c r="AS37" s="30">
        <v>865.45</v>
      </c>
      <c r="AT37" s="30">
        <v>949.59</v>
      </c>
      <c r="AU37" s="30">
        <v>1395.76</v>
      </c>
      <c r="AV37" s="30">
        <v>652.91</v>
      </c>
      <c r="AW37" s="30">
        <v>537.02</v>
      </c>
      <c r="AX37" s="30">
        <v>3270.9</v>
      </c>
      <c r="AY37" s="30">
        <v>6.32</v>
      </c>
      <c r="AZ37" s="30">
        <v>1203.48</v>
      </c>
      <c r="BA37" s="30">
        <v>1054.1199999999999</v>
      </c>
      <c r="BB37" s="30">
        <v>1187.83</v>
      </c>
      <c r="BC37" s="30">
        <v>356.74</v>
      </c>
      <c r="BD37" s="30">
        <v>0.19</v>
      </c>
      <c r="BE37" s="30">
        <v>7.0000000000000007E-2</v>
      </c>
      <c r="BF37" s="30">
        <v>0.13</v>
      </c>
      <c r="BG37" s="30">
        <v>0.39</v>
      </c>
      <c r="BH37" s="30">
        <v>0.39</v>
      </c>
      <c r="BI37" s="30">
        <v>0.96</v>
      </c>
      <c r="BJ37" s="30">
        <v>7.0000000000000007E-2</v>
      </c>
      <c r="BK37" s="30">
        <v>2.86</v>
      </c>
      <c r="BL37" s="30">
        <v>0.04</v>
      </c>
      <c r="BM37" s="30">
        <v>1.23</v>
      </c>
      <c r="BN37" s="30">
        <v>0.05</v>
      </c>
      <c r="BO37" s="30">
        <v>0.01</v>
      </c>
      <c r="BP37" s="30">
        <v>0</v>
      </c>
      <c r="BQ37" s="30">
        <v>0.13</v>
      </c>
      <c r="BR37" s="30">
        <v>0.26</v>
      </c>
      <c r="BS37" s="30">
        <v>3.15</v>
      </c>
      <c r="BT37" s="30">
        <v>0</v>
      </c>
      <c r="BU37" s="30">
        <v>0</v>
      </c>
      <c r="BV37" s="30">
        <v>1.38</v>
      </c>
      <c r="BW37" s="30">
        <v>0.01</v>
      </c>
      <c r="BX37" s="30">
        <v>0</v>
      </c>
      <c r="BY37" s="30">
        <v>0</v>
      </c>
      <c r="BZ37" s="30">
        <v>0</v>
      </c>
      <c r="CA37" s="30">
        <v>0</v>
      </c>
      <c r="CB37" s="30">
        <v>428.03</v>
      </c>
      <c r="CC37" s="29">
        <f>SUM($CC$31:$CC$36)</f>
        <v>99.40000000000002</v>
      </c>
      <c r="CD37" s="27">
        <f>$I$37/$I$51*100</f>
        <v>16.925858530658282</v>
      </c>
      <c r="CE37" s="27">
        <v>239.3</v>
      </c>
      <c r="CG37" s="27">
        <v>63.09</v>
      </c>
      <c r="CH37" s="27">
        <v>31.16</v>
      </c>
      <c r="CI37" s="27">
        <v>47.12</v>
      </c>
      <c r="CJ37" s="27">
        <v>6033.17</v>
      </c>
      <c r="CK37" s="27">
        <v>3168.23</v>
      </c>
      <c r="CL37" s="27">
        <v>4600.7</v>
      </c>
      <c r="CM37" s="27">
        <v>74.959999999999994</v>
      </c>
      <c r="CN37" s="27">
        <v>36.729999999999997</v>
      </c>
      <c r="CO37" s="27">
        <v>55.85</v>
      </c>
      <c r="CP37" s="27">
        <v>9.8699999999999992</v>
      </c>
      <c r="CQ37" s="27">
        <v>0.6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 ht="24">
      <c r="A39" s="23" t="str">
        <f>"16/1"</f>
        <v>16/1</v>
      </c>
      <c r="B39" s="24" t="s">
        <v>100</v>
      </c>
      <c r="C39" s="25" t="str">
        <f>"100"</f>
        <v>100</v>
      </c>
      <c r="D39" s="25">
        <v>1.17</v>
      </c>
      <c r="E39" s="25">
        <v>0</v>
      </c>
      <c r="F39" s="25">
        <v>5.96</v>
      </c>
      <c r="G39" s="25">
        <v>5.96</v>
      </c>
      <c r="H39" s="25">
        <v>11.32</v>
      </c>
      <c r="I39" s="25">
        <v>98.34966399999999</v>
      </c>
      <c r="J39" s="26">
        <v>0.75</v>
      </c>
      <c r="K39" s="26">
        <v>3.9</v>
      </c>
      <c r="L39" s="26">
        <v>0</v>
      </c>
      <c r="M39" s="26">
        <v>0</v>
      </c>
      <c r="N39" s="26">
        <v>8.9700000000000006</v>
      </c>
      <c r="O39" s="26">
        <v>0.18</v>
      </c>
      <c r="P39" s="26">
        <v>2.16</v>
      </c>
      <c r="Q39" s="26">
        <v>0</v>
      </c>
      <c r="R39" s="26">
        <v>0</v>
      </c>
      <c r="S39" s="26">
        <v>0.27</v>
      </c>
      <c r="T39" s="26">
        <v>0.9</v>
      </c>
      <c r="U39" s="26">
        <v>18.96</v>
      </c>
      <c r="V39" s="26">
        <v>180.41</v>
      </c>
      <c r="W39" s="26">
        <v>24.43</v>
      </c>
      <c r="X39" s="26">
        <v>34.26</v>
      </c>
      <c r="Y39" s="26">
        <v>49.71</v>
      </c>
      <c r="Z39" s="26">
        <v>0.64</v>
      </c>
      <c r="AA39" s="26">
        <v>0</v>
      </c>
      <c r="AB39" s="26">
        <v>10819.2</v>
      </c>
      <c r="AC39" s="26">
        <v>1840</v>
      </c>
      <c r="AD39" s="26">
        <v>3.01</v>
      </c>
      <c r="AE39" s="26">
        <v>0.05</v>
      </c>
      <c r="AF39" s="26">
        <v>0.06</v>
      </c>
      <c r="AG39" s="26">
        <v>0.9</v>
      </c>
      <c r="AH39" s="26">
        <v>1.01</v>
      </c>
      <c r="AI39" s="26">
        <v>4.51</v>
      </c>
      <c r="AJ39" s="26">
        <v>0</v>
      </c>
      <c r="AK39" s="26">
        <v>38.770000000000003</v>
      </c>
      <c r="AL39" s="26">
        <v>31.56</v>
      </c>
      <c r="AM39" s="26">
        <v>39.67</v>
      </c>
      <c r="AN39" s="26">
        <v>34.26</v>
      </c>
      <c r="AO39" s="26">
        <v>8.11</v>
      </c>
      <c r="AP39" s="26">
        <v>28.85</v>
      </c>
      <c r="AQ39" s="26">
        <v>7.21</v>
      </c>
      <c r="AR39" s="26">
        <v>27.95</v>
      </c>
      <c r="AS39" s="26">
        <v>43.28</v>
      </c>
      <c r="AT39" s="26">
        <v>36.97</v>
      </c>
      <c r="AU39" s="26">
        <v>121.72</v>
      </c>
      <c r="AV39" s="26">
        <v>12.62</v>
      </c>
      <c r="AW39" s="26">
        <v>26.15</v>
      </c>
      <c r="AX39" s="26">
        <v>211.88</v>
      </c>
      <c r="AY39" s="26">
        <v>0</v>
      </c>
      <c r="AZ39" s="26">
        <v>27.05</v>
      </c>
      <c r="BA39" s="26">
        <v>29.75</v>
      </c>
      <c r="BB39" s="26">
        <v>16.23</v>
      </c>
      <c r="BC39" s="26">
        <v>10.82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0.36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1.39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80.97</v>
      </c>
      <c r="CC39" s="25">
        <v>10.1</v>
      </c>
      <c r="CE39" s="23">
        <v>1803.2</v>
      </c>
      <c r="CG39" s="23">
        <v>3.67</v>
      </c>
      <c r="CH39" s="23">
        <v>3.54</v>
      </c>
      <c r="CI39" s="23">
        <v>3.61</v>
      </c>
      <c r="CJ39" s="23">
        <v>614.63</v>
      </c>
      <c r="CK39" s="23">
        <v>146.19</v>
      </c>
      <c r="CL39" s="23">
        <v>380.41</v>
      </c>
      <c r="CM39" s="23">
        <v>3.23</v>
      </c>
      <c r="CN39" s="23">
        <v>1.89</v>
      </c>
      <c r="CO39" s="23">
        <v>2.56</v>
      </c>
      <c r="CP39" s="23">
        <v>3</v>
      </c>
      <c r="CQ39" s="23">
        <v>0</v>
      </c>
      <c r="CR39" s="23">
        <v>6.12</v>
      </c>
    </row>
    <row r="40" spans="1:96" s="23" customFormat="1">
      <c r="A40" s="23" t="str">
        <f>"80"</f>
        <v>80</v>
      </c>
      <c r="B40" s="24" t="s">
        <v>101</v>
      </c>
      <c r="C40" s="25" t="str">
        <f>"250"</f>
        <v>250</v>
      </c>
      <c r="D40" s="25">
        <v>3.9</v>
      </c>
      <c r="E40" s="25">
        <v>2.16</v>
      </c>
      <c r="F40" s="25">
        <v>4.0199999999999996</v>
      </c>
      <c r="G40" s="25">
        <v>1.68</v>
      </c>
      <c r="H40" s="25">
        <v>14.59</v>
      </c>
      <c r="I40" s="25">
        <v>108.36923560599999</v>
      </c>
      <c r="J40" s="26">
        <v>1.34</v>
      </c>
      <c r="K40" s="26">
        <v>0.98</v>
      </c>
      <c r="L40" s="26">
        <v>0</v>
      </c>
      <c r="M40" s="26">
        <v>0</v>
      </c>
      <c r="N40" s="26">
        <v>2.78</v>
      </c>
      <c r="O40" s="26">
        <v>10.27</v>
      </c>
      <c r="P40" s="26">
        <v>1.54</v>
      </c>
      <c r="Q40" s="26">
        <v>0</v>
      </c>
      <c r="R40" s="26">
        <v>0</v>
      </c>
      <c r="S40" s="26">
        <v>0.26</v>
      </c>
      <c r="T40" s="26">
        <v>2.52</v>
      </c>
      <c r="U40" s="26">
        <v>516.17999999999995</v>
      </c>
      <c r="V40" s="26">
        <v>442.34</v>
      </c>
      <c r="W40" s="26">
        <v>29.81</v>
      </c>
      <c r="X40" s="26">
        <v>23.41</v>
      </c>
      <c r="Y40" s="26">
        <v>82.12</v>
      </c>
      <c r="Z40" s="26">
        <v>1.1599999999999999</v>
      </c>
      <c r="AA40" s="26">
        <v>29.25</v>
      </c>
      <c r="AB40" s="26">
        <v>1320.46</v>
      </c>
      <c r="AC40" s="26">
        <v>347.14</v>
      </c>
      <c r="AD40" s="26">
        <v>0.93</v>
      </c>
      <c r="AE40" s="26">
        <v>0.08</v>
      </c>
      <c r="AF40" s="26">
        <v>0.12</v>
      </c>
      <c r="AG40" s="26">
        <v>0.93</v>
      </c>
      <c r="AH40" s="26">
        <v>2.21</v>
      </c>
      <c r="AI40" s="26">
        <v>6.29</v>
      </c>
      <c r="AJ40" s="26">
        <v>0</v>
      </c>
      <c r="AK40" s="26">
        <v>146.82</v>
      </c>
      <c r="AL40" s="26">
        <v>128.34</v>
      </c>
      <c r="AM40" s="26">
        <v>213.96</v>
      </c>
      <c r="AN40" s="26">
        <v>191.75</v>
      </c>
      <c r="AO40" s="26">
        <v>76.02</v>
      </c>
      <c r="AP40" s="26">
        <v>130.01</v>
      </c>
      <c r="AQ40" s="26">
        <v>47.78</v>
      </c>
      <c r="AR40" s="26">
        <v>137.30000000000001</v>
      </c>
      <c r="AS40" s="26">
        <v>160.85</v>
      </c>
      <c r="AT40" s="26">
        <v>244.13</v>
      </c>
      <c r="AU40" s="26">
        <v>264.02999999999997</v>
      </c>
      <c r="AV40" s="26">
        <v>66.12</v>
      </c>
      <c r="AW40" s="26">
        <v>99.31</v>
      </c>
      <c r="AX40" s="26">
        <v>470.27</v>
      </c>
      <c r="AY40" s="26">
        <v>2.2400000000000002</v>
      </c>
      <c r="AZ40" s="26">
        <v>88.5</v>
      </c>
      <c r="BA40" s="26">
        <v>171.8</v>
      </c>
      <c r="BB40" s="26">
        <v>99.65</v>
      </c>
      <c r="BC40" s="26">
        <v>57.61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0.12</v>
      </c>
      <c r="BL40" s="26">
        <v>0</v>
      </c>
      <c r="BM40" s="26">
        <v>0.06</v>
      </c>
      <c r="BN40" s="26">
        <v>0</v>
      </c>
      <c r="BO40" s="26">
        <v>0.01</v>
      </c>
      <c r="BP40" s="26">
        <v>0</v>
      </c>
      <c r="BQ40" s="26">
        <v>0</v>
      </c>
      <c r="BR40" s="26">
        <v>0</v>
      </c>
      <c r="BS40" s="26">
        <v>0.39</v>
      </c>
      <c r="BT40" s="26">
        <v>0</v>
      </c>
      <c r="BU40" s="26">
        <v>0</v>
      </c>
      <c r="BV40" s="26">
        <v>0.86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242.93</v>
      </c>
      <c r="CC40" s="25">
        <v>19.13</v>
      </c>
      <c r="CE40" s="23">
        <v>249.33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1.25</v>
      </c>
      <c r="CR40" s="23">
        <v>11.59</v>
      </c>
    </row>
    <row r="41" spans="1:96" s="23" customFormat="1">
      <c r="A41" s="23" t="str">
        <f>"297"</f>
        <v>297</v>
      </c>
      <c r="B41" s="24" t="s">
        <v>102</v>
      </c>
      <c r="C41" s="25" t="str">
        <f>"180"</f>
        <v>180</v>
      </c>
      <c r="D41" s="25">
        <v>5.49</v>
      </c>
      <c r="E41" s="25">
        <v>0.02</v>
      </c>
      <c r="F41" s="25">
        <v>4.29</v>
      </c>
      <c r="G41" s="25">
        <v>0.65</v>
      </c>
      <c r="H41" s="25">
        <v>42.46</v>
      </c>
      <c r="I41" s="25">
        <v>225.10517399999998</v>
      </c>
      <c r="J41" s="26">
        <v>2.59</v>
      </c>
      <c r="K41" s="26">
        <v>0.11</v>
      </c>
      <c r="L41" s="26">
        <v>0</v>
      </c>
      <c r="M41" s="26">
        <v>0</v>
      </c>
      <c r="N41" s="26">
        <v>0.56000000000000005</v>
      </c>
      <c r="O41" s="26">
        <v>37.450000000000003</v>
      </c>
      <c r="P41" s="26">
        <v>4.45</v>
      </c>
      <c r="Q41" s="26">
        <v>0</v>
      </c>
      <c r="R41" s="26">
        <v>0</v>
      </c>
      <c r="S41" s="26">
        <v>0</v>
      </c>
      <c r="T41" s="26">
        <v>0.55000000000000004</v>
      </c>
      <c r="U41" s="26">
        <v>6.25</v>
      </c>
      <c r="V41" s="26">
        <v>102.84</v>
      </c>
      <c r="W41" s="26">
        <v>22.64</v>
      </c>
      <c r="X41" s="26">
        <v>22.8</v>
      </c>
      <c r="Y41" s="26">
        <v>181.03</v>
      </c>
      <c r="Z41" s="26">
        <v>1.06</v>
      </c>
      <c r="AA41" s="26">
        <v>26.55</v>
      </c>
      <c r="AB41" s="26">
        <v>15.39</v>
      </c>
      <c r="AC41" s="26">
        <v>29.39</v>
      </c>
      <c r="AD41" s="26">
        <v>0.71</v>
      </c>
      <c r="AE41" s="26">
        <v>0.06</v>
      </c>
      <c r="AF41" s="26">
        <v>0.04</v>
      </c>
      <c r="AG41" s="26">
        <v>1.02</v>
      </c>
      <c r="AH41" s="26">
        <v>2.23</v>
      </c>
      <c r="AI41" s="26">
        <v>0</v>
      </c>
      <c r="AJ41" s="26">
        <v>0</v>
      </c>
      <c r="AK41" s="26">
        <v>218.71</v>
      </c>
      <c r="AL41" s="26">
        <v>195.14</v>
      </c>
      <c r="AM41" s="26">
        <v>290.19</v>
      </c>
      <c r="AN41" s="26">
        <v>177.63</v>
      </c>
      <c r="AO41" s="26">
        <v>71.05</v>
      </c>
      <c r="AP41" s="26">
        <v>124.8</v>
      </c>
      <c r="AQ41" s="26">
        <v>59.99</v>
      </c>
      <c r="AR41" s="26">
        <v>271.63</v>
      </c>
      <c r="AS41" s="26">
        <v>189.13</v>
      </c>
      <c r="AT41" s="26">
        <v>165.35</v>
      </c>
      <c r="AU41" s="26">
        <v>348.51</v>
      </c>
      <c r="AV41" s="26">
        <v>89.17</v>
      </c>
      <c r="AW41" s="26">
        <v>171.18</v>
      </c>
      <c r="AX41" s="26">
        <v>1887.29</v>
      </c>
      <c r="AY41" s="26">
        <v>0</v>
      </c>
      <c r="AZ41" s="26">
        <v>565.79999999999995</v>
      </c>
      <c r="BA41" s="26">
        <v>242.58</v>
      </c>
      <c r="BB41" s="26">
        <v>130.51</v>
      </c>
      <c r="BC41" s="26">
        <v>100.22</v>
      </c>
      <c r="BD41" s="26">
        <v>0.16</v>
      </c>
      <c r="BE41" s="26">
        <v>0.04</v>
      </c>
      <c r="BF41" s="26">
        <v>0.03</v>
      </c>
      <c r="BG41" s="26">
        <v>0.08</v>
      </c>
      <c r="BH41" s="26">
        <v>0.11</v>
      </c>
      <c r="BI41" s="26">
        <v>0.35</v>
      </c>
      <c r="BJ41" s="26">
        <v>0</v>
      </c>
      <c r="BK41" s="26">
        <v>1.25</v>
      </c>
      <c r="BL41" s="26">
        <v>0</v>
      </c>
      <c r="BM41" s="26">
        <v>0.35</v>
      </c>
      <c r="BN41" s="26">
        <v>0</v>
      </c>
      <c r="BO41" s="26">
        <v>0</v>
      </c>
      <c r="BP41" s="26">
        <v>0</v>
      </c>
      <c r="BQ41" s="26">
        <v>0.04</v>
      </c>
      <c r="BR41" s="26">
        <v>0.13</v>
      </c>
      <c r="BS41" s="26">
        <v>1.06</v>
      </c>
      <c r="BT41" s="26">
        <v>0</v>
      </c>
      <c r="BU41" s="26">
        <v>0</v>
      </c>
      <c r="BV41" s="26">
        <v>0.25</v>
      </c>
      <c r="BW41" s="26">
        <v>0.01</v>
      </c>
      <c r="BX41" s="26">
        <v>0</v>
      </c>
      <c r="BY41" s="26">
        <v>0</v>
      </c>
      <c r="BZ41" s="26">
        <v>0</v>
      </c>
      <c r="CA41" s="26">
        <v>0</v>
      </c>
      <c r="CB41" s="26">
        <v>153.12</v>
      </c>
      <c r="CC41" s="25">
        <v>7.13</v>
      </c>
      <c r="CE41" s="23">
        <v>29.12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4.32</v>
      </c>
    </row>
    <row r="42" spans="1:96" s="23" customFormat="1">
      <c r="A42" s="23" t="str">
        <f>"12/8"</f>
        <v>12/8</v>
      </c>
      <c r="B42" s="24" t="s">
        <v>103</v>
      </c>
      <c r="C42" s="25" t="str">
        <f>"100"</f>
        <v>100</v>
      </c>
      <c r="D42" s="25">
        <v>14.17</v>
      </c>
      <c r="E42" s="25">
        <v>13.31</v>
      </c>
      <c r="F42" s="25">
        <v>34.229999999999997</v>
      </c>
      <c r="G42" s="25">
        <v>3.23</v>
      </c>
      <c r="H42" s="25">
        <v>5.35</v>
      </c>
      <c r="I42" s="25">
        <v>385.3902333333333</v>
      </c>
      <c r="J42" s="26">
        <v>11.99</v>
      </c>
      <c r="K42" s="26">
        <v>2.17</v>
      </c>
      <c r="L42" s="26">
        <v>0</v>
      </c>
      <c r="M42" s="26">
        <v>0</v>
      </c>
      <c r="N42" s="26">
        <v>2.42</v>
      </c>
      <c r="O42" s="26">
        <v>2.35</v>
      </c>
      <c r="P42" s="26">
        <v>0.56999999999999995</v>
      </c>
      <c r="Q42" s="26">
        <v>0</v>
      </c>
      <c r="R42" s="26">
        <v>0</v>
      </c>
      <c r="S42" s="26">
        <v>0.21</v>
      </c>
      <c r="T42" s="26">
        <v>1.73</v>
      </c>
      <c r="U42" s="26">
        <v>239.54</v>
      </c>
      <c r="V42" s="26">
        <v>354.21</v>
      </c>
      <c r="W42" s="26">
        <v>13.91</v>
      </c>
      <c r="X42" s="26">
        <v>28.28</v>
      </c>
      <c r="Y42" s="26">
        <v>167.59</v>
      </c>
      <c r="Z42" s="26">
        <v>1.9</v>
      </c>
      <c r="AA42" s="26">
        <v>0</v>
      </c>
      <c r="AB42" s="26">
        <v>119</v>
      </c>
      <c r="AC42" s="26">
        <v>23.33</v>
      </c>
      <c r="AD42" s="26">
        <v>2.0099999999999998</v>
      </c>
      <c r="AE42" s="26">
        <v>0.37</v>
      </c>
      <c r="AF42" s="26">
        <v>0.12</v>
      </c>
      <c r="AG42" s="26">
        <v>2.35</v>
      </c>
      <c r="AH42" s="26">
        <v>6.05</v>
      </c>
      <c r="AI42" s="26">
        <v>1.42</v>
      </c>
      <c r="AJ42" s="26">
        <v>0</v>
      </c>
      <c r="AK42" s="26">
        <v>788.58</v>
      </c>
      <c r="AL42" s="26">
        <v>672.77</v>
      </c>
      <c r="AM42" s="26">
        <v>1025.42</v>
      </c>
      <c r="AN42" s="26">
        <v>1161.43</v>
      </c>
      <c r="AO42" s="26">
        <v>323.25</v>
      </c>
      <c r="AP42" s="26">
        <v>618.73</v>
      </c>
      <c r="AQ42" s="26">
        <v>180.99</v>
      </c>
      <c r="AR42" s="26">
        <v>555.82000000000005</v>
      </c>
      <c r="AS42" s="26">
        <v>730.12</v>
      </c>
      <c r="AT42" s="26">
        <v>831.03</v>
      </c>
      <c r="AU42" s="26">
        <v>1241.56</v>
      </c>
      <c r="AV42" s="26">
        <v>541.67999999999995</v>
      </c>
      <c r="AW42" s="26">
        <v>658.13</v>
      </c>
      <c r="AX42" s="26">
        <v>2168.1</v>
      </c>
      <c r="AY42" s="26">
        <v>158.27000000000001</v>
      </c>
      <c r="AZ42" s="26">
        <v>635.87</v>
      </c>
      <c r="BA42" s="26">
        <v>584.67999999999995</v>
      </c>
      <c r="BB42" s="26">
        <v>492.04</v>
      </c>
      <c r="BC42" s="26">
        <v>176.71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0.2</v>
      </c>
      <c r="BL42" s="26">
        <v>0</v>
      </c>
      <c r="BM42" s="26">
        <v>0.13</v>
      </c>
      <c r="BN42" s="26">
        <v>0.01</v>
      </c>
      <c r="BO42" s="26">
        <v>0.02</v>
      </c>
      <c r="BP42" s="26">
        <v>0</v>
      </c>
      <c r="BQ42" s="26">
        <v>0</v>
      </c>
      <c r="BR42" s="26">
        <v>0</v>
      </c>
      <c r="BS42" s="26">
        <v>0.76</v>
      </c>
      <c r="BT42" s="26">
        <v>0</v>
      </c>
      <c r="BU42" s="26">
        <v>0</v>
      </c>
      <c r="BV42" s="26">
        <v>1.89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126.9</v>
      </c>
      <c r="CC42" s="25">
        <v>50.84</v>
      </c>
      <c r="CE42" s="23">
        <v>19.829999999999998</v>
      </c>
      <c r="CG42" s="23">
        <v>25.28</v>
      </c>
      <c r="CH42" s="23">
        <v>16.28</v>
      </c>
      <c r="CI42" s="23">
        <v>20.78</v>
      </c>
      <c r="CJ42" s="23">
        <v>3120.68</v>
      </c>
      <c r="CK42" s="23">
        <v>1914.52</v>
      </c>
      <c r="CL42" s="23">
        <v>2517.6</v>
      </c>
      <c r="CM42" s="23">
        <v>31.35</v>
      </c>
      <c r="CN42" s="23">
        <v>19.78</v>
      </c>
      <c r="CO42" s="23">
        <v>25.6</v>
      </c>
      <c r="CP42" s="23">
        <v>0</v>
      </c>
      <c r="CQ42" s="23">
        <v>0.5</v>
      </c>
      <c r="CR42" s="23">
        <v>30.81</v>
      </c>
    </row>
    <row r="43" spans="1:96" s="23" customFormat="1">
      <c r="A43" s="23" t="str">
        <f>"2"</f>
        <v>2</v>
      </c>
      <c r="B43" s="24" t="s">
        <v>95</v>
      </c>
      <c r="C43" s="25" t="str">
        <f>"49,1"</f>
        <v>49,1</v>
      </c>
      <c r="D43" s="25">
        <v>3.25</v>
      </c>
      <c r="E43" s="25">
        <v>0</v>
      </c>
      <c r="F43" s="25">
        <v>0.32</v>
      </c>
      <c r="G43" s="25">
        <v>0.32</v>
      </c>
      <c r="H43" s="25">
        <v>23.03</v>
      </c>
      <c r="I43" s="25">
        <v>109.935391</v>
      </c>
      <c r="J43" s="26">
        <v>0</v>
      </c>
      <c r="K43" s="26">
        <v>0</v>
      </c>
      <c r="L43" s="26">
        <v>0</v>
      </c>
      <c r="M43" s="26">
        <v>0</v>
      </c>
      <c r="N43" s="26">
        <v>0.54</v>
      </c>
      <c r="O43" s="26">
        <v>22.39</v>
      </c>
      <c r="P43" s="26">
        <v>0.1</v>
      </c>
      <c r="Q43" s="26">
        <v>0</v>
      </c>
      <c r="R43" s="26">
        <v>0</v>
      </c>
      <c r="S43" s="26">
        <v>0</v>
      </c>
      <c r="T43" s="26">
        <v>0.88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156.77000000000001</v>
      </c>
      <c r="AL43" s="26">
        <v>163.18</v>
      </c>
      <c r="AM43" s="26">
        <v>249.89</v>
      </c>
      <c r="AN43" s="26">
        <v>82.87</v>
      </c>
      <c r="AO43" s="26">
        <v>49.12</v>
      </c>
      <c r="AP43" s="26">
        <v>98.25</v>
      </c>
      <c r="AQ43" s="26">
        <v>37.159999999999997</v>
      </c>
      <c r="AR43" s="26">
        <v>177.7</v>
      </c>
      <c r="AS43" s="26">
        <v>110.21</v>
      </c>
      <c r="AT43" s="26">
        <v>153.78</v>
      </c>
      <c r="AU43" s="26">
        <v>126.87</v>
      </c>
      <c r="AV43" s="26">
        <v>66.64</v>
      </c>
      <c r="AW43" s="26">
        <v>117.9</v>
      </c>
      <c r="AX43" s="26">
        <v>985.91</v>
      </c>
      <c r="AY43" s="26">
        <v>0</v>
      </c>
      <c r="AZ43" s="26">
        <v>321.23</v>
      </c>
      <c r="BA43" s="26">
        <v>139.68</v>
      </c>
      <c r="BB43" s="26">
        <v>92.7</v>
      </c>
      <c r="BC43" s="26">
        <v>73.47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0.04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0.14000000000000001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19.2</v>
      </c>
      <c r="CC43" s="25">
        <v>2.75</v>
      </c>
      <c r="CE43" s="23">
        <v>0</v>
      </c>
      <c r="CG43" s="23">
        <v>0</v>
      </c>
      <c r="CH43" s="23">
        <v>0</v>
      </c>
      <c r="CI43" s="23">
        <v>0</v>
      </c>
      <c r="CJ43" s="23">
        <v>715.48</v>
      </c>
      <c r="CK43" s="23">
        <v>275.64999999999998</v>
      </c>
      <c r="CL43" s="23">
        <v>495.56</v>
      </c>
      <c r="CM43" s="23">
        <v>5.72</v>
      </c>
      <c r="CN43" s="23">
        <v>5.72</v>
      </c>
      <c r="CO43" s="23">
        <v>5.72</v>
      </c>
      <c r="CP43" s="23">
        <v>0</v>
      </c>
      <c r="CQ43" s="23">
        <v>0</v>
      </c>
      <c r="CR43" s="23">
        <v>2.29</v>
      </c>
    </row>
    <row r="44" spans="1:96" s="23" customFormat="1">
      <c r="A44" s="23" t="str">
        <f>"3"</f>
        <v>3</v>
      </c>
      <c r="B44" s="24" t="s">
        <v>104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38.676000000000002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1.1599999999999999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0.97</v>
      </c>
    </row>
    <row r="45" spans="1:96" s="19" customFormat="1">
      <c r="A45" s="19" t="str">
        <f>"29/10"</f>
        <v>29/10</v>
      </c>
      <c r="B45" s="20" t="s">
        <v>105</v>
      </c>
      <c r="C45" s="21" t="str">
        <f>"200"</f>
        <v>200</v>
      </c>
      <c r="D45" s="21">
        <v>0.21</v>
      </c>
      <c r="E45" s="21">
        <v>0</v>
      </c>
      <c r="F45" s="21">
        <v>0.05</v>
      </c>
      <c r="G45" s="21">
        <v>0.05</v>
      </c>
      <c r="H45" s="21">
        <v>7.25</v>
      </c>
      <c r="I45" s="21">
        <v>29.478207999999995</v>
      </c>
      <c r="J45" s="22">
        <v>0</v>
      </c>
      <c r="K45" s="22">
        <v>0</v>
      </c>
      <c r="L45" s="22">
        <v>0</v>
      </c>
      <c r="M45" s="22">
        <v>0</v>
      </c>
      <c r="N45" s="22">
        <v>7.05</v>
      </c>
      <c r="O45" s="22">
        <v>0</v>
      </c>
      <c r="P45" s="22">
        <v>0.2</v>
      </c>
      <c r="Q45" s="22">
        <v>0</v>
      </c>
      <c r="R45" s="22">
        <v>0</v>
      </c>
      <c r="S45" s="22">
        <v>0.34</v>
      </c>
      <c r="T45" s="22">
        <v>0.08</v>
      </c>
      <c r="U45" s="22">
        <v>0.72</v>
      </c>
      <c r="V45" s="22">
        <v>9.89</v>
      </c>
      <c r="W45" s="22">
        <v>2.5299999999999998</v>
      </c>
      <c r="X45" s="22">
        <v>0.68</v>
      </c>
      <c r="Y45" s="22">
        <v>1.23</v>
      </c>
      <c r="Z45" s="22">
        <v>0.06</v>
      </c>
      <c r="AA45" s="22">
        <v>0</v>
      </c>
      <c r="AB45" s="22">
        <v>0.54</v>
      </c>
      <c r="AC45" s="22">
        <v>0.12</v>
      </c>
      <c r="AD45" s="22">
        <v>0.01</v>
      </c>
      <c r="AE45" s="22">
        <v>0</v>
      </c>
      <c r="AF45" s="22">
        <v>0</v>
      </c>
      <c r="AG45" s="22">
        <v>0.01</v>
      </c>
      <c r="AH45" s="22">
        <v>0.01</v>
      </c>
      <c r="AI45" s="22">
        <v>0.96</v>
      </c>
      <c r="AJ45" s="22">
        <v>0</v>
      </c>
      <c r="AK45" s="22">
        <v>0.82</v>
      </c>
      <c r="AL45" s="22">
        <v>0.94</v>
      </c>
      <c r="AM45" s="22">
        <v>0.76</v>
      </c>
      <c r="AN45" s="22">
        <v>1.41</v>
      </c>
      <c r="AO45" s="22">
        <v>0.35</v>
      </c>
      <c r="AP45" s="22">
        <v>1.47</v>
      </c>
      <c r="AQ45" s="22">
        <v>0</v>
      </c>
      <c r="AR45" s="22">
        <v>1.88</v>
      </c>
      <c r="AS45" s="22">
        <v>0</v>
      </c>
      <c r="AT45" s="22">
        <v>0</v>
      </c>
      <c r="AU45" s="22">
        <v>0</v>
      </c>
      <c r="AV45" s="22">
        <v>1.06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200.46</v>
      </c>
      <c r="CC45" s="21">
        <v>3.88</v>
      </c>
      <c r="CE45" s="19">
        <v>0.09</v>
      </c>
      <c r="CG45" s="19">
        <v>0.24</v>
      </c>
      <c r="CH45" s="19">
        <v>0.06</v>
      </c>
      <c r="CI45" s="19">
        <v>0.15</v>
      </c>
      <c r="CJ45" s="19">
        <v>12</v>
      </c>
      <c r="CK45" s="19">
        <v>4.92</v>
      </c>
      <c r="CL45" s="19">
        <v>8.4600000000000009</v>
      </c>
      <c r="CM45" s="19">
        <v>0</v>
      </c>
      <c r="CN45" s="19">
        <v>0</v>
      </c>
      <c r="CO45" s="19">
        <v>0</v>
      </c>
      <c r="CP45" s="19">
        <v>7</v>
      </c>
      <c r="CQ45" s="19">
        <v>0</v>
      </c>
      <c r="CR45" s="19">
        <v>2.35</v>
      </c>
    </row>
    <row r="46" spans="1:96" s="27" customFormat="1" ht="11.4">
      <c r="B46" s="28" t="s">
        <v>114</v>
      </c>
      <c r="C46" s="29"/>
      <c r="D46" s="29">
        <v>29.51</v>
      </c>
      <c r="E46" s="29">
        <v>15.49</v>
      </c>
      <c r="F46" s="29">
        <v>49.11</v>
      </c>
      <c r="G46" s="29">
        <v>12.13</v>
      </c>
      <c r="H46" s="29">
        <v>112.34</v>
      </c>
      <c r="I46" s="29">
        <v>995.3</v>
      </c>
      <c r="J46" s="30">
        <v>16.7</v>
      </c>
      <c r="K46" s="30">
        <v>7.15</v>
      </c>
      <c r="L46" s="30">
        <v>0</v>
      </c>
      <c r="M46" s="30">
        <v>0</v>
      </c>
      <c r="N46" s="30">
        <v>22.58</v>
      </c>
      <c r="O46" s="30">
        <v>79.08</v>
      </c>
      <c r="P46" s="30">
        <v>10.67</v>
      </c>
      <c r="Q46" s="30">
        <v>0</v>
      </c>
      <c r="R46" s="30">
        <v>0</v>
      </c>
      <c r="S46" s="30">
        <v>1.29</v>
      </c>
      <c r="T46" s="30">
        <v>7.17</v>
      </c>
      <c r="U46" s="30">
        <v>903.66</v>
      </c>
      <c r="V46" s="30">
        <v>1138.68</v>
      </c>
      <c r="W46" s="30">
        <v>100.33</v>
      </c>
      <c r="X46" s="30">
        <v>118.83</v>
      </c>
      <c r="Y46" s="30">
        <v>513.27</v>
      </c>
      <c r="Z46" s="30">
        <v>5.58</v>
      </c>
      <c r="AA46" s="30">
        <v>55.8</v>
      </c>
      <c r="AB46" s="30">
        <v>12275.59</v>
      </c>
      <c r="AC46" s="30">
        <v>2240.1799999999998</v>
      </c>
      <c r="AD46" s="30">
        <v>6.95</v>
      </c>
      <c r="AE46" s="30">
        <v>0.61</v>
      </c>
      <c r="AF46" s="30">
        <v>0.36</v>
      </c>
      <c r="AG46" s="30">
        <v>5.34</v>
      </c>
      <c r="AH46" s="30">
        <v>11.91</v>
      </c>
      <c r="AI46" s="30">
        <v>13.17</v>
      </c>
      <c r="AJ46" s="30">
        <v>0</v>
      </c>
      <c r="AK46" s="30">
        <v>1350.47</v>
      </c>
      <c r="AL46" s="30">
        <v>1191.93</v>
      </c>
      <c r="AM46" s="30">
        <v>1905.3</v>
      </c>
      <c r="AN46" s="30">
        <v>1693.96</v>
      </c>
      <c r="AO46" s="30">
        <v>546.51</v>
      </c>
      <c r="AP46" s="30">
        <v>1041.71</v>
      </c>
      <c r="AQ46" s="30">
        <v>349.14</v>
      </c>
      <c r="AR46" s="30">
        <v>1246.47</v>
      </c>
      <c r="AS46" s="30">
        <v>1292.98</v>
      </c>
      <c r="AT46" s="30">
        <v>1489.46</v>
      </c>
      <c r="AU46" s="30">
        <v>2195.48</v>
      </c>
      <c r="AV46" s="30">
        <v>802.09</v>
      </c>
      <c r="AW46" s="30">
        <v>1134.67</v>
      </c>
      <c r="AX46" s="30">
        <v>6029.24</v>
      </c>
      <c r="AY46" s="30">
        <v>160.51</v>
      </c>
      <c r="AZ46" s="30">
        <v>1743.65</v>
      </c>
      <c r="BA46" s="30">
        <v>1226.7</v>
      </c>
      <c r="BB46" s="30">
        <v>867.13</v>
      </c>
      <c r="BC46" s="30">
        <v>444.84</v>
      </c>
      <c r="BD46" s="30">
        <v>0.16</v>
      </c>
      <c r="BE46" s="30">
        <v>0.04</v>
      </c>
      <c r="BF46" s="30">
        <v>0.03</v>
      </c>
      <c r="BG46" s="30">
        <v>0.08</v>
      </c>
      <c r="BH46" s="30">
        <v>0.11</v>
      </c>
      <c r="BI46" s="30">
        <v>0.35</v>
      </c>
      <c r="BJ46" s="30">
        <v>0</v>
      </c>
      <c r="BK46" s="30">
        <v>2.0099999999999998</v>
      </c>
      <c r="BL46" s="30">
        <v>0</v>
      </c>
      <c r="BM46" s="30">
        <v>0.79</v>
      </c>
      <c r="BN46" s="30">
        <v>0.03</v>
      </c>
      <c r="BO46" s="30">
        <v>7.0000000000000007E-2</v>
      </c>
      <c r="BP46" s="30">
        <v>0</v>
      </c>
      <c r="BQ46" s="30">
        <v>0.04</v>
      </c>
      <c r="BR46" s="30">
        <v>0.14000000000000001</v>
      </c>
      <c r="BS46" s="30">
        <v>3.65</v>
      </c>
      <c r="BT46" s="30">
        <v>0</v>
      </c>
      <c r="BU46" s="30">
        <v>0</v>
      </c>
      <c r="BV46" s="30">
        <v>6.71</v>
      </c>
      <c r="BW46" s="30">
        <v>0.04</v>
      </c>
      <c r="BX46" s="30">
        <v>0</v>
      </c>
      <c r="BY46" s="30">
        <v>0</v>
      </c>
      <c r="BZ46" s="30">
        <v>0</v>
      </c>
      <c r="CA46" s="30">
        <v>0</v>
      </c>
      <c r="CB46" s="30">
        <v>832.98</v>
      </c>
      <c r="CC46" s="29">
        <f>SUM($CC$38:$CC$45)</f>
        <v>94.99</v>
      </c>
      <c r="CD46" s="27">
        <f>$I$46/$I$51*100</f>
        <v>28.931625670749789</v>
      </c>
      <c r="CE46" s="27">
        <v>2101.73</v>
      </c>
      <c r="CG46" s="27">
        <v>29.19</v>
      </c>
      <c r="CH46" s="27">
        <v>19.87</v>
      </c>
      <c r="CI46" s="27">
        <v>24.53</v>
      </c>
      <c r="CJ46" s="27">
        <v>4462.78</v>
      </c>
      <c r="CK46" s="27">
        <v>2341.2800000000002</v>
      </c>
      <c r="CL46" s="27">
        <v>3402.03</v>
      </c>
      <c r="CM46" s="27">
        <v>40.31</v>
      </c>
      <c r="CN46" s="27">
        <v>27.39</v>
      </c>
      <c r="CO46" s="27">
        <v>33.880000000000003</v>
      </c>
      <c r="CP46" s="27">
        <v>10</v>
      </c>
      <c r="CQ46" s="27">
        <v>1.75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11.09</v>
      </c>
      <c r="CE48" s="23">
        <v>0</v>
      </c>
      <c r="CG48" s="23">
        <v>3</v>
      </c>
      <c r="CH48" s="23">
        <v>3</v>
      </c>
      <c r="CI48" s="23">
        <v>3</v>
      </c>
      <c r="CJ48" s="23">
        <v>300</v>
      </c>
      <c r="CK48" s="23">
        <v>136.5</v>
      </c>
      <c r="CL48" s="23">
        <v>218.25</v>
      </c>
      <c r="CM48" s="23">
        <v>0.45</v>
      </c>
      <c r="CN48" s="23">
        <v>0.45</v>
      </c>
      <c r="CO48" s="23">
        <v>0.45</v>
      </c>
      <c r="CP48" s="23">
        <v>0</v>
      </c>
      <c r="CQ48" s="23">
        <v>0</v>
      </c>
      <c r="CR48" s="23">
        <v>9.24</v>
      </c>
    </row>
    <row r="49" spans="1:96" s="19" customFormat="1">
      <c r="A49" s="19" t="str">
        <f>""</f>
        <v/>
      </c>
      <c r="B49" s="20" t="s">
        <v>109</v>
      </c>
      <c r="C49" s="21" t="str">
        <f>"40"</f>
        <v>40</v>
      </c>
      <c r="D49" s="21">
        <v>2.4</v>
      </c>
      <c r="E49" s="21">
        <v>0</v>
      </c>
      <c r="F49" s="21">
        <v>8</v>
      </c>
      <c r="G49" s="21">
        <v>0</v>
      </c>
      <c r="H49" s="21">
        <v>20</v>
      </c>
      <c r="I49" s="21">
        <v>157.6</v>
      </c>
      <c r="J49" s="22">
        <v>0</v>
      </c>
      <c r="K49" s="22">
        <v>0</v>
      </c>
      <c r="L49" s="22">
        <v>0</v>
      </c>
      <c r="M49" s="22">
        <v>0</v>
      </c>
      <c r="N49" s="22">
        <v>20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0.08</v>
      </c>
      <c r="AE49" s="22">
        <v>0</v>
      </c>
      <c r="AF49" s="22">
        <v>0</v>
      </c>
      <c r="AG49" s="22">
        <v>0</v>
      </c>
      <c r="AH49" s="22">
        <v>0.04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1">
        <v>14.52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12.1</v>
      </c>
    </row>
    <row r="50" spans="1:96" s="27" customFormat="1" ht="11.4">
      <c r="B50" s="28" t="s">
        <v>116</v>
      </c>
      <c r="C50" s="29"/>
      <c r="D50" s="29">
        <v>3.4</v>
      </c>
      <c r="E50" s="29">
        <v>0</v>
      </c>
      <c r="F50" s="29">
        <v>8.1999999999999993</v>
      </c>
      <c r="G50" s="29">
        <v>0</v>
      </c>
      <c r="H50" s="29">
        <v>40.6</v>
      </c>
      <c r="I50" s="29">
        <v>244.08</v>
      </c>
      <c r="J50" s="30">
        <v>0</v>
      </c>
      <c r="K50" s="30">
        <v>0</v>
      </c>
      <c r="L50" s="30">
        <v>0</v>
      </c>
      <c r="M50" s="30">
        <v>0</v>
      </c>
      <c r="N50" s="30">
        <v>39.799999999999997</v>
      </c>
      <c r="O50" s="30">
        <v>0.4</v>
      </c>
      <c r="P50" s="30">
        <v>0.4</v>
      </c>
      <c r="Q50" s="30">
        <v>0</v>
      </c>
      <c r="R50" s="30">
        <v>0</v>
      </c>
      <c r="S50" s="30">
        <v>1</v>
      </c>
      <c r="T50" s="30">
        <v>0.6</v>
      </c>
      <c r="U50" s="30">
        <v>12</v>
      </c>
      <c r="V50" s="30">
        <v>240</v>
      </c>
      <c r="W50" s="30">
        <v>14</v>
      </c>
      <c r="X50" s="30">
        <v>8</v>
      </c>
      <c r="Y50" s="30">
        <v>14</v>
      </c>
      <c r="Z50" s="30">
        <v>2.8</v>
      </c>
      <c r="AA50" s="30">
        <v>0</v>
      </c>
      <c r="AB50" s="30">
        <v>0</v>
      </c>
      <c r="AC50" s="30">
        <v>0</v>
      </c>
      <c r="AD50" s="30">
        <v>0.28000000000000003</v>
      </c>
      <c r="AE50" s="30">
        <v>0.02</v>
      </c>
      <c r="AF50" s="30">
        <v>0.02</v>
      </c>
      <c r="AG50" s="30">
        <v>0.2</v>
      </c>
      <c r="AH50" s="30">
        <v>0.44</v>
      </c>
      <c r="AI50" s="30">
        <v>4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176.2</v>
      </c>
      <c r="CC50" s="29">
        <f>SUM($CC$47:$CC$49)</f>
        <v>25.61</v>
      </c>
      <c r="CD50" s="27">
        <f>$I$50/$I$51*100</f>
        <v>7.0949775883820037</v>
      </c>
      <c r="CE50" s="27">
        <v>0</v>
      </c>
      <c r="CG50" s="27">
        <v>3</v>
      </c>
      <c r="CH50" s="27">
        <v>3</v>
      </c>
      <c r="CI50" s="27">
        <v>3</v>
      </c>
      <c r="CJ50" s="27">
        <v>300</v>
      </c>
      <c r="CK50" s="27">
        <v>136.5</v>
      </c>
      <c r="CL50" s="27">
        <v>218.25</v>
      </c>
      <c r="CM50" s="27">
        <v>0.45</v>
      </c>
      <c r="CN50" s="27">
        <v>0.45</v>
      </c>
      <c r="CO50" s="27">
        <v>0.45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108.79</v>
      </c>
      <c r="E51" s="29">
        <v>63.14</v>
      </c>
      <c r="F51" s="29">
        <v>154.29</v>
      </c>
      <c r="G51" s="29">
        <v>25.52</v>
      </c>
      <c r="H51" s="29">
        <v>415.83</v>
      </c>
      <c r="I51" s="29">
        <v>3440.18</v>
      </c>
      <c r="J51" s="30">
        <v>55.38</v>
      </c>
      <c r="K51" s="30">
        <v>13.99</v>
      </c>
      <c r="L51" s="30">
        <v>0</v>
      </c>
      <c r="M51" s="30">
        <v>0</v>
      </c>
      <c r="N51" s="30">
        <v>165.09</v>
      </c>
      <c r="O51" s="30">
        <v>223.92</v>
      </c>
      <c r="P51" s="30">
        <v>26.82</v>
      </c>
      <c r="Q51" s="30">
        <v>0</v>
      </c>
      <c r="R51" s="30">
        <v>0</v>
      </c>
      <c r="S51" s="30">
        <v>5.78</v>
      </c>
      <c r="T51" s="30">
        <v>24.4</v>
      </c>
      <c r="U51" s="30">
        <v>3167.01</v>
      </c>
      <c r="V51" s="30">
        <v>3533.95</v>
      </c>
      <c r="W51" s="30">
        <v>1158.99</v>
      </c>
      <c r="X51" s="30">
        <v>373.34</v>
      </c>
      <c r="Y51" s="30">
        <v>1872.53</v>
      </c>
      <c r="Z51" s="30">
        <v>20.62</v>
      </c>
      <c r="AA51" s="30">
        <v>468.57</v>
      </c>
      <c r="AB51" s="30">
        <v>20374.47</v>
      </c>
      <c r="AC51" s="30">
        <v>4231.8900000000003</v>
      </c>
      <c r="AD51" s="30">
        <v>14.98</v>
      </c>
      <c r="AE51" s="30">
        <v>1.62</v>
      </c>
      <c r="AF51" s="30">
        <v>1.79</v>
      </c>
      <c r="AG51" s="30">
        <v>12.19</v>
      </c>
      <c r="AH51" s="30">
        <v>36.229999999999997</v>
      </c>
      <c r="AI51" s="30">
        <v>37.71</v>
      </c>
      <c r="AJ51" s="30">
        <v>0.8</v>
      </c>
      <c r="AK51" s="30">
        <v>5324.03</v>
      </c>
      <c r="AL51" s="30">
        <v>4525.41</v>
      </c>
      <c r="AM51" s="30">
        <v>7826.53</v>
      </c>
      <c r="AN51" s="30">
        <v>6102.2</v>
      </c>
      <c r="AO51" s="30">
        <v>2181.25</v>
      </c>
      <c r="AP51" s="30">
        <v>3930.55</v>
      </c>
      <c r="AQ51" s="30">
        <v>1469.85</v>
      </c>
      <c r="AR51" s="30">
        <v>4725.92</v>
      </c>
      <c r="AS51" s="30">
        <v>4085.01</v>
      </c>
      <c r="AT51" s="30">
        <v>4586.74</v>
      </c>
      <c r="AU51" s="30">
        <v>6891.7</v>
      </c>
      <c r="AV51" s="30">
        <v>2708.79</v>
      </c>
      <c r="AW51" s="30">
        <v>3183.34</v>
      </c>
      <c r="AX51" s="30">
        <v>17503.16</v>
      </c>
      <c r="AY51" s="30">
        <v>316.32</v>
      </c>
      <c r="AZ51" s="30">
        <v>5537.06</v>
      </c>
      <c r="BA51" s="30">
        <v>4285.97</v>
      </c>
      <c r="BB51" s="30">
        <v>3861.03</v>
      </c>
      <c r="BC51" s="30">
        <v>1521.67</v>
      </c>
      <c r="BD51" s="30">
        <v>0.67</v>
      </c>
      <c r="BE51" s="30">
        <v>0.19</v>
      </c>
      <c r="BF51" s="30">
        <v>0.28000000000000003</v>
      </c>
      <c r="BG51" s="30">
        <v>0.84</v>
      </c>
      <c r="BH51" s="30">
        <v>0.89</v>
      </c>
      <c r="BI51" s="30">
        <v>2.37</v>
      </c>
      <c r="BJ51" s="30">
        <v>0.11</v>
      </c>
      <c r="BK51" s="30">
        <v>8.8000000000000007</v>
      </c>
      <c r="BL51" s="30">
        <v>0.08</v>
      </c>
      <c r="BM51" s="30">
        <v>3.58</v>
      </c>
      <c r="BN51" s="30">
        <v>0.15</v>
      </c>
      <c r="BO51" s="30">
        <v>0.14000000000000001</v>
      </c>
      <c r="BP51" s="30">
        <v>0</v>
      </c>
      <c r="BQ51" s="30">
        <v>0.3</v>
      </c>
      <c r="BR51" s="30">
        <v>0.73</v>
      </c>
      <c r="BS51" s="30">
        <v>12.12</v>
      </c>
      <c r="BT51" s="30">
        <v>0</v>
      </c>
      <c r="BU51" s="30">
        <v>0</v>
      </c>
      <c r="BV51" s="30">
        <v>14.18</v>
      </c>
      <c r="BW51" s="30">
        <v>0.1</v>
      </c>
      <c r="BX51" s="30">
        <v>0</v>
      </c>
      <c r="BY51" s="30">
        <v>0</v>
      </c>
      <c r="BZ51" s="30">
        <v>0</v>
      </c>
      <c r="CA51" s="30">
        <v>0</v>
      </c>
      <c r="CB51" s="30">
        <v>2724.3</v>
      </c>
      <c r="CC51" s="29">
        <v>411</v>
      </c>
      <c r="CE51" s="27">
        <v>3864.32</v>
      </c>
      <c r="CG51" s="27">
        <v>197.96</v>
      </c>
      <c r="CH51" s="27">
        <v>114.52</v>
      </c>
      <c r="CI51" s="27">
        <v>156.24</v>
      </c>
      <c r="CJ51" s="27">
        <v>22438.32</v>
      </c>
      <c r="CK51" s="27">
        <v>11740.45</v>
      </c>
      <c r="CL51" s="27">
        <v>17089.38</v>
      </c>
      <c r="CM51" s="27">
        <v>240.86</v>
      </c>
      <c r="CN51" s="27">
        <v>136.21</v>
      </c>
      <c r="CO51" s="27">
        <v>188.6</v>
      </c>
      <c r="CP51" s="27">
        <v>38.049999999999997</v>
      </c>
      <c r="CQ51" s="27">
        <v>4.3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13</v>
      </c>
      <c r="E53" s="16"/>
      <c r="F53" s="16">
        <v>41</v>
      </c>
      <c r="G53" s="16"/>
      <c r="H53" s="16">
        <v>46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40</v>
      </c>
      <c r="F30" s="55">
        <v>14.52</v>
      </c>
      <c r="G30" s="54">
        <v>157.6</v>
      </c>
      <c r="H30" s="54">
        <v>2.4</v>
      </c>
      <c r="I30" s="54">
        <v>8</v>
      </c>
      <c r="J30" s="56">
        <v>20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45349.405682870369</v>
      </c>
      <c r="C1">
        <f>YEAR(Дата_Сост)</f>
        <v>2024</v>
      </c>
      <c r="D1">
        <f>MONTH(Дата_Сост)</f>
        <v>2</v>
      </c>
      <c r="E1">
        <f>DAY(Дата_Сост)</f>
        <v>27</v>
      </c>
    </row>
    <row r="2" spans="1:5">
      <c r="A2" t="s">
        <v>82</v>
      </c>
      <c r="B2" s="2">
        <v>45342.623541666668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26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27.02.2024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2024-02-20T10:52:16Z</dcterms:modified>
</cp:coreProperties>
</file>