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<sst xmlns="http://schemas.openxmlformats.org/spreadsheetml/2006/main" count="185" uniqueCount="155">
  <si>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</si>
  <si>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</si>
  <si>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</si>
  <si>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</si>
  <si>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</si>
  <si>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</si>
  <si>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</si>
  <si>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</si>
  <si>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</si>
  <si>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</si>
  <si>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</si>
  <si>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</si>
  <si>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</si>
  <si>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</si>
  <si>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</si>
  <si>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</si>
  <si>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</si>
  <si>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</si>
  <si>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</si>
  <si>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</si>
  <si>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</si>
  <si>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</si>
  <si>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</si>
  <si>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</si>
  <si>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</si>
  <si>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</si>
  <si>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</si>
  <si>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</si>
  <si>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</si>
  <si>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</si>
  <si>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</si>
  <si>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</si>
  <si>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</si>
  <si>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</si>
  <si>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</si>
  <si>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</si>
  <si>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</si>
  <si>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</si>
  <si>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</si>
  <si>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</si>
  <si>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</si>
  <si>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</si>
  <si>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</si>
  <si>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</si>
  <si>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</si>
  <si>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</si>
  <si>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</si>
  <si>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</si>
  <si>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</si>
  <si>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</si>
  <si>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</si>
  <si>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</si>
  <si>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</si>
  <si>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</si>
  <si>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</si>
  <si>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</si>
  <si>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</si>
  <si>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</si>
  <si>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</si>
  <si>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</si>
  <si>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</si>
  <si>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</si>
  <si>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</si>
  <si>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</si>
  <si>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</si>
  <si>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</si>
  <si>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</si>
  <si>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</si>
  <si>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</si>
  <si>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</si>
  <si>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</si>
  <si>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</si>
  <si>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</si>
  <si>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</si>
  <si>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</si>
  <si>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</si>
  <si>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</si>
  <si>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</si>
  <si>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</si>
  <si>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</si>
  <si>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</si>
  <si>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</si>
  <si>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</si>
  <si>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</si>
  <si>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</si>
  <si>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</si>
  <si>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</si>
  <si>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</si>
  <si>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</si>
  <si>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</si>
  <si>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</si>
  <si>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</si>
  <si>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</si>
  <si>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</si>
  <si>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</si>
  <si>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</si>
  <si>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Сыр (порциями)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</si>
  <si>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</si>
  <si>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</si>
  <si>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</si>
  <si>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</si>
  <si>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</si>
  <si>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</si>
  <si>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</si>
  <si>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</si>
  <si>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</si>
  <si>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</si>
  <si>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</si>
  <si>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Сок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</si>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</sst>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3" workbookViewId="0">
      <selection activeCell="A54" sqref="A54:CC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12.3.2024г.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"12 марта 2024 г."</f>
        <v>12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208.68236532467529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19.36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11.74</v>
      </c>
    </row>
    <row r="12" spans="1:96" s="23" customFormat="1" ht="24">
      <c r="A12" s="23" t="str">
        <f>"5/6"</f>
        <v>5/6</v>
      </c>
      <c r="B12" s="24" t="s">
        <v>94</v>
      </c>
      <c r="C12" s="25" t="str">
        <f>"100"</f>
        <v>100</v>
      </c>
      <c r="D12" s="25">
        <v>8.56</v>
      </c>
      <c r="E12" s="25">
        <v>7.71</v>
      </c>
      <c r="F12" s="25">
        <v>7.81</v>
      </c>
      <c r="G12" s="25">
        <v>1.0900000000000001</v>
      </c>
      <c r="H12" s="25">
        <v>6.23</v>
      </c>
      <c r="I12" s="25">
        <v>125.67590666666663</v>
      </c>
      <c r="J12" s="26">
        <v>3.13</v>
      </c>
      <c r="K12" s="26">
        <v>0.65</v>
      </c>
      <c r="L12" s="26">
        <v>0</v>
      </c>
      <c r="M12" s="26">
        <v>0</v>
      </c>
      <c r="N12" s="26">
        <v>2.91</v>
      </c>
      <c r="O12" s="26">
        <v>1.31</v>
      </c>
      <c r="P12" s="26">
        <v>2.0099999999999998</v>
      </c>
      <c r="Q12" s="26">
        <v>0</v>
      </c>
      <c r="R12" s="26">
        <v>0</v>
      </c>
      <c r="S12" s="26">
        <v>0.23</v>
      </c>
      <c r="T12" s="26">
        <v>2.02</v>
      </c>
      <c r="U12" s="26">
        <v>485.18</v>
      </c>
      <c r="V12" s="26">
        <v>133.59</v>
      </c>
      <c r="W12" s="26">
        <v>119.25</v>
      </c>
      <c r="X12" s="26">
        <v>18.5</v>
      </c>
      <c r="Y12" s="26">
        <v>147.97999999999999</v>
      </c>
      <c r="Z12" s="26">
        <v>1.25</v>
      </c>
      <c r="AA12" s="26">
        <v>75.37</v>
      </c>
      <c r="AB12" s="26">
        <v>139.84</v>
      </c>
      <c r="AC12" s="26">
        <v>154.82</v>
      </c>
      <c r="AD12" s="26">
        <v>0.81</v>
      </c>
      <c r="AE12" s="26">
        <v>7.0000000000000007E-2</v>
      </c>
      <c r="AF12" s="26">
        <v>0.21</v>
      </c>
      <c r="AG12" s="26">
        <v>0.35</v>
      </c>
      <c r="AH12" s="26">
        <v>2.73</v>
      </c>
      <c r="AI12" s="26">
        <v>1.98</v>
      </c>
      <c r="AJ12" s="26">
        <v>0</v>
      </c>
      <c r="AK12" s="26">
        <v>523.91</v>
      </c>
      <c r="AL12" s="26">
        <v>398.32</v>
      </c>
      <c r="AM12" s="26">
        <v>719.08</v>
      </c>
      <c r="AN12" s="26">
        <v>608.45000000000005</v>
      </c>
      <c r="AO12" s="26">
        <v>231.44</v>
      </c>
      <c r="AP12" s="26">
        <v>395.01</v>
      </c>
      <c r="AQ12" s="26">
        <v>150.81</v>
      </c>
      <c r="AR12" s="26">
        <v>428.09</v>
      </c>
      <c r="AS12" s="26">
        <v>368.48</v>
      </c>
      <c r="AT12" s="26">
        <v>491.06</v>
      </c>
      <c r="AU12" s="26">
        <v>756.09</v>
      </c>
      <c r="AV12" s="26">
        <v>259.95999999999998</v>
      </c>
      <c r="AW12" s="26">
        <v>250.89</v>
      </c>
      <c r="AX12" s="26">
        <v>1139</v>
      </c>
      <c r="AY12" s="26">
        <v>5.26</v>
      </c>
      <c r="AZ12" s="26">
        <v>377.18</v>
      </c>
      <c r="BA12" s="26">
        <v>502.48</v>
      </c>
      <c r="BB12" s="26">
        <v>369.3</v>
      </c>
      <c r="BC12" s="26">
        <v>144.71</v>
      </c>
      <c r="BD12" s="26">
        <v>0</v>
      </c>
      <c r="BE12" s="26">
        <v>0.01</v>
      </c>
      <c r="BF12" s="26">
        <v>0.03</v>
      </c>
      <c r="BG12" s="26">
        <v>0.08</v>
      </c>
      <c r="BH12" s="26">
        <v>0.08</v>
      </c>
      <c r="BI12" s="26">
        <v>0.16</v>
      </c>
      <c r="BJ12" s="26">
        <v>0.02</v>
      </c>
      <c r="BK12" s="26">
        <v>0.46</v>
      </c>
      <c r="BL12" s="26">
        <v>0.01</v>
      </c>
      <c r="BM12" s="26">
        <v>0.26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0.03</v>
      </c>
      <c r="BS12" s="26">
        <v>0.66</v>
      </c>
      <c r="BT12" s="26">
        <v>0</v>
      </c>
      <c r="BU12" s="26">
        <v>0</v>
      </c>
      <c r="BV12" s="26">
        <v>0.64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97.48</v>
      </c>
      <c r="CC12" s="25">
        <v>41.78</v>
      </c>
      <c r="CE12" s="23">
        <v>98.67</v>
      </c>
      <c r="CG12" s="23">
        <v>41.38</v>
      </c>
      <c r="CH12" s="23">
        <v>23.69</v>
      </c>
      <c r="CI12" s="23">
        <v>32.53</v>
      </c>
      <c r="CJ12" s="23">
        <v>2405.4699999999998</v>
      </c>
      <c r="CK12" s="23">
        <v>1523.8</v>
      </c>
      <c r="CL12" s="23">
        <v>1964.63</v>
      </c>
      <c r="CM12" s="23">
        <v>12.08</v>
      </c>
      <c r="CN12" s="23">
        <v>5.89</v>
      </c>
      <c r="CO12" s="23">
        <v>8.98</v>
      </c>
      <c r="CP12" s="23">
        <v>0</v>
      </c>
      <c r="CQ12" s="23">
        <v>0.5</v>
      </c>
      <c r="CR12" s="23">
        <v>25.32</v>
      </c>
    </row>
    <row r="13" spans="1:96" s="23" customFormat="1">
      <c r="A13" s="23" t="str">
        <f>"2"</f>
        <v>2</v>
      </c>
      <c r="B13" s="24" t="s">
        <v>95</v>
      </c>
      <c r="C13" s="25" t="str">
        <f>"45,9"</f>
        <v>45,9</v>
      </c>
      <c r="D13" s="25">
        <v>3.03</v>
      </c>
      <c r="E13" s="25">
        <v>0</v>
      </c>
      <c r="F13" s="25">
        <v>0.3</v>
      </c>
      <c r="G13" s="25">
        <v>0.3</v>
      </c>
      <c r="H13" s="25">
        <v>21.53</v>
      </c>
      <c r="I13" s="25">
        <v>102.77055899999998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20.93</v>
      </c>
      <c r="P13" s="26">
        <v>0.09</v>
      </c>
      <c r="Q13" s="26">
        <v>0</v>
      </c>
      <c r="R13" s="26">
        <v>0</v>
      </c>
      <c r="S13" s="26">
        <v>0</v>
      </c>
      <c r="T13" s="26">
        <v>0.83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146.55000000000001</v>
      </c>
      <c r="AL13" s="26">
        <v>152.54</v>
      </c>
      <c r="AM13" s="26">
        <v>233.61</v>
      </c>
      <c r="AN13" s="26">
        <v>77.47</v>
      </c>
      <c r="AO13" s="26">
        <v>45.92</v>
      </c>
      <c r="AP13" s="26">
        <v>91.85</v>
      </c>
      <c r="AQ13" s="26">
        <v>34.74</v>
      </c>
      <c r="AR13" s="26">
        <v>166.12</v>
      </c>
      <c r="AS13" s="26">
        <v>103.03</v>
      </c>
      <c r="AT13" s="26">
        <v>143.76</v>
      </c>
      <c r="AU13" s="26">
        <v>118.6</v>
      </c>
      <c r="AV13" s="26">
        <v>62.3</v>
      </c>
      <c r="AW13" s="26">
        <v>110.22</v>
      </c>
      <c r="AX13" s="26">
        <v>921.65</v>
      </c>
      <c r="AY13" s="26">
        <v>0</v>
      </c>
      <c r="AZ13" s="26">
        <v>300.3</v>
      </c>
      <c r="BA13" s="26">
        <v>130.58000000000001</v>
      </c>
      <c r="BB13" s="26">
        <v>86.65</v>
      </c>
      <c r="BC13" s="26">
        <v>68.680000000000007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0.13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17.95</v>
      </c>
      <c r="CC13" s="25">
        <v>2.57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2.14</v>
      </c>
    </row>
    <row r="14" spans="1:96" s="23" customFormat="1">
      <c r="A14" s="23" t="str">
        <f>"4/13"</f>
        <v>4/13</v>
      </c>
      <c r="B14" s="24" t="s">
        <v>96</v>
      </c>
      <c r="C14" s="25" t="str">
        <f>"10"</f>
        <v>10</v>
      </c>
      <c r="D14" s="25">
        <v>2.3199999999999998</v>
      </c>
      <c r="E14" s="25">
        <v>2.3199999999999998</v>
      </c>
      <c r="F14" s="25">
        <v>2.95</v>
      </c>
      <c r="G14" s="25">
        <v>0</v>
      </c>
      <c r="H14" s="25">
        <v>0</v>
      </c>
      <c r="I14" s="25">
        <v>36.43</v>
      </c>
      <c r="J14" s="26">
        <v>1.59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0.2</v>
      </c>
      <c r="T14" s="26">
        <v>0.43</v>
      </c>
      <c r="U14" s="26">
        <v>81</v>
      </c>
      <c r="V14" s="26">
        <v>8.8000000000000007</v>
      </c>
      <c r="W14" s="26">
        <v>88</v>
      </c>
      <c r="X14" s="26">
        <v>3.5</v>
      </c>
      <c r="Y14" s="26">
        <v>50</v>
      </c>
      <c r="Z14" s="26">
        <v>0.1</v>
      </c>
      <c r="AA14" s="26">
        <v>26</v>
      </c>
      <c r="AB14" s="26">
        <v>17</v>
      </c>
      <c r="AC14" s="26">
        <v>28.8</v>
      </c>
      <c r="AD14" s="26">
        <v>0.05</v>
      </c>
      <c r="AE14" s="26">
        <v>0</v>
      </c>
      <c r="AF14" s="26">
        <v>0.03</v>
      </c>
      <c r="AG14" s="26">
        <v>0.02</v>
      </c>
      <c r="AH14" s="26">
        <v>0.61</v>
      </c>
      <c r="AI14" s="26">
        <v>7.0000000000000007E-2</v>
      </c>
      <c r="AJ14" s="26">
        <v>0</v>
      </c>
      <c r="AK14" s="26">
        <v>169</v>
      </c>
      <c r="AL14" s="26">
        <v>97</v>
      </c>
      <c r="AM14" s="26">
        <v>193</v>
      </c>
      <c r="AN14" s="26">
        <v>153</v>
      </c>
      <c r="AO14" s="26">
        <v>54</v>
      </c>
      <c r="AP14" s="26">
        <v>92</v>
      </c>
      <c r="AQ14" s="26">
        <v>66</v>
      </c>
      <c r="AR14" s="26">
        <v>122</v>
      </c>
      <c r="AS14" s="26">
        <v>60</v>
      </c>
      <c r="AT14" s="26">
        <v>71</v>
      </c>
      <c r="AU14" s="26">
        <v>135</v>
      </c>
      <c r="AV14" s="26">
        <v>149</v>
      </c>
      <c r="AW14" s="26">
        <v>38</v>
      </c>
      <c r="AX14" s="26">
        <v>460</v>
      </c>
      <c r="AY14" s="26">
        <v>0</v>
      </c>
      <c r="AZ14" s="26">
        <v>232</v>
      </c>
      <c r="BA14" s="26">
        <v>120</v>
      </c>
      <c r="BB14" s="26">
        <v>135</v>
      </c>
      <c r="BC14" s="26">
        <v>21</v>
      </c>
      <c r="BD14" s="26">
        <v>0</v>
      </c>
      <c r="BE14" s="26">
        <v>0.01</v>
      </c>
      <c r="BF14" s="26">
        <v>0.04</v>
      </c>
      <c r="BG14" s="26">
        <v>0.13</v>
      </c>
      <c r="BH14" s="26">
        <v>0.12</v>
      </c>
      <c r="BI14" s="26">
        <v>0.24</v>
      </c>
      <c r="BJ14" s="26">
        <v>0.03</v>
      </c>
      <c r="BK14" s="26">
        <v>0.62</v>
      </c>
      <c r="BL14" s="26">
        <v>0.02</v>
      </c>
      <c r="BM14" s="26">
        <v>0.34</v>
      </c>
      <c r="BN14" s="26">
        <v>0.02</v>
      </c>
      <c r="BO14" s="26">
        <v>0</v>
      </c>
      <c r="BP14" s="26">
        <v>0</v>
      </c>
      <c r="BQ14" s="26">
        <v>0.04</v>
      </c>
      <c r="BR14" s="26">
        <v>0.05</v>
      </c>
      <c r="BS14" s="26">
        <v>0.68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4.0999999999999996</v>
      </c>
      <c r="CC14" s="25">
        <v>8.7100000000000009</v>
      </c>
      <c r="CE14" s="23">
        <v>28.83</v>
      </c>
      <c r="CG14" s="23">
        <v>0</v>
      </c>
      <c r="CH14" s="23">
        <v>0</v>
      </c>
      <c r="CI14" s="23">
        <v>0</v>
      </c>
      <c r="CJ14" s="23">
        <v>500</v>
      </c>
      <c r="CK14" s="23">
        <v>370</v>
      </c>
      <c r="CL14" s="23">
        <v>435</v>
      </c>
      <c r="CM14" s="23">
        <v>1.53</v>
      </c>
      <c r="CN14" s="23">
        <v>0.97</v>
      </c>
      <c r="CO14" s="23">
        <v>1.25</v>
      </c>
      <c r="CP14" s="23">
        <v>0</v>
      </c>
      <c r="CQ14" s="23">
        <v>0</v>
      </c>
      <c r="CR14" s="23">
        <v>5.28</v>
      </c>
    </row>
    <row r="15" spans="1:96" s="19" customFormat="1" ht="24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9.5</v>
      </c>
      <c r="I15" s="21">
        <v>77.788600000000002</v>
      </c>
      <c r="J15" s="22">
        <v>2</v>
      </c>
      <c r="K15" s="22">
        <v>0</v>
      </c>
      <c r="L15" s="22">
        <v>0</v>
      </c>
      <c r="M15" s="22">
        <v>0</v>
      </c>
      <c r="N15" s="22">
        <v>9.5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49.55</v>
      </c>
      <c r="V15" s="22">
        <v>144.69</v>
      </c>
      <c r="W15" s="22">
        <v>116.55</v>
      </c>
      <c r="X15" s="22">
        <v>13.3</v>
      </c>
      <c r="Y15" s="22">
        <v>83.7</v>
      </c>
      <c r="Z15" s="22">
        <v>0.11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13.01</v>
      </c>
      <c r="CE15" s="19">
        <v>21.5</v>
      </c>
      <c r="CG15" s="19">
        <v>13.77</v>
      </c>
      <c r="CH15" s="19">
        <v>4.93</v>
      </c>
      <c r="CI15" s="19">
        <v>9.35</v>
      </c>
      <c r="CJ15" s="19">
        <v>1007.44</v>
      </c>
      <c r="CK15" s="19">
        <v>363.11</v>
      </c>
      <c r="CL15" s="19">
        <v>685.28</v>
      </c>
      <c r="CM15" s="19">
        <v>41.81</v>
      </c>
      <c r="CN15" s="19">
        <v>19.5</v>
      </c>
      <c r="CO15" s="19">
        <v>30.66</v>
      </c>
      <c r="CP15" s="19">
        <v>5</v>
      </c>
      <c r="CQ15" s="19">
        <v>0</v>
      </c>
      <c r="CR15" s="19">
        <v>7.89</v>
      </c>
    </row>
    <row r="16" spans="1:96" s="27" customFormat="1" ht="11.4">
      <c r="B16" s="28" t="s">
        <v>98</v>
      </c>
      <c r="C16" s="29"/>
      <c r="D16" s="29">
        <v>22.58</v>
      </c>
      <c r="E16" s="29">
        <v>15.46</v>
      </c>
      <c r="F16" s="29">
        <v>21.67</v>
      </c>
      <c r="G16" s="29">
        <v>2.17</v>
      </c>
      <c r="H16" s="29">
        <v>67.61</v>
      </c>
      <c r="I16" s="29">
        <v>551.35</v>
      </c>
      <c r="J16" s="30">
        <v>11.13</v>
      </c>
      <c r="K16" s="30">
        <v>0.77</v>
      </c>
      <c r="L16" s="30">
        <v>0</v>
      </c>
      <c r="M16" s="30">
        <v>0</v>
      </c>
      <c r="N16" s="30">
        <v>21.79</v>
      </c>
      <c r="O16" s="30">
        <v>42.71</v>
      </c>
      <c r="P16" s="30">
        <v>3.1</v>
      </c>
      <c r="Q16" s="30">
        <v>0</v>
      </c>
      <c r="R16" s="30">
        <v>0</v>
      </c>
      <c r="S16" s="30">
        <v>0.62</v>
      </c>
      <c r="T16" s="30">
        <v>4.92</v>
      </c>
      <c r="U16" s="30">
        <v>664.29</v>
      </c>
      <c r="V16" s="30">
        <v>469.21</v>
      </c>
      <c r="W16" s="30">
        <v>435.49</v>
      </c>
      <c r="X16" s="30">
        <v>67.819999999999993</v>
      </c>
      <c r="Y16" s="30">
        <v>415.87</v>
      </c>
      <c r="Z16" s="30">
        <v>2.17</v>
      </c>
      <c r="AA16" s="30">
        <v>167.05</v>
      </c>
      <c r="AB16" s="30">
        <v>194.91</v>
      </c>
      <c r="AC16" s="30">
        <v>256.58999999999997</v>
      </c>
      <c r="AD16" s="30">
        <v>1.01</v>
      </c>
      <c r="AE16" s="30">
        <v>0.21</v>
      </c>
      <c r="AF16" s="30">
        <v>0.52</v>
      </c>
      <c r="AG16" s="30">
        <v>0.96</v>
      </c>
      <c r="AH16" s="30">
        <v>6.14</v>
      </c>
      <c r="AI16" s="30">
        <v>3.04</v>
      </c>
      <c r="AJ16" s="30">
        <v>0</v>
      </c>
      <c r="AK16" s="30">
        <v>1283.45</v>
      </c>
      <c r="AL16" s="30">
        <v>1068.82</v>
      </c>
      <c r="AM16" s="30">
        <v>2011.91</v>
      </c>
      <c r="AN16" s="30">
        <v>1339.87</v>
      </c>
      <c r="AO16" s="30">
        <v>542.87</v>
      </c>
      <c r="AP16" s="30">
        <v>924.65</v>
      </c>
      <c r="AQ16" s="30">
        <v>377.76</v>
      </c>
      <c r="AR16" s="30">
        <v>1140.48</v>
      </c>
      <c r="AS16" s="30">
        <v>770.85</v>
      </c>
      <c r="AT16" s="30">
        <v>849.69</v>
      </c>
      <c r="AU16" s="30">
        <v>1197.28</v>
      </c>
      <c r="AV16" s="30">
        <v>540.32000000000005</v>
      </c>
      <c r="AW16" s="30">
        <v>495.33</v>
      </c>
      <c r="AX16" s="30">
        <v>3071.19</v>
      </c>
      <c r="AY16" s="30">
        <v>5.26</v>
      </c>
      <c r="AZ16" s="30">
        <v>1095.4100000000001</v>
      </c>
      <c r="BA16" s="30">
        <v>920.28</v>
      </c>
      <c r="BB16" s="30">
        <v>1045.96</v>
      </c>
      <c r="BC16" s="30">
        <v>332.97</v>
      </c>
      <c r="BD16" s="30">
        <v>0.17</v>
      </c>
      <c r="BE16" s="30">
        <v>0.06</v>
      </c>
      <c r="BF16" s="30">
        <v>0.1</v>
      </c>
      <c r="BG16" s="30">
        <v>0.3</v>
      </c>
      <c r="BH16" s="30">
        <v>0.31</v>
      </c>
      <c r="BI16" s="30">
        <v>0.77</v>
      </c>
      <c r="BJ16" s="30">
        <v>0.05</v>
      </c>
      <c r="BK16" s="30">
        <v>2.34</v>
      </c>
      <c r="BL16" s="30">
        <v>0.03</v>
      </c>
      <c r="BM16" s="30">
        <v>0.97</v>
      </c>
      <c r="BN16" s="30">
        <v>0.04</v>
      </c>
      <c r="BO16" s="30">
        <v>0.01</v>
      </c>
      <c r="BP16" s="30">
        <v>0</v>
      </c>
      <c r="BQ16" s="30">
        <v>0.1</v>
      </c>
      <c r="BR16" s="30">
        <v>0.22</v>
      </c>
      <c r="BS16" s="30">
        <v>2.56</v>
      </c>
      <c r="BT16" s="30">
        <v>0</v>
      </c>
      <c r="BU16" s="30">
        <v>0</v>
      </c>
      <c r="BV16" s="30">
        <v>1.22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403.24</v>
      </c>
      <c r="CC16" s="29">
        <f>SUM($CC$10:$CC$15)</f>
        <v>85.43</v>
      </c>
      <c r="CD16" s="27">
        <f>$I$16/$I$51*100</f>
        <v>16.348115378229004</v>
      </c>
      <c r="CE16" s="27">
        <v>199.53</v>
      </c>
      <c r="CG16" s="27">
        <v>63.09</v>
      </c>
      <c r="CH16" s="27">
        <v>31.16</v>
      </c>
      <c r="CI16" s="27">
        <v>47.12</v>
      </c>
      <c r="CJ16" s="27">
        <v>5672.14</v>
      </c>
      <c r="CK16" s="27">
        <v>3029.13</v>
      </c>
      <c r="CL16" s="27">
        <v>4350.63</v>
      </c>
      <c r="CM16" s="27">
        <v>72.069999999999993</v>
      </c>
      <c r="CN16" s="27">
        <v>33.85</v>
      </c>
      <c r="CO16" s="27">
        <v>52.96</v>
      </c>
      <c r="CP16" s="27">
        <v>9.3800000000000008</v>
      </c>
      <c r="CQ16" s="27">
        <v>0.5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2.2000000000000002</v>
      </c>
      <c r="CH18" s="23">
        <v>2.12</v>
      </c>
      <c r="CI18" s="23">
        <v>2.16</v>
      </c>
      <c r="CJ18" s="23">
        <v>368.78</v>
      </c>
      <c r="CK18" s="23">
        <v>87.71</v>
      </c>
      <c r="CL18" s="23">
        <v>228.24</v>
      </c>
      <c r="CM18" s="23">
        <v>1.94</v>
      </c>
      <c r="CN18" s="23">
        <v>1.1299999999999999</v>
      </c>
      <c r="CO18" s="23">
        <v>1.54</v>
      </c>
      <c r="CP18" s="23">
        <v>1.8</v>
      </c>
      <c r="CQ18" s="23">
        <v>0</v>
      </c>
      <c r="CR18" s="23">
        <v>3.67</v>
      </c>
    </row>
    <row r="19" spans="1:96" s="23" customFormat="1">
      <c r="A19" s="23" t="str">
        <f>"80"</f>
        <v>80</v>
      </c>
      <c r="B19" s="24" t="s">
        <v>101</v>
      </c>
      <c r="C19" s="25" t="str">
        <f>"200"</f>
        <v>200</v>
      </c>
      <c r="D19" s="25">
        <v>3.12</v>
      </c>
      <c r="E19" s="25">
        <v>1.73</v>
      </c>
      <c r="F19" s="25">
        <v>3.22</v>
      </c>
      <c r="G19" s="25">
        <v>1.34</v>
      </c>
      <c r="H19" s="25">
        <v>11.68</v>
      </c>
      <c r="I19" s="25">
        <v>86.695388484800006</v>
      </c>
      <c r="J19" s="26">
        <v>1.07</v>
      </c>
      <c r="K19" s="26">
        <v>0.78</v>
      </c>
      <c r="L19" s="26">
        <v>0</v>
      </c>
      <c r="M19" s="26">
        <v>0</v>
      </c>
      <c r="N19" s="26">
        <v>2.23</v>
      </c>
      <c r="O19" s="26">
        <v>8.2200000000000006</v>
      </c>
      <c r="P19" s="26">
        <v>1.23</v>
      </c>
      <c r="Q19" s="26">
        <v>0</v>
      </c>
      <c r="R19" s="26">
        <v>0</v>
      </c>
      <c r="S19" s="26">
        <v>0.21</v>
      </c>
      <c r="T19" s="26">
        <v>2.02</v>
      </c>
      <c r="U19" s="26">
        <v>412.95</v>
      </c>
      <c r="V19" s="26">
        <v>353.87</v>
      </c>
      <c r="W19" s="26">
        <v>23.85</v>
      </c>
      <c r="X19" s="26">
        <v>18.73</v>
      </c>
      <c r="Y19" s="26">
        <v>65.69</v>
      </c>
      <c r="Z19" s="26">
        <v>0.92</v>
      </c>
      <c r="AA19" s="26">
        <v>23.4</v>
      </c>
      <c r="AB19" s="26">
        <v>1056.3699999999999</v>
      </c>
      <c r="AC19" s="26">
        <v>277.70999999999998</v>
      </c>
      <c r="AD19" s="26">
        <v>0.75</v>
      </c>
      <c r="AE19" s="26">
        <v>7.0000000000000007E-2</v>
      </c>
      <c r="AF19" s="26">
        <v>0.09</v>
      </c>
      <c r="AG19" s="26">
        <v>0.74</v>
      </c>
      <c r="AH19" s="26">
        <v>1.77</v>
      </c>
      <c r="AI19" s="26">
        <v>5.03</v>
      </c>
      <c r="AJ19" s="26">
        <v>0</v>
      </c>
      <c r="AK19" s="26">
        <v>117.45</v>
      </c>
      <c r="AL19" s="26">
        <v>102.68</v>
      </c>
      <c r="AM19" s="26">
        <v>171.16</v>
      </c>
      <c r="AN19" s="26">
        <v>153.4</v>
      </c>
      <c r="AO19" s="26">
        <v>60.82</v>
      </c>
      <c r="AP19" s="26">
        <v>104.01</v>
      </c>
      <c r="AQ19" s="26">
        <v>38.229999999999997</v>
      </c>
      <c r="AR19" s="26">
        <v>109.84</v>
      </c>
      <c r="AS19" s="26">
        <v>128.68</v>
      </c>
      <c r="AT19" s="26">
        <v>195.3</v>
      </c>
      <c r="AU19" s="26">
        <v>211.22</v>
      </c>
      <c r="AV19" s="26">
        <v>52.89</v>
      </c>
      <c r="AW19" s="26">
        <v>79.45</v>
      </c>
      <c r="AX19" s="26">
        <v>376.21</v>
      </c>
      <c r="AY19" s="26">
        <v>1.79</v>
      </c>
      <c r="AZ19" s="26">
        <v>70.8</v>
      </c>
      <c r="BA19" s="26">
        <v>137.44</v>
      </c>
      <c r="BB19" s="26">
        <v>79.72</v>
      </c>
      <c r="BC19" s="26">
        <v>46.09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</v>
      </c>
      <c r="BL19" s="26">
        <v>0</v>
      </c>
      <c r="BM19" s="26">
        <v>0.05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0.31</v>
      </c>
      <c r="BT19" s="26">
        <v>0</v>
      </c>
      <c r="BU19" s="26">
        <v>0</v>
      </c>
      <c r="BV19" s="26">
        <v>0.69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194.34</v>
      </c>
      <c r="CC19" s="25">
        <v>16.05</v>
      </c>
      <c r="CE19" s="23">
        <v>199.46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1</v>
      </c>
      <c r="CR19" s="23">
        <v>9.73</v>
      </c>
    </row>
    <row r="20" spans="1:96" s="23" customFormat="1">
      <c r="A20" s="23" t="str">
        <f>"297"</f>
        <v>297</v>
      </c>
      <c r="B20" s="24" t="s">
        <v>102</v>
      </c>
      <c r="C20" s="25" t="str">
        <f>"150"</f>
        <v>150</v>
      </c>
      <c r="D20" s="25">
        <v>4.58</v>
      </c>
      <c r="E20" s="25">
        <v>0.02</v>
      </c>
      <c r="F20" s="25">
        <v>3.57</v>
      </c>
      <c r="G20" s="25">
        <v>0.54</v>
      </c>
      <c r="H20" s="25">
        <v>35.380000000000003</v>
      </c>
      <c r="I20" s="25">
        <v>187.58764499999998</v>
      </c>
      <c r="J20" s="26">
        <v>2.16</v>
      </c>
      <c r="K20" s="26">
        <v>0.09</v>
      </c>
      <c r="L20" s="26">
        <v>0</v>
      </c>
      <c r="M20" s="26">
        <v>0</v>
      </c>
      <c r="N20" s="26">
        <v>0.47</v>
      </c>
      <c r="O20" s="26">
        <v>31.21</v>
      </c>
      <c r="P20" s="26">
        <v>3.71</v>
      </c>
      <c r="Q20" s="26">
        <v>0</v>
      </c>
      <c r="R20" s="26">
        <v>0</v>
      </c>
      <c r="S20" s="26">
        <v>0</v>
      </c>
      <c r="T20" s="26">
        <v>0.46</v>
      </c>
      <c r="U20" s="26">
        <v>5.21</v>
      </c>
      <c r="V20" s="26">
        <v>85.7</v>
      </c>
      <c r="W20" s="26">
        <v>18.87</v>
      </c>
      <c r="X20" s="26">
        <v>19</v>
      </c>
      <c r="Y20" s="26">
        <v>150.86000000000001</v>
      </c>
      <c r="Z20" s="26">
        <v>0.88</v>
      </c>
      <c r="AA20" s="26">
        <v>22.13</v>
      </c>
      <c r="AB20" s="26">
        <v>12.83</v>
      </c>
      <c r="AC20" s="26">
        <v>24.49</v>
      </c>
      <c r="AD20" s="26">
        <v>0.59</v>
      </c>
      <c r="AE20" s="26">
        <v>0.05</v>
      </c>
      <c r="AF20" s="26">
        <v>0.03</v>
      </c>
      <c r="AG20" s="26">
        <v>0.85</v>
      </c>
      <c r="AH20" s="26">
        <v>1.86</v>
      </c>
      <c r="AI20" s="26">
        <v>0</v>
      </c>
      <c r="AJ20" s="26">
        <v>0</v>
      </c>
      <c r="AK20" s="26">
        <v>182.26</v>
      </c>
      <c r="AL20" s="26">
        <v>162.62</v>
      </c>
      <c r="AM20" s="26">
        <v>241.83</v>
      </c>
      <c r="AN20" s="26">
        <v>148.03</v>
      </c>
      <c r="AO20" s="26">
        <v>59.2</v>
      </c>
      <c r="AP20" s="26">
        <v>104</v>
      </c>
      <c r="AQ20" s="26">
        <v>49.99</v>
      </c>
      <c r="AR20" s="26">
        <v>226.36</v>
      </c>
      <c r="AS20" s="26">
        <v>157.61000000000001</v>
      </c>
      <c r="AT20" s="26">
        <v>137.79</v>
      </c>
      <c r="AU20" s="26">
        <v>290.42</v>
      </c>
      <c r="AV20" s="26">
        <v>74.31</v>
      </c>
      <c r="AW20" s="26">
        <v>142.65</v>
      </c>
      <c r="AX20" s="26">
        <v>1572.74</v>
      </c>
      <c r="AY20" s="26">
        <v>0</v>
      </c>
      <c r="AZ20" s="26">
        <v>471.5</v>
      </c>
      <c r="BA20" s="26">
        <v>202.15</v>
      </c>
      <c r="BB20" s="26">
        <v>108.76</v>
      </c>
      <c r="BC20" s="26">
        <v>83.52</v>
      </c>
      <c r="BD20" s="26">
        <v>0.14000000000000001</v>
      </c>
      <c r="BE20" s="26">
        <v>0.03</v>
      </c>
      <c r="BF20" s="26">
        <v>0.03</v>
      </c>
      <c r="BG20" s="26">
        <v>7.0000000000000007E-2</v>
      </c>
      <c r="BH20" s="26">
        <v>0.09</v>
      </c>
      <c r="BI20" s="26">
        <v>0.28999999999999998</v>
      </c>
      <c r="BJ20" s="26">
        <v>0</v>
      </c>
      <c r="BK20" s="26">
        <v>1.04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0.03</v>
      </c>
      <c r="BR20" s="26">
        <v>0.11</v>
      </c>
      <c r="BS20" s="26">
        <v>0.88</v>
      </c>
      <c r="BT20" s="26">
        <v>0</v>
      </c>
      <c r="BU20" s="26">
        <v>0</v>
      </c>
      <c r="BV20" s="26">
        <v>0.21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127.6</v>
      </c>
      <c r="CC20" s="25">
        <v>5.94</v>
      </c>
      <c r="CE20" s="23">
        <v>24.26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3.6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45.75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27.73</v>
      </c>
    </row>
    <row r="22" spans="1:96" s="23" customFormat="1">
      <c r="A22" s="23" t="str">
        <f>"2"</f>
        <v>2</v>
      </c>
      <c r="B22" s="24" t="s">
        <v>95</v>
      </c>
      <c r="C22" s="25" t="str">
        <f>"20"</f>
        <v>20</v>
      </c>
      <c r="D22" s="25">
        <v>1.32</v>
      </c>
      <c r="E22" s="25">
        <v>0</v>
      </c>
      <c r="F22" s="25">
        <v>0.13</v>
      </c>
      <c r="G22" s="25">
        <v>0.13</v>
      </c>
      <c r="H22" s="25">
        <v>9.3800000000000008</v>
      </c>
      <c r="I22" s="25">
        <v>44.780199999999994</v>
      </c>
      <c r="J22" s="26">
        <v>0</v>
      </c>
      <c r="K22" s="26">
        <v>0</v>
      </c>
      <c r="L22" s="26">
        <v>0</v>
      </c>
      <c r="M22" s="26">
        <v>0</v>
      </c>
      <c r="N22" s="26">
        <v>0.22</v>
      </c>
      <c r="O22" s="26">
        <v>9.1199999999999992</v>
      </c>
      <c r="P22" s="26">
        <v>0.04</v>
      </c>
      <c r="Q22" s="26">
        <v>0</v>
      </c>
      <c r="R22" s="26">
        <v>0</v>
      </c>
      <c r="S22" s="26">
        <v>0</v>
      </c>
      <c r="T22" s="26">
        <v>0.36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63.86</v>
      </c>
      <c r="AL22" s="26">
        <v>66.47</v>
      </c>
      <c r="AM22" s="26">
        <v>101.79</v>
      </c>
      <c r="AN22" s="26">
        <v>33.76</v>
      </c>
      <c r="AO22" s="26">
        <v>20.010000000000002</v>
      </c>
      <c r="AP22" s="26">
        <v>40.020000000000003</v>
      </c>
      <c r="AQ22" s="26">
        <v>15.14</v>
      </c>
      <c r="AR22" s="26">
        <v>72.38</v>
      </c>
      <c r="AS22" s="26">
        <v>44.89</v>
      </c>
      <c r="AT22" s="26">
        <v>62.64</v>
      </c>
      <c r="AU22" s="26">
        <v>51.68</v>
      </c>
      <c r="AV22" s="26">
        <v>27.14</v>
      </c>
      <c r="AW22" s="26">
        <v>48.02</v>
      </c>
      <c r="AX22" s="26">
        <v>401.59</v>
      </c>
      <c r="AY22" s="26">
        <v>0</v>
      </c>
      <c r="AZ22" s="26">
        <v>130.85</v>
      </c>
      <c r="BA22" s="26">
        <v>56.9</v>
      </c>
      <c r="BB22" s="26">
        <v>37.76</v>
      </c>
      <c r="BC22" s="26">
        <v>29.93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7.82</v>
      </c>
      <c r="CC22" s="25">
        <v>1.1200000000000001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0.93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"29/10"</f>
        <v>29/10</v>
      </c>
      <c r="B24" s="20" t="s">
        <v>105</v>
      </c>
      <c r="C24" s="21" t="str">
        <f>"200"</f>
        <v>200</v>
      </c>
      <c r="D24" s="21">
        <v>0.21</v>
      </c>
      <c r="E24" s="21">
        <v>0</v>
      </c>
      <c r="F24" s="21">
        <v>0.05</v>
      </c>
      <c r="G24" s="21">
        <v>0.05</v>
      </c>
      <c r="H24" s="21">
        <v>7.25</v>
      </c>
      <c r="I24" s="21">
        <v>29.478207999999995</v>
      </c>
      <c r="J24" s="22">
        <v>0</v>
      </c>
      <c r="K24" s="22">
        <v>0</v>
      </c>
      <c r="L24" s="22">
        <v>0</v>
      </c>
      <c r="M24" s="22">
        <v>0</v>
      </c>
      <c r="N24" s="22">
        <v>7.05</v>
      </c>
      <c r="O24" s="22">
        <v>0</v>
      </c>
      <c r="P24" s="22">
        <v>0.2</v>
      </c>
      <c r="Q24" s="22">
        <v>0</v>
      </c>
      <c r="R24" s="22">
        <v>0</v>
      </c>
      <c r="S24" s="22">
        <v>0.34</v>
      </c>
      <c r="T24" s="22">
        <v>0.08</v>
      </c>
      <c r="U24" s="22">
        <v>0.72</v>
      </c>
      <c r="V24" s="22">
        <v>9.89</v>
      </c>
      <c r="W24" s="22">
        <v>2.5299999999999998</v>
      </c>
      <c r="X24" s="22">
        <v>0.68</v>
      </c>
      <c r="Y24" s="22">
        <v>1.23</v>
      </c>
      <c r="Z24" s="22">
        <v>0.06</v>
      </c>
      <c r="AA24" s="22">
        <v>0</v>
      </c>
      <c r="AB24" s="22">
        <v>0.54</v>
      </c>
      <c r="AC24" s="22">
        <v>0.12</v>
      </c>
      <c r="AD24" s="22">
        <v>0.01</v>
      </c>
      <c r="AE24" s="22">
        <v>0</v>
      </c>
      <c r="AF24" s="22">
        <v>0</v>
      </c>
      <c r="AG24" s="22">
        <v>0.01</v>
      </c>
      <c r="AH24" s="22">
        <v>0.01</v>
      </c>
      <c r="AI24" s="22">
        <v>0.96</v>
      </c>
      <c r="AJ24" s="22">
        <v>0</v>
      </c>
      <c r="AK24" s="22">
        <v>0.82</v>
      </c>
      <c r="AL24" s="22">
        <v>0.94</v>
      </c>
      <c r="AM24" s="22">
        <v>0.76</v>
      </c>
      <c r="AN24" s="22">
        <v>1.41</v>
      </c>
      <c r="AO24" s="22">
        <v>0.35</v>
      </c>
      <c r="AP24" s="22">
        <v>1.47</v>
      </c>
      <c r="AQ24" s="22">
        <v>0</v>
      </c>
      <c r="AR24" s="22">
        <v>1.88</v>
      </c>
      <c r="AS24" s="22">
        <v>0</v>
      </c>
      <c r="AT24" s="22">
        <v>0</v>
      </c>
      <c r="AU24" s="22">
        <v>0</v>
      </c>
      <c r="AV24" s="22">
        <v>1.06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200.46</v>
      </c>
      <c r="CC24" s="21">
        <v>3.88</v>
      </c>
      <c r="CE24" s="19">
        <v>0.09</v>
      </c>
      <c r="CG24" s="19">
        <v>0.24</v>
      </c>
      <c r="CH24" s="19">
        <v>0.06</v>
      </c>
      <c r="CI24" s="19">
        <v>0.15</v>
      </c>
      <c r="CJ24" s="19">
        <v>12</v>
      </c>
      <c r="CK24" s="19">
        <v>4.92</v>
      </c>
      <c r="CL24" s="19">
        <v>8.4600000000000009</v>
      </c>
      <c r="CM24" s="19">
        <v>0</v>
      </c>
      <c r="CN24" s="19">
        <v>0</v>
      </c>
      <c r="CO24" s="19">
        <v>0</v>
      </c>
      <c r="CP24" s="19">
        <v>7</v>
      </c>
      <c r="CQ24" s="19">
        <v>0</v>
      </c>
      <c r="CR24" s="19">
        <v>2.35</v>
      </c>
    </row>
    <row r="25" spans="1:96" s="27" customFormat="1" ht="11.4">
      <c r="B25" s="28" t="s">
        <v>106</v>
      </c>
      <c r="C25" s="29"/>
      <c r="D25" s="29">
        <v>24</v>
      </c>
      <c r="E25" s="29">
        <v>13.73</v>
      </c>
      <c r="F25" s="29">
        <v>41.59</v>
      </c>
      <c r="G25" s="29">
        <v>8.7799999999999994</v>
      </c>
      <c r="H25" s="29">
        <v>83.63</v>
      </c>
      <c r="I25" s="29">
        <v>793.08</v>
      </c>
      <c r="J25" s="30">
        <v>14.51</v>
      </c>
      <c r="K25" s="30">
        <v>5.16</v>
      </c>
      <c r="L25" s="30">
        <v>0</v>
      </c>
      <c r="M25" s="30">
        <v>0</v>
      </c>
      <c r="N25" s="30">
        <v>17.78</v>
      </c>
      <c r="O25" s="30">
        <v>57.21</v>
      </c>
      <c r="P25" s="30">
        <v>8.64</v>
      </c>
      <c r="Q25" s="30">
        <v>0</v>
      </c>
      <c r="R25" s="30">
        <v>0</v>
      </c>
      <c r="S25" s="30">
        <v>1.1100000000000001</v>
      </c>
      <c r="T25" s="30">
        <v>5.51</v>
      </c>
      <c r="U25" s="30">
        <v>767.84</v>
      </c>
      <c r="V25" s="30">
        <v>925.49</v>
      </c>
      <c r="W25" s="30">
        <v>79.430000000000007</v>
      </c>
      <c r="X25" s="30">
        <v>93.81</v>
      </c>
      <c r="Y25" s="30">
        <v>430.03</v>
      </c>
      <c r="Z25" s="30">
        <v>4.7300000000000004</v>
      </c>
      <c r="AA25" s="30">
        <v>45.53</v>
      </c>
      <c r="AB25" s="30">
        <v>7669.36</v>
      </c>
      <c r="AC25" s="30">
        <v>1427.52</v>
      </c>
      <c r="AD25" s="30">
        <v>5.24</v>
      </c>
      <c r="AE25" s="30">
        <v>0.52</v>
      </c>
      <c r="AF25" s="30">
        <v>0.28999999999999998</v>
      </c>
      <c r="AG25" s="30">
        <v>4.3899999999999997</v>
      </c>
      <c r="AH25" s="30">
        <v>10.09</v>
      </c>
      <c r="AI25" s="30">
        <v>9.9700000000000006</v>
      </c>
      <c r="AJ25" s="30">
        <v>0</v>
      </c>
      <c r="AK25" s="30">
        <v>1161.77</v>
      </c>
      <c r="AL25" s="30">
        <v>1006.73</v>
      </c>
      <c r="AM25" s="30">
        <v>1547.63</v>
      </c>
      <c r="AN25" s="30">
        <v>1447.04</v>
      </c>
      <c r="AO25" s="30">
        <v>454.78</v>
      </c>
      <c r="AP25" s="30">
        <v>863.27</v>
      </c>
      <c r="AQ25" s="30">
        <v>286.58</v>
      </c>
      <c r="AR25" s="30">
        <v>1001.66</v>
      </c>
      <c r="AS25" s="30">
        <v>1073.6500000000001</v>
      </c>
      <c r="AT25" s="30">
        <v>1224.04</v>
      </c>
      <c r="AU25" s="30">
        <v>1836.56</v>
      </c>
      <c r="AV25" s="30">
        <v>675.29</v>
      </c>
      <c r="AW25" s="30">
        <v>940.13</v>
      </c>
      <c r="AX25" s="30">
        <v>4734.76</v>
      </c>
      <c r="AY25" s="30">
        <v>144.22999999999999</v>
      </c>
      <c r="AZ25" s="30">
        <v>1366.86</v>
      </c>
      <c r="BA25" s="30">
        <v>998.75</v>
      </c>
      <c r="BB25" s="30">
        <v>714.81</v>
      </c>
      <c r="BC25" s="30">
        <v>351.07</v>
      </c>
      <c r="BD25" s="30">
        <v>0.14000000000000001</v>
      </c>
      <c r="BE25" s="30">
        <v>0.03</v>
      </c>
      <c r="BF25" s="30">
        <v>0.03</v>
      </c>
      <c r="BG25" s="30">
        <v>7.0000000000000007E-2</v>
      </c>
      <c r="BH25" s="30">
        <v>0.09</v>
      </c>
      <c r="BI25" s="30">
        <v>0.28999999999999998</v>
      </c>
      <c r="BJ25" s="30">
        <v>0</v>
      </c>
      <c r="BK25" s="30">
        <v>1.59</v>
      </c>
      <c r="BL25" s="30">
        <v>0</v>
      </c>
      <c r="BM25" s="30">
        <v>0.6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0.11</v>
      </c>
      <c r="BS25" s="30">
        <v>2.75</v>
      </c>
      <c r="BT25" s="30">
        <v>0</v>
      </c>
      <c r="BU25" s="30">
        <v>0</v>
      </c>
      <c r="BV25" s="30">
        <v>4.84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702.42</v>
      </c>
      <c r="CC25" s="29">
        <f>SUM($CC$17:$CC$24)</f>
        <v>79.959999999999994</v>
      </c>
      <c r="CD25" s="27">
        <f>$I$25/$I$51*100</f>
        <v>23.51566762340774</v>
      </c>
      <c r="CE25" s="27">
        <v>1323.75</v>
      </c>
      <c r="CG25" s="27">
        <v>35.590000000000003</v>
      </c>
      <c r="CH25" s="27">
        <v>25.33</v>
      </c>
      <c r="CI25" s="27">
        <v>30.46</v>
      </c>
      <c r="CJ25" s="27">
        <v>5570.22</v>
      </c>
      <c r="CK25" s="27">
        <v>2883.31</v>
      </c>
      <c r="CL25" s="27">
        <v>4226.7700000000004</v>
      </c>
      <c r="CM25" s="27">
        <v>52.48</v>
      </c>
      <c r="CN25" s="27">
        <v>37.19</v>
      </c>
      <c r="CO25" s="27">
        <v>44.87</v>
      </c>
      <c r="CP25" s="27">
        <v>8.8000000000000007</v>
      </c>
      <c r="CQ25" s="27">
        <v>1.45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""</f>
        <v/>
      </c>
      <c r="B28" s="20" t="s">
        <v>109</v>
      </c>
      <c r="C28" s="21" t="str">
        <f>"40"</f>
        <v>40</v>
      </c>
      <c r="D28" s="21">
        <v>2.4</v>
      </c>
      <c r="E28" s="21">
        <v>0</v>
      </c>
      <c r="F28" s="21">
        <v>8</v>
      </c>
      <c r="G28" s="21">
        <v>0</v>
      </c>
      <c r="H28" s="21">
        <v>20</v>
      </c>
      <c r="I28" s="21">
        <v>157.6</v>
      </c>
      <c r="J28" s="22">
        <v>0</v>
      </c>
      <c r="K28" s="22">
        <v>0</v>
      </c>
      <c r="L28" s="22">
        <v>0</v>
      </c>
      <c r="M28" s="22">
        <v>0</v>
      </c>
      <c r="N28" s="22">
        <v>20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0.08</v>
      </c>
      <c r="AE28" s="22">
        <v>0</v>
      </c>
      <c r="AF28" s="22">
        <v>0</v>
      </c>
      <c r="AG28" s="22">
        <v>0</v>
      </c>
      <c r="AH28" s="22">
        <v>0.04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14.52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12.1</v>
      </c>
    </row>
    <row r="29" spans="1:96" s="27" customFormat="1" ht="11.4">
      <c r="B29" s="28" t="s">
        <v>110</v>
      </c>
      <c r="C29" s="29"/>
      <c r="D29" s="29">
        <v>3.4</v>
      </c>
      <c r="E29" s="29">
        <v>0</v>
      </c>
      <c r="F29" s="29">
        <v>8.1999999999999993</v>
      </c>
      <c r="G29" s="29">
        <v>0</v>
      </c>
      <c r="H29" s="29">
        <v>40.6</v>
      </c>
      <c r="I29" s="29">
        <v>244.08</v>
      </c>
      <c r="J29" s="30">
        <v>0</v>
      </c>
      <c r="K29" s="30">
        <v>0</v>
      </c>
      <c r="L29" s="30">
        <v>0</v>
      </c>
      <c r="M29" s="30">
        <v>0</v>
      </c>
      <c r="N29" s="30">
        <v>39.799999999999997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0.28000000000000003</v>
      </c>
      <c r="AE29" s="30">
        <v>0.02</v>
      </c>
      <c r="AF29" s="30">
        <v>0.02</v>
      </c>
      <c r="AG29" s="30">
        <v>0.2</v>
      </c>
      <c r="AH29" s="30">
        <v>0.44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25.61</v>
      </c>
      <c r="CD29" s="27">
        <f>$I$29/$I$51*100</f>
        <v>7.2372322508717417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"200"</f>
        <v>200</v>
      </c>
      <c r="B32" s="24" t="s">
        <v>93</v>
      </c>
      <c r="C32" s="25" t="str">
        <f>"200"</f>
        <v>200</v>
      </c>
      <c r="D32" s="25">
        <v>6.15</v>
      </c>
      <c r="E32" s="25">
        <v>2.88</v>
      </c>
      <c r="F32" s="25">
        <v>8.2200000000000006</v>
      </c>
      <c r="G32" s="25">
        <v>0.78</v>
      </c>
      <c r="H32" s="25">
        <v>33.729999999999997</v>
      </c>
      <c r="I32" s="25">
        <v>231.86929480519501</v>
      </c>
      <c r="J32" s="26">
        <v>4.9000000000000004</v>
      </c>
      <c r="K32" s="26">
        <v>0.13</v>
      </c>
      <c r="L32" s="26">
        <v>0</v>
      </c>
      <c r="M32" s="26">
        <v>0</v>
      </c>
      <c r="N32" s="26">
        <v>9.8699999999999992</v>
      </c>
      <c r="O32" s="26">
        <v>22.75</v>
      </c>
      <c r="P32" s="26">
        <v>1.1100000000000001</v>
      </c>
      <c r="Q32" s="26">
        <v>0</v>
      </c>
      <c r="R32" s="26">
        <v>0</v>
      </c>
      <c r="S32" s="26">
        <v>0.1</v>
      </c>
      <c r="T32" s="26">
        <v>1.04</v>
      </c>
      <c r="U32" s="26">
        <v>53.96</v>
      </c>
      <c r="V32" s="26">
        <v>202.37</v>
      </c>
      <c r="W32" s="26">
        <v>124.11</v>
      </c>
      <c r="X32" s="26">
        <v>36.130000000000003</v>
      </c>
      <c r="Y32" s="26">
        <v>149.09</v>
      </c>
      <c r="Z32" s="26">
        <v>0.78</v>
      </c>
      <c r="AA32" s="26">
        <v>50.76</v>
      </c>
      <c r="AB32" s="26">
        <v>32.299999999999997</v>
      </c>
      <c r="AC32" s="26">
        <v>56.63</v>
      </c>
      <c r="AD32" s="26">
        <v>0.17</v>
      </c>
      <c r="AE32" s="26">
        <v>0.11</v>
      </c>
      <c r="AF32" s="26">
        <v>0.15</v>
      </c>
      <c r="AG32" s="26">
        <v>0.56000000000000005</v>
      </c>
      <c r="AH32" s="26">
        <v>2.23</v>
      </c>
      <c r="AI32" s="26">
        <v>0.52</v>
      </c>
      <c r="AJ32" s="26">
        <v>0</v>
      </c>
      <c r="AK32" s="26">
        <v>315.83</v>
      </c>
      <c r="AL32" s="26">
        <v>292.42</v>
      </c>
      <c r="AM32" s="26">
        <v>661.93</v>
      </c>
      <c r="AN32" s="26">
        <v>314.88</v>
      </c>
      <c r="AO32" s="26">
        <v>154.43</v>
      </c>
      <c r="AP32" s="26">
        <v>242.67</v>
      </c>
      <c r="AQ32" s="26">
        <v>93.41</v>
      </c>
      <c r="AR32" s="26">
        <v>312.44</v>
      </c>
      <c r="AS32" s="26">
        <v>265.93</v>
      </c>
      <c r="AT32" s="26">
        <v>159.86000000000001</v>
      </c>
      <c r="AU32" s="26">
        <v>208.43</v>
      </c>
      <c r="AV32" s="26">
        <v>76.739999999999995</v>
      </c>
      <c r="AW32" s="26">
        <v>106.92</v>
      </c>
      <c r="AX32" s="26">
        <v>611.71</v>
      </c>
      <c r="AY32" s="26">
        <v>0</v>
      </c>
      <c r="AZ32" s="26">
        <v>206.59</v>
      </c>
      <c r="BA32" s="26">
        <v>185.8</v>
      </c>
      <c r="BB32" s="26">
        <v>305.20999999999998</v>
      </c>
      <c r="BC32" s="26">
        <v>81.22</v>
      </c>
      <c r="BD32" s="26">
        <v>0.19</v>
      </c>
      <c r="BE32" s="26">
        <v>0.04</v>
      </c>
      <c r="BF32" s="26">
        <v>0.04</v>
      </c>
      <c r="BG32" s="26">
        <v>0.1</v>
      </c>
      <c r="BH32" s="26">
        <v>0.13</v>
      </c>
      <c r="BI32" s="26">
        <v>0.41</v>
      </c>
      <c r="BJ32" s="26">
        <v>0</v>
      </c>
      <c r="BK32" s="26">
        <v>1.35</v>
      </c>
      <c r="BL32" s="26">
        <v>0</v>
      </c>
      <c r="BM32" s="26">
        <v>0.41</v>
      </c>
      <c r="BN32" s="26">
        <v>0</v>
      </c>
      <c r="BO32" s="26">
        <v>0</v>
      </c>
      <c r="BP32" s="26">
        <v>0</v>
      </c>
      <c r="BQ32" s="26">
        <v>0.04</v>
      </c>
      <c r="BR32" s="26">
        <v>0.15</v>
      </c>
      <c r="BS32" s="26">
        <v>1.33</v>
      </c>
      <c r="BT32" s="26">
        <v>0</v>
      </c>
      <c r="BU32" s="26">
        <v>0</v>
      </c>
      <c r="BV32" s="26">
        <v>0.42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94.62</v>
      </c>
      <c r="CC32" s="25">
        <v>21.51</v>
      </c>
      <c r="CE32" s="23">
        <v>56.14</v>
      </c>
      <c r="CG32" s="23">
        <v>7.94</v>
      </c>
      <c r="CH32" s="23">
        <v>2.54</v>
      </c>
      <c r="CI32" s="23">
        <v>5.24</v>
      </c>
      <c r="CJ32" s="23">
        <v>1421.81</v>
      </c>
      <c r="CK32" s="23">
        <v>642.23</v>
      </c>
      <c r="CL32" s="23">
        <v>1032.02</v>
      </c>
      <c r="CM32" s="23">
        <v>13.95</v>
      </c>
      <c r="CN32" s="23">
        <v>4.79</v>
      </c>
      <c r="CO32" s="23">
        <v>9.3699999999999992</v>
      </c>
      <c r="CP32" s="23">
        <v>4.87</v>
      </c>
      <c r="CQ32" s="23">
        <v>0</v>
      </c>
      <c r="CR32" s="23">
        <v>13.04</v>
      </c>
    </row>
    <row r="33" spans="1:96" s="23" customFormat="1" ht="24">
      <c r="A33" s="23" t="str">
        <f>"5/6"</f>
        <v>5/6</v>
      </c>
      <c r="B33" s="24" t="s">
        <v>94</v>
      </c>
      <c r="C33" s="25" t="str">
        <f>"120"</f>
        <v>120</v>
      </c>
      <c r="D33" s="25">
        <v>10.27</v>
      </c>
      <c r="E33" s="25">
        <v>9.25</v>
      </c>
      <c r="F33" s="25">
        <v>9.3800000000000008</v>
      </c>
      <c r="G33" s="25">
        <v>1.31</v>
      </c>
      <c r="H33" s="25">
        <v>7.48</v>
      </c>
      <c r="I33" s="25">
        <v>150.81108799999998</v>
      </c>
      <c r="J33" s="26">
        <v>3.75</v>
      </c>
      <c r="K33" s="26">
        <v>0.78</v>
      </c>
      <c r="L33" s="26">
        <v>0</v>
      </c>
      <c r="M33" s="26">
        <v>0</v>
      </c>
      <c r="N33" s="26">
        <v>3.5</v>
      </c>
      <c r="O33" s="26">
        <v>1.57</v>
      </c>
      <c r="P33" s="26">
        <v>2.41</v>
      </c>
      <c r="Q33" s="26">
        <v>0</v>
      </c>
      <c r="R33" s="26">
        <v>0</v>
      </c>
      <c r="S33" s="26">
        <v>0.27</v>
      </c>
      <c r="T33" s="26">
        <v>2.42</v>
      </c>
      <c r="U33" s="26">
        <v>582.21</v>
      </c>
      <c r="V33" s="26">
        <v>160.31</v>
      </c>
      <c r="W33" s="26">
        <v>143.1</v>
      </c>
      <c r="X33" s="26">
        <v>22.2</v>
      </c>
      <c r="Y33" s="26">
        <v>177.58</v>
      </c>
      <c r="Z33" s="26">
        <v>1.5</v>
      </c>
      <c r="AA33" s="26">
        <v>90.44</v>
      </c>
      <c r="AB33" s="26">
        <v>167.81</v>
      </c>
      <c r="AC33" s="26">
        <v>185.79</v>
      </c>
      <c r="AD33" s="26">
        <v>0.97</v>
      </c>
      <c r="AE33" s="26">
        <v>0.08</v>
      </c>
      <c r="AF33" s="26">
        <v>0.26</v>
      </c>
      <c r="AG33" s="26">
        <v>0.42</v>
      </c>
      <c r="AH33" s="26">
        <v>3.27</v>
      </c>
      <c r="AI33" s="26">
        <v>2.38</v>
      </c>
      <c r="AJ33" s="26">
        <v>0</v>
      </c>
      <c r="AK33" s="26">
        <v>628.70000000000005</v>
      </c>
      <c r="AL33" s="26">
        <v>477.98</v>
      </c>
      <c r="AM33" s="26">
        <v>862.9</v>
      </c>
      <c r="AN33" s="26">
        <v>730.14</v>
      </c>
      <c r="AO33" s="26">
        <v>277.73</v>
      </c>
      <c r="AP33" s="26">
        <v>474.01</v>
      </c>
      <c r="AQ33" s="26">
        <v>180.98</v>
      </c>
      <c r="AR33" s="26">
        <v>513.70000000000005</v>
      </c>
      <c r="AS33" s="26">
        <v>442.18</v>
      </c>
      <c r="AT33" s="26">
        <v>589.27</v>
      </c>
      <c r="AU33" s="26">
        <v>907.31</v>
      </c>
      <c r="AV33" s="26">
        <v>311.95</v>
      </c>
      <c r="AW33" s="26">
        <v>301.06</v>
      </c>
      <c r="AX33" s="26">
        <v>1366.8</v>
      </c>
      <c r="AY33" s="26">
        <v>6.32</v>
      </c>
      <c r="AZ33" s="26">
        <v>452.61</v>
      </c>
      <c r="BA33" s="26">
        <v>602.97</v>
      </c>
      <c r="BB33" s="26">
        <v>443.16</v>
      </c>
      <c r="BC33" s="26">
        <v>173.65</v>
      </c>
      <c r="BD33" s="26">
        <v>0</v>
      </c>
      <c r="BE33" s="26">
        <v>0.01</v>
      </c>
      <c r="BF33" s="26">
        <v>0.03</v>
      </c>
      <c r="BG33" s="26">
        <v>0.1</v>
      </c>
      <c r="BH33" s="26">
        <v>0.09</v>
      </c>
      <c r="BI33" s="26">
        <v>0.19</v>
      </c>
      <c r="BJ33" s="26">
        <v>0.02</v>
      </c>
      <c r="BK33" s="26">
        <v>0.56000000000000005</v>
      </c>
      <c r="BL33" s="26">
        <v>0.02</v>
      </c>
      <c r="BM33" s="26">
        <v>0.31</v>
      </c>
      <c r="BN33" s="26">
        <v>0.02</v>
      </c>
      <c r="BO33" s="26">
        <v>0.01</v>
      </c>
      <c r="BP33" s="26">
        <v>0</v>
      </c>
      <c r="BQ33" s="26">
        <v>0.03</v>
      </c>
      <c r="BR33" s="26">
        <v>0.04</v>
      </c>
      <c r="BS33" s="26">
        <v>0.79</v>
      </c>
      <c r="BT33" s="26">
        <v>0</v>
      </c>
      <c r="BU33" s="26">
        <v>0</v>
      </c>
      <c r="BV33" s="26">
        <v>0.77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116.98</v>
      </c>
      <c r="CC33" s="25">
        <v>50.14</v>
      </c>
      <c r="CE33" s="23">
        <v>118.41</v>
      </c>
      <c r="CG33" s="23">
        <v>41.38</v>
      </c>
      <c r="CH33" s="23">
        <v>23.69</v>
      </c>
      <c r="CI33" s="23">
        <v>32.53</v>
      </c>
      <c r="CJ33" s="23">
        <v>2405.4699999999998</v>
      </c>
      <c r="CK33" s="23">
        <v>1523.8</v>
      </c>
      <c r="CL33" s="23">
        <v>1964.63</v>
      </c>
      <c r="CM33" s="23">
        <v>12.08</v>
      </c>
      <c r="CN33" s="23">
        <v>5.89</v>
      </c>
      <c r="CO33" s="23">
        <v>8.98</v>
      </c>
      <c r="CP33" s="23">
        <v>0</v>
      </c>
      <c r="CQ33" s="23">
        <v>0.6</v>
      </c>
      <c r="CR33" s="23">
        <v>30.39</v>
      </c>
    </row>
    <row r="34" spans="1:96" s="23" customFormat="1">
      <c r="A34" s="23" t="str">
        <f>"2"</f>
        <v>2</v>
      </c>
      <c r="B34" s="24" t="s">
        <v>95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1.68</v>
      </c>
      <c r="CE34" s="23">
        <v>0</v>
      </c>
      <c r="CG34" s="23">
        <v>0</v>
      </c>
      <c r="CH34" s="23">
        <v>0</v>
      </c>
      <c r="CI34" s="23">
        <v>0</v>
      </c>
      <c r="CJ34" s="23">
        <v>698.46</v>
      </c>
      <c r="CK34" s="23">
        <v>269.08999999999997</v>
      </c>
      <c r="CL34" s="23">
        <v>483.77</v>
      </c>
      <c r="CM34" s="23">
        <v>5.59</v>
      </c>
      <c r="CN34" s="23">
        <v>5.59</v>
      </c>
      <c r="CO34" s="23">
        <v>5.59</v>
      </c>
      <c r="CP34" s="23">
        <v>0</v>
      </c>
      <c r="CQ34" s="23">
        <v>0</v>
      </c>
      <c r="CR34" s="23">
        <v>1.4</v>
      </c>
    </row>
    <row r="35" spans="1:96" s="23" customFormat="1">
      <c r="A35" s="23" t="str">
        <f>"4/13"</f>
        <v>4/13</v>
      </c>
      <c r="B35" s="24" t="s">
        <v>96</v>
      </c>
      <c r="C35" s="25" t="str">
        <f>"15"</f>
        <v>15</v>
      </c>
      <c r="D35" s="25">
        <v>3.48</v>
      </c>
      <c r="E35" s="25">
        <v>3.48</v>
      </c>
      <c r="F35" s="25">
        <v>4.43</v>
      </c>
      <c r="G35" s="25">
        <v>0</v>
      </c>
      <c r="H35" s="25">
        <v>0</v>
      </c>
      <c r="I35" s="25">
        <v>54.644999999999996</v>
      </c>
      <c r="J35" s="26">
        <v>2.39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0.3</v>
      </c>
      <c r="T35" s="26">
        <v>0.65</v>
      </c>
      <c r="U35" s="26">
        <v>121.5</v>
      </c>
      <c r="V35" s="26">
        <v>13.2</v>
      </c>
      <c r="W35" s="26">
        <v>132</v>
      </c>
      <c r="X35" s="26">
        <v>5.25</v>
      </c>
      <c r="Y35" s="26">
        <v>75</v>
      </c>
      <c r="Z35" s="26">
        <v>0.15</v>
      </c>
      <c r="AA35" s="26">
        <v>39</v>
      </c>
      <c r="AB35" s="26">
        <v>25.5</v>
      </c>
      <c r="AC35" s="26">
        <v>43.2</v>
      </c>
      <c r="AD35" s="26">
        <v>0.08</v>
      </c>
      <c r="AE35" s="26">
        <v>0.01</v>
      </c>
      <c r="AF35" s="26">
        <v>0.05</v>
      </c>
      <c r="AG35" s="26">
        <v>0.03</v>
      </c>
      <c r="AH35" s="26">
        <v>0.92</v>
      </c>
      <c r="AI35" s="26">
        <v>0.11</v>
      </c>
      <c r="AJ35" s="26">
        <v>0</v>
      </c>
      <c r="AK35" s="26">
        <v>253.5</v>
      </c>
      <c r="AL35" s="26">
        <v>145.5</v>
      </c>
      <c r="AM35" s="26">
        <v>289.5</v>
      </c>
      <c r="AN35" s="26">
        <v>229.5</v>
      </c>
      <c r="AO35" s="26">
        <v>81</v>
      </c>
      <c r="AP35" s="26">
        <v>138</v>
      </c>
      <c r="AQ35" s="26">
        <v>99</v>
      </c>
      <c r="AR35" s="26">
        <v>183</v>
      </c>
      <c r="AS35" s="26">
        <v>90</v>
      </c>
      <c r="AT35" s="26">
        <v>106.5</v>
      </c>
      <c r="AU35" s="26">
        <v>202.5</v>
      </c>
      <c r="AV35" s="26">
        <v>223.5</v>
      </c>
      <c r="AW35" s="26">
        <v>57</v>
      </c>
      <c r="AX35" s="26">
        <v>690</v>
      </c>
      <c r="AY35" s="26">
        <v>0</v>
      </c>
      <c r="AZ35" s="26">
        <v>348</v>
      </c>
      <c r="BA35" s="26">
        <v>180</v>
      </c>
      <c r="BB35" s="26">
        <v>202.5</v>
      </c>
      <c r="BC35" s="26">
        <v>31.5</v>
      </c>
      <c r="BD35" s="26">
        <v>0</v>
      </c>
      <c r="BE35" s="26">
        <v>0.02</v>
      </c>
      <c r="BF35" s="26">
        <v>0.06</v>
      </c>
      <c r="BG35" s="26">
        <v>0.19</v>
      </c>
      <c r="BH35" s="26">
        <v>0.17</v>
      </c>
      <c r="BI35" s="26">
        <v>0.36</v>
      </c>
      <c r="BJ35" s="26">
        <v>0.04</v>
      </c>
      <c r="BK35" s="26">
        <v>0.93</v>
      </c>
      <c r="BL35" s="26">
        <v>0.03</v>
      </c>
      <c r="BM35" s="26">
        <v>0.51</v>
      </c>
      <c r="BN35" s="26">
        <v>0.03</v>
      </c>
      <c r="BO35" s="26">
        <v>0</v>
      </c>
      <c r="BP35" s="26">
        <v>0</v>
      </c>
      <c r="BQ35" s="26">
        <v>0.06</v>
      </c>
      <c r="BR35" s="26">
        <v>7.0000000000000007E-2</v>
      </c>
      <c r="BS35" s="26">
        <v>1.02</v>
      </c>
      <c r="BT35" s="26">
        <v>0</v>
      </c>
      <c r="BU35" s="26">
        <v>0</v>
      </c>
      <c r="BV35" s="26">
        <v>0.1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6.15</v>
      </c>
      <c r="CC35" s="25">
        <v>13.06</v>
      </c>
      <c r="CE35" s="23">
        <v>43.25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7.92</v>
      </c>
    </row>
    <row r="36" spans="1:96" s="19" customFormat="1" ht="24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9.5</v>
      </c>
      <c r="I36" s="21">
        <v>77.788600000000002</v>
      </c>
      <c r="J36" s="22">
        <v>2</v>
      </c>
      <c r="K36" s="22">
        <v>0</v>
      </c>
      <c r="L36" s="22">
        <v>0</v>
      </c>
      <c r="M36" s="22">
        <v>0</v>
      </c>
      <c r="N36" s="22">
        <v>9.5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49.55</v>
      </c>
      <c r="V36" s="22">
        <v>144.69</v>
      </c>
      <c r="W36" s="22">
        <v>116.55</v>
      </c>
      <c r="X36" s="22">
        <v>13.3</v>
      </c>
      <c r="Y36" s="22">
        <v>83.7</v>
      </c>
      <c r="Z36" s="22">
        <v>0.11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13.01</v>
      </c>
      <c r="CE36" s="19">
        <v>21.5</v>
      </c>
      <c r="CG36" s="19">
        <v>13.77</v>
      </c>
      <c r="CH36" s="19">
        <v>4.93</v>
      </c>
      <c r="CI36" s="19">
        <v>9.35</v>
      </c>
      <c r="CJ36" s="19">
        <v>1007.44</v>
      </c>
      <c r="CK36" s="19">
        <v>363.11</v>
      </c>
      <c r="CL36" s="19">
        <v>685.28</v>
      </c>
      <c r="CM36" s="19">
        <v>41.81</v>
      </c>
      <c r="CN36" s="19">
        <v>19.5</v>
      </c>
      <c r="CO36" s="19">
        <v>30.66</v>
      </c>
      <c r="CP36" s="19">
        <v>5</v>
      </c>
      <c r="CQ36" s="19">
        <v>0</v>
      </c>
      <c r="CR36" s="19">
        <v>7.89</v>
      </c>
    </row>
    <row r="37" spans="1:96" s="27" customFormat="1" ht="11.4">
      <c r="B37" s="28" t="s">
        <v>112</v>
      </c>
      <c r="C37" s="29"/>
      <c r="D37" s="29">
        <v>25.01</v>
      </c>
      <c r="E37" s="29">
        <v>18.45</v>
      </c>
      <c r="F37" s="29">
        <v>25.43</v>
      </c>
      <c r="G37" s="29">
        <v>2.36</v>
      </c>
      <c r="H37" s="29">
        <v>64.77</v>
      </c>
      <c r="I37" s="29">
        <v>582.28</v>
      </c>
      <c r="J37" s="30">
        <v>13.04</v>
      </c>
      <c r="K37" s="30">
        <v>0.91</v>
      </c>
      <c r="L37" s="30">
        <v>0</v>
      </c>
      <c r="M37" s="30">
        <v>0</v>
      </c>
      <c r="N37" s="30">
        <v>23.19</v>
      </c>
      <c r="O37" s="30">
        <v>38</v>
      </c>
      <c r="P37" s="30">
        <v>3.58</v>
      </c>
      <c r="Q37" s="30">
        <v>0</v>
      </c>
      <c r="R37" s="30">
        <v>0</v>
      </c>
      <c r="S37" s="30">
        <v>0.77</v>
      </c>
      <c r="T37" s="30">
        <v>5.36</v>
      </c>
      <c r="U37" s="30">
        <v>807.22</v>
      </c>
      <c r="V37" s="30">
        <v>520.55999999999995</v>
      </c>
      <c r="W37" s="30">
        <v>515.75</v>
      </c>
      <c r="X37" s="30">
        <v>76.88</v>
      </c>
      <c r="Y37" s="30">
        <v>485.37</v>
      </c>
      <c r="Z37" s="30">
        <v>2.54</v>
      </c>
      <c r="AA37" s="30">
        <v>200.2</v>
      </c>
      <c r="AB37" s="30">
        <v>234.61</v>
      </c>
      <c r="AC37" s="30">
        <v>307.61</v>
      </c>
      <c r="AD37" s="30">
        <v>1.22</v>
      </c>
      <c r="AE37" s="30">
        <v>0.23</v>
      </c>
      <c r="AF37" s="30">
        <v>0.59</v>
      </c>
      <c r="AG37" s="30">
        <v>1.1000000000000001</v>
      </c>
      <c r="AH37" s="30">
        <v>7.21</v>
      </c>
      <c r="AI37" s="30">
        <v>3.52</v>
      </c>
      <c r="AJ37" s="30">
        <v>0</v>
      </c>
      <c r="AK37" s="30">
        <v>1453.55</v>
      </c>
      <c r="AL37" s="30">
        <v>1173.3900000000001</v>
      </c>
      <c r="AM37" s="30">
        <v>2237.5</v>
      </c>
      <c r="AN37" s="30">
        <v>1542.71</v>
      </c>
      <c r="AO37" s="30">
        <v>615.69000000000005</v>
      </c>
      <c r="AP37" s="30">
        <v>1042.1099999999999</v>
      </c>
      <c r="AQ37" s="30">
        <v>438.23</v>
      </c>
      <c r="AR37" s="30">
        <v>1260.8</v>
      </c>
      <c r="AS37" s="30">
        <v>865.45</v>
      </c>
      <c r="AT37" s="30">
        <v>949.59</v>
      </c>
      <c r="AU37" s="30">
        <v>1395.76</v>
      </c>
      <c r="AV37" s="30">
        <v>652.91</v>
      </c>
      <c r="AW37" s="30">
        <v>537.02</v>
      </c>
      <c r="AX37" s="30">
        <v>3270.9</v>
      </c>
      <c r="AY37" s="30">
        <v>6.32</v>
      </c>
      <c r="AZ37" s="30">
        <v>1203.48</v>
      </c>
      <c r="BA37" s="30">
        <v>1054.1199999999999</v>
      </c>
      <c r="BB37" s="30">
        <v>1187.83</v>
      </c>
      <c r="BC37" s="30">
        <v>356.74</v>
      </c>
      <c r="BD37" s="30">
        <v>0.19</v>
      </c>
      <c r="BE37" s="30">
        <v>7.0000000000000007E-2</v>
      </c>
      <c r="BF37" s="30">
        <v>0.13</v>
      </c>
      <c r="BG37" s="30">
        <v>0.39</v>
      </c>
      <c r="BH37" s="30">
        <v>0.39</v>
      </c>
      <c r="BI37" s="30">
        <v>0.96</v>
      </c>
      <c r="BJ37" s="30">
        <v>7.0000000000000007E-2</v>
      </c>
      <c r="BK37" s="30">
        <v>2.86</v>
      </c>
      <c r="BL37" s="30">
        <v>0.04</v>
      </c>
      <c r="BM37" s="30">
        <v>1.23</v>
      </c>
      <c r="BN37" s="30">
        <v>0.05</v>
      </c>
      <c r="BO37" s="30">
        <v>0.01</v>
      </c>
      <c r="BP37" s="30">
        <v>0</v>
      </c>
      <c r="BQ37" s="30">
        <v>0.13</v>
      </c>
      <c r="BR37" s="30">
        <v>0.26</v>
      </c>
      <c r="BS37" s="30">
        <v>3.15</v>
      </c>
      <c r="BT37" s="30">
        <v>0</v>
      </c>
      <c r="BU37" s="30">
        <v>0</v>
      </c>
      <c r="BV37" s="30">
        <v>1.38</v>
      </c>
      <c r="BW37" s="30">
        <v>0.01</v>
      </c>
      <c r="BX37" s="30">
        <v>0</v>
      </c>
      <c r="BY37" s="30">
        <v>0</v>
      </c>
      <c r="BZ37" s="30">
        <v>0</v>
      </c>
      <c r="CA37" s="30">
        <v>0</v>
      </c>
      <c r="CB37" s="30">
        <v>428.03</v>
      </c>
      <c r="CC37" s="29">
        <f>SUM($CC$31:$CC$36)</f>
        <v>99.40000000000002</v>
      </c>
      <c r="CD37" s="27">
        <f>$I$37/$I$51*100</f>
        <v>17.265222857413953</v>
      </c>
      <c r="CE37" s="27">
        <v>239.3</v>
      </c>
      <c r="CG37" s="27">
        <v>63.09</v>
      </c>
      <c r="CH37" s="27">
        <v>31.16</v>
      </c>
      <c r="CI37" s="27">
        <v>47.12</v>
      </c>
      <c r="CJ37" s="27">
        <v>6033.17</v>
      </c>
      <c r="CK37" s="27">
        <v>3168.23</v>
      </c>
      <c r="CL37" s="27">
        <v>4600.7</v>
      </c>
      <c r="CM37" s="27">
        <v>74.959999999999994</v>
      </c>
      <c r="CN37" s="27">
        <v>36.729999999999997</v>
      </c>
      <c r="CO37" s="27">
        <v>55.85</v>
      </c>
      <c r="CP37" s="27">
        <v>9.8699999999999992</v>
      </c>
      <c r="CQ37" s="27">
        <v>0.6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3.67</v>
      </c>
      <c r="CH39" s="23">
        <v>3.54</v>
      </c>
      <c r="CI39" s="23">
        <v>3.61</v>
      </c>
      <c r="CJ39" s="23">
        <v>614.63</v>
      </c>
      <c r="CK39" s="23">
        <v>146.19</v>
      </c>
      <c r="CL39" s="23">
        <v>380.41</v>
      </c>
      <c r="CM39" s="23">
        <v>3.23</v>
      </c>
      <c r="CN39" s="23">
        <v>1.89</v>
      </c>
      <c r="CO39" s="23">
        <v>2.56</v>
      </c>
      <c r="CP39" s="23">
        <v>3</v>
      </c>
      <c r="CQ39" s="23">
        <v>0</v>
      </c>
      <c r="CR39" s="23">
        <v>6.12</v>
      </c>
    </row>
    <row r="40" spans="1:96" s="23" customFormat="1">
      <c r="A40" s="23" t="str">
        <f>"80"</f>
        <v>80</v>
      </c>
      <c r="B40" s="24" t="s">
        <v>101</v>
      </c>
      <c r="C40" s="25" t="str">
        <f>"250"</f>
        <v>250</v>
      </c>
      <c r="D40" s="25">
        <v>3.9</v>
      </c>
      <c r="E40" s="25">
        <v>2.16</v>
      </c>
      <c r="F40" s="25">
        <v>4.0199999999999996</v>
      </c>
      <c r="G40" s="25">
        <v>1.68</v>
      </c>
      <c r="H40" s="25">
        <v>14.59</v>
      </c>
      <c r="I40" s="25">
        <v>108.36923560599999</v>
      </c>
      <c r="J40" s="26">
        <v>1.34</v>
      </c>
      <c r="K40" s="26">
        <v>0.98</v>
      </c>
      <c r="L40" s="26">
        <v>0</v>
      </c>
      <c r="M40" s="26">
        <v>0</v>
      </c>
      <c r="N40" s="26">
        <v>2.78</v>
      </c>
      <c r="O40" s="26">
        <v>10.27</v>
      </c>
      <c r="P40" s="26">
        <v>1.54</v>
      </c>
      <c r="Q40" s="26">
        <v>0</v>
      </c>
      <c r="R40" s="26">
        <v>0</v>
      </c>
      <c r="S40" s="26">
        <v>0.26</v>
      </c>
      <c r="T40" s="26">
        <v>2.52</v>
      </c>
      <c r="U40" s="26">
        <v>516.17999999999995</v>
      </c>
      <c r="V40" s="26">
        <v>442.34</v>
      </c>
      <c r="W40" s="26">
        <v>29.81</v>
      </c>
      <c r="X40" s="26">
        <v>23.41</v>
      </c>
      <c r="Y40" s="26">
        <v>82.12</v>
      </c>
      <c r="Z40" s="26">
        <v>1.1599999999999999</v>
      </c>
      <c r="AA40" s="26">
        <v>29.25</v>
      </c>
      <c r="AB40" s="26">
        <v>1320.46</v>
      </c>
      <c r="AC40" s="26">
        <v>347.14</v>
      </c>
      <c r="AD40" s="26">
        <v>0.93</v>
      </c>
      <c r="AE40" s="26">
        <v>0.08</v>
      </c>
      <c r="AF40" s="26">
        <v>0.12</v>
      </c>
      <c r="AG40" s="26">
        <v>0.93</v>
      </c>
      <c r="AH40" s="26">
        <v>2.21</v>
      </c>
      <c r="AI40" s="26">
        <v>6.29</v>
      </c>
      <c r="AJ40" s="26">
        <v>0</v>
      </c>
      <c r="AK40" s="26">
        <v>146.82</v>
      </c>
      <c r="AL40" s="26">
        <v>128.34</v>
      </c>
      <c r="AM40" s="26">
        <v>213.96</v>
      </c>
      <c r="AN40" s="26">
        <v>191.75</v>
      </c>
      <c r="AO40" s="26">
        <v>76.02</v>
      </c>
      <c r="AP40" s="26">
        <v>130.01</v>
      </c>
      <c r="AQ40" s="26">
        <v>47.78</v>
      </c>
      <c r="AR40" s="26">
        <v>137.30000000000001</v>
      </c>
      <c r="AS40" s="26">
        <v>160.85</v>
      </c>
      <c r="AT40" s="26">
        <v>244.13</v>
      </c>
      <c r="AU40" s="26">
        <v>264.02999999999997</v>
      </c>
      <c r="AV40" s="26">
        <v>66.12</v>
      </c>
      <c r="AW40" s="26">
        <v>99.31</v>
      </c>
      <c r="AX40" s="26">
        <v>470.27</v>
      </c>
      <c r="AY40" s="26">
        <v>2.2400000000000002</v>
      </c>
      <c r="AZ40" s="26">
        <v>88.5</v>
      </c>
      <c r="BA40" s="26">
        <v>171.8</v>
      </c>
      <c r="BB40" s="26">
        <v>99.65</v>
      </c>
      <c r="BC40" s="26">
        <v>57.61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0.12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0.39</v>
      </c>
      <c r="BT40" s="26">
        <v>0</v>
      </c>
      <c r="BU40" s="26">
        <v>0</v>
      </c>
      <c r="BV40" s="26">
        <v>0.86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242.93</v>
      </c>
      <c r="CC40" s="25">
        <v>20.07</v>
      </c>
      <c r="CE40" s="23">
        <v>249.33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1.25</v>
      </c>
      <c r="CR40" s="23">
        <v>12.16</v>
      </c>
    </row>
    <row r="41" spans="1:96" s="23" customFormat="1">
      <c r="A41" s="23" t="str">
        <f>"297"</f>
        <v>297</v>
      </c>
      <c r="B41" s="24" t="s">
        <v>102</v>
      </c>
      <c r="C41" s="25" t="str">
        <f>"180"</f>
        <v>180</v>
      </c>
      <c r="D41" s="25">
        <v>5.49</v>
      </c>
      <c r="E41" s="25">
        <v>0.02</v>
      </c>
      <c r="F41" s="25">
        <v>4.29</v>
      </c>
      <c r="G41" s="25">
        <v>0.65</v>
      </c>
      <c r="H41" s="25">
        <v>42.46</v>
      </c>
      <c r="I41" s="25">
        <v>225.10517399999998</v>
      </c>
      <c r="J41" s="26">
        <v>2.59</v>
      </c>
      <c r="K41" s="26">
        <v>0.11</v>
      </c>
      <c r="L41" s="26">
        <v>0</v>
      </c>
      <c r="M41" s="26">
        <v>0</v>
      </c>
      <c r="N41" s="26">
        <v>0.56000000000000005</v>
      </c>
      <c r="O41" s="26">
        <v>37.450000000000003</v>
      </c>
      <c r="P41" s="26">
        <v>4.45</v>
      </c>
      <c r="Q41" s="26">
        <v>0</v>
      </c>
      <c r="R41" s="26">
        <v>0</v>
      </c>
      <c r="S41" s="26">
        <v>0</v>
      </c>
      <c r="T41" s="26">
        <v>0.55000000000000004</v>
      </c>
      <c r="U41" s="26">
        <v>6.25</v>
      </c>
      <c r="V41" s="26">
        <v>102.84</v>
      </c>
      <c r="W41" s="26">
        <v>22.64</v>
      </c>
      <c r="X41" s="26">
        <v>22.8</v>
      </c>
      <c r="Y41" s="26">
        <v>181.03</v>
      </c>
      <c r="Z41" s="26">
        <v>1.06</v>
      </c>
      <c r="AA41" s="26">
        <v>26.55</v>
      </c>
      <c r="AB41" s="26">
        <v>15.39</v>
      </c>
      <c r="AC41" s="26">
        <v>29.39</v>
      </c>
      <c r="AD41" s="26">
        <v>0.71</v>
      </c>
      <c r="AE41" s="26">
        <v>0.06</v>
      </c>
      <c r="AF41" s="26">
        <v>0.04</v>
      </c>
      <c r="AG41" s="26">
        <v>1.02</v>
      </c>
      <c r="AH41" s="26">
        <v>2.23</v>
      </c>
      <c r="AI41" s="26">
        <v>0</v>
      </c>
      <c r="AJ41" s="26">
        <v>0</v>
      </c>
      <c r="AK41" s="26">
        <v>218.71</v>
      </c>
      <c r="AL41" s="26">
        <v>195.14</v>
      </c>
      <c r="AM41" s="26">
        <v>290.19</v>
      </c>
      <c r="AN41" s="26">
        <v>177.63</v>
      </c>
      <c r="AO41" s="26">
        <v>71.05</v>
      </c>
      <c r="AP41" s="26">
        <v>124.8</v>
      </c>
      <c r="AQ41" s="26">
        <v>59.99</v>
      </c>
      <c r="AR41" s="26">
        <v>271.63</v>
      </c>
      <c r="AS41" s="26">
        <v>189.13</v>
      </c>
      <c r="AT41" s="26">
        <v>165.35</v>
      </c>
      <c r="AU41" s="26">
        <v>348.51</v>
      </c>
      <c r="AV41" s="26">
        <v>89.17</v>
      </c>
      <c r="AW41" s="26">
        <v>171.18</v>
      </c>
      <c r="AX41" s="26">
        <v>1887.29</v>
      </c>
      <c r="AY41" s="26">
        <v>0</v>
      </c>
      <c r="AZ41" s="26">
        <v>565.79999999999995</v>
      </c>
      <c r="BA41" s="26">
        <v>242.58</v>
      </c>
      <c r="BB41" s="26">
        <v>130.51</v>
      </c>
      <c r="BC41" s="26">
        <v>100.22</v>
      </c>
      <c r="BD41" s="26">
        <v>0.16</v>
      </c>
      <c r="BE41" s="26">
        <v>0.04</v>
      </c>
      <c r="BF41" s="26">
        <v>0.03</v>
      </c>
      <c r="BG41" s="26">
        <v>0.08</v>
      </c>
      <c r="BH41" s="26">
        <v>0.11</v>
      </c>
      <c r="BI41" s="26">
        <v>0.35</v>
      </c>
      <c r="BJ41" s="26">
        <v>0</v>
      </c>
      <c r="BK41" s="26">
        <v>1.25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0.04</v>
      </c>
      <c r="BR41" s="26">
        <v>0.13</v>
      </c>
      <c r="BS41" s="26">
        <v>1.06</v>
      </c>
      <c r="BT41" s="26">
        <v>0</v>
      </c>
      <c r="BU41" s="26">
        <v>0</v>
      </c>
      <c r="BV41" s="26">
        <v>0.25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153.12</v>
      </c>
      <c r="CC41" s="25">
        <v>7.13</v>
      </c>
      <c r="CE41" s="23">
        <v>29.12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4.32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50.84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30.81</v>
      </c>
    </row>
    <row r="43" spans="1:96" s="23" customFormat="1">
      <c r="A43" s="23" t="str">
        <f>"2"</f>
        <v>2</v>
      </c>
      <c r="B43" s="24" t="s">
        <v>95</v>
      </c>
      <c r="C43" s="25" t="str">
        <f>"32,3"</f>
        <v>32,3</v>
      </c>
      <c r="D43" s="25">
        <v>2.14</v>
      </c>
      <c r="E43" s="25">
        <v>0</v>
      </c>
      <c r="F43" s="25">
        <v>0.21</v>
      </c>
      <c r="G43" s="25">
        <v>0.21</v>
      </c>
      <c r="H43" s="25">
        <v>15.15</v>
      </c>
      <c r="I43" s="25">
        <v>72.320022999999992</v>
      </c>
      <c r="J43" s="26">
        <v>0</v>
      </c>
      <c r="K43" s="26">
        <v>0</v>
      </c>
      <c r="L43" s="26">
        <v>0</v>
      </c>
      <c r="M43" s="26">
        <v>0</v>
      </c>
      <c r="N43" s="26">
        <v>0.36</v>
      </c>
      <c r="O43" s="26">
        <v>14.73</v>
      </c>
      <c r="P43" s="26">
        <v>0.06</v>
      </c>
      <c r="Q43" s="26">
        <v>0</v>
      </c>
      <c r="R43" s="26">
        <v>0</v>
      </c>
      <c r="S43" s="26">
        <v>0</v>
      </c>
      <c r="T43" s="26">
        <v>0.57999999999999996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103.13</v>
      </c>
      <c r="AL43" s="26">
        <v>107.35</v>
      </c>
      <c r="AM43" s="26">
        <v>164.39</v>
      </c>
      <c r="AN43" s="26">
        <v>54.52</v>
      </c>
      <c r="AO43" s="26">
        <v>32.32</v>
      </c>
      <c r="AP43" s="26">
        <v>64.63</v>
      </c>
      <c r="AQ43" s="26">
        <v>24.45</v>
      </c>
      <c r="AR43" s="26">
        <v>116.9</v>
      </c>
      <c r="AS43" s="26">
        <v>72.5</v>
      </c>
      <c r="AT43" s="26">
        <v>101.16</v>
      </c>
      <c r="AU43" s="26">
        <v>83.46</v>
      </c>
      <c r="AV43" s="26">
        <v>43.84</v>
      </c>
      <c r="AW43" s="26">
        <v>77.56</v>
      </c>
      <c r="AX43" s="26">
        <v>648.57000000000005</v>
      </c>
      <c r="AY43" s="26">
        <v>0</v>
      </c>
      <c r="AZ43" s="26">
        <v>211.32</v>
      </c>
      <c r="BA43" s="26">
        <v>91.89</v>
      </c>
      <c r="BB43" s="26">
        <v>60.98</v>
      </c>
      <c r="BC43" s="26">
        <v>48.33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12.63</v>
      </c>
      <c r="CC43" s="25">
        <v>1.81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1.51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"29/10"</f>
        <v>29/10</v>
      </c>
      <c r="B45" s="20" t="s">
        <v>105</v>
      </c>
      <c r="C45" s="21" t="str">
        <f>"200"</f>
        <v>200</v>
      </c>
      <c r="D45" s="21">
        <v>0.21</v>
      </c>
      <c r="E45" s="21">
        <v>0</v>
      </c>
      <c r="F45" s="21">
        <v>0.05</v>
      </c>
      <c r="G45" s="21">
        <v>0.05</v>
      </c>
      <c r="H45" s="21">
        <v>7.25</v>
      </c>
      <c r="I45" s="21">
        <v>29.478207999999995</v>
      </c>
      <c r="J45" s="22">
        <v>0</v>
      </c>
      <c r="K45" s="22">
        <v>0</v>
      </c>
      <c r="L45" s="22">
        <v>0</v>
      </c>
      <c r="M45" s="22">
        <v>0</v>
      </c>
      <c r="N45" s="22">
        <v>7.05</v>
      </c>
      <c r="O45" s="22">
        <v>0</v>
      </c>
      <c r="P45" s="22">
        <v>0.2</v>
      </c>
      <c r="Q45" s="22">
        <v>0</v>
      </c>
      <c r="R45" s="22">
        <v>0</v>
      </c>
      <c r="S45" s="22">
        <v>0.34</v>
      </c>
      <c r="T45" s="22">
        <v>0.08</v>
      </c>
      <c r="U45" s="22">
        <v>0.72</v>
      </c>
      <c r="V45" s="22">
        <v>9.89</v>
      </c>
      <c r="W45" s="22">
        <v>2.5299999999999998</v>
      </c>
      <c r="X45" s="22">
        <v>0.68</v>
      </c>
      <c r="Y45" s="22">
        <v>1.23</v>
      </c>
      <c r="Z45" s="22">
        <v>0.06</v>
      </c>
      <c r="AA45" s="22">
        <v>0</v>
      </c>
      <c r="AB45" s="22">
        <v>0.54</v>
      </c>
      <c r="AC45" s="22">
        <v>0.12</v>
      </c>
      <c r="AD45" s="22">
        <v>0.01</v>
      </c>
      <c r="AE45" s="22">
        <v>0</v>
      </c>
      <c r="AF45" s="22">
        <v>0</v>
      </c>
      <c r="AG45" s="22">
        <v>0.01</v>
      </c>
      <c r="AH45" s="22">
        <v>0.01</v>
      </c>
      <c r="AI45" s="22">
        <v>0.96</v>
      </c>
      <c r="AJ45" s="22">
        <v>0</v>
      </c>
      <c r="AK45" s="22">
        <v>0.82</v>
      </c>
      <c r="AL45" s="22">
        <v>0.94</v>
      </c>
      <c r="AM45" s="22">
        <v>0.76</v>
      </c>
      <c r="AN45" s="22">
        <v>1.41</v>
      </c>
      <c r="AO45" s="22">
        <v>0.35</v>
      </c>
      <c r="AP45" s="22">
        <v>1.47</v>
      </c>
      <c r="AQ45" s="22">
        <v>0</v>
      </c>
      <c r="AR45" s="22">
        <v>1.88</v>
      </c>
      <c r="AS45" s="22">
        <v>0</v>
      </c>
      <c r="AT45" s="22">
        <v>0</v>
      </c>
      <c r="AU45" s="22">
        <v>0</v>
      </c>
      <c r="AV45" s="22">
        <v>1.06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200.46</v>
      </c>
      <c r="CC45" s="21">
        <v>3.88</v>
      </c>
      <c r="CE45" s="19">
        <v>0.09</v>
      </c>
      <c r="CG45" s="19">
        <v>0.24</v>
      </c>
      <c r="CH45" s="19">
        <v>0.06</v>
      </c>
      <c r="CI45" s="19">
        <v>0.15</v>
      </c>
      <c r="CJ45" s="19">
        <v>12</v>
      </c>
      <c r="CK45" s="19">
        <v>4.92</v>
      </c>
      <c r="CL45" s="19">
        <v>8.4600000000000009</v>
      </c>
      <c r="CM45" s="19">
        <v>0</v>
      </c>
      <c r="CN45" s="19">
        <v>0</v>
      </c>
      <c r="CO45" s="19">
        <v>0</v>
      </c>
      <c r="CP45" s="19">
        <v>7</v>
      </c>
      <c r="CQ45" s="19">
        <v>0</v>
      </c>
      <c r="CR45" s="19">
        <v>2.35</v>
      </c>
    </row>
    <row r="46" spans="1:96" s="27" customFormat="1" ht="11.4">
      <c r="B46" s="28" t="s">
        <v>114</v>
      </c>
      <c r="C46" s="29"/>
      <c r="D46" s="29">
        <v>28.4</v>
      </c>
      <c r="E46" s="29">
        <v>15.49</v>
      </c>
      <c r="F46" s="29">
        <v>49</v>
      </c>
      <c r="G46" s="29">
        <v>12.02</v>
      </c>
      <c r="H46" s="29">
        <v>104.46</v>
      </c>
      <c r="I46" s="29">
        <v>957.69</v>
      </c>
      <c r="J46" s="30">
        <v>16.7</v>
      </c>
      <c r="K46" s="30">
        <v>7.15</v>
      </c>
      <c r="L46" s="30">
        <v>0</v>
      </c>
      <c r="M46" s="30">
        <v>0</v>
      </c>
      <c r="N46" s="30">
        <v>22.4</v>
      </c>
      <c r="O46" s="30">
        <v>71.42</v>
      </c>
      <c r="P46" s="30">
        <v>10.64</v>
      </c>
      <c r="Q46" s="30">
        <v>0</v>
      </c>
      <c r="R46" s="30">
        <v>0</v>
      </c>
      <c r="S46" s="30">
        <v>1.29</v>
      </c>
      <c r="T46" s="30">
        <v>6.87</v>
      </c>
      <c r="U46" s="30">
        <v>903.66</v>
      </c>
      <c r="V46" s="30">
        <v>1138.68</v>
      </c>
      <c r="W46" s="30">
        <v>100.33</v>
      </c>
      <c r="X46" s="30">
        <v>118.83</v>
      </c>
      <c r="Y46" s="30">
        <v>513.27</v>
      </c>
      <c r="Z46" s="30">
        <v>5.58</v>
      </c>
      <c r="AA46" s="30">
        <v>55.8</v>
      </c>
      <c r="AB46" s="30">
        <v>12275.59</v>
      </c>
      <c r="AC46" s="30">
        <v>2240.1799999999998</v>
      </c>
      <c r="AD46" s="30">
        <v>6.95</v>
      </c>
      <c r="AE46" s="30">
        <v>0.61</v>
      </c>
      <c r="AF46" s="30">
        <v>0.36</v>
      </c>
      <c r="AG46" s="30">
        <v>5.34</v>
      </c>
      <c r="AH46" s="30">
        <v>11.91</v>
      </c>
      <c r="AI46" s="30">
        <v>13.17</v>
      </c>
      <c r="AJ46" s="30">
        <v>0</v>
      </c>
      <c r="AK46" s="30">
        <v>1296.82</v>
      </c>
      <c r="AL46" s="30">
        <v>1136.0999999999999</v>
      </c>
      <c r="AM46" s="30">
        <v>1819.8</v>
      </c>
      <c r="AN46" s="30">
        <v>1665.61</v>
      </c>
      <c r="AO46" s="30">
        <v>529.70000000000005</v>
      </c>
      <c r="AP46" s="30">
        <v>1008.1</v>
      </c>
      <c r="AQ46" s="30">
        <v>336.43</v>
      </c>
      <c r="AR46" s="30">
        <v>1185.67</v>
      </c>
      <c r="AS46" s="30">
        <v>1255.28</v>
      </c>
      <c r="AT46" s="30">
        <v>1436.84</v>
      </c>
      <c r="AU46" s="30">
        <v>2152.0700000000002</v>
      </c>
      <c r="AV46" s="30">
        <v>779.28</v>
      </c>
      <c r="AW46" s="30">
        <v>1094.33</v>
      </c>
      <c r="AX46" s="30">
        <v>5691.9</v>
      </c>
      <c r="AY46" s="30">
        <v>160.51</v>
      </c>
      <c r="AZ46" s="30">
        <v>1633.74</v>
      </c>
      <c r="BA46" s="30">
        <v>1178.9000000000001</v>
      </c>
      <c r="BB46" s="30">
        <v>835.41</v>
      </c>
      <c r="BC46" s="30">
        <v>419.7</v>
      </c>
      <c r="BD46" s="30">
        <v>0.16</v>
      </c>
      <c r="BE46" s="30">
        <v>0.04</v>
      </c>
      <c r="BF46" s="30">
        <v>0.03</v>
      </c>
      <c r="BG46" s="30">
        <v>0.08</v>
      </c>
      <c r="BH46" s="30">
        <v>0.11</v>
      </c>
      <c r="BI46" s="30">
        <v>0.35</v>
      </c>
      <c r="BJ46" s="30">
        <v>0</v>
      </c>
      <c r="BK46" s="30">
        <v>1.99</v>
      </c>
      <c r="BL46" s="30">
        <v>0</v>
      </c>
      <c r="BM46" s="30">
        <v>0.78</v>
      </c>
      <c r="BN46" s="30">
        <v>0.03</v>
      </c>
      <c r="BO46" s="30">
        <v>7.0000000000000007E-2</v>
      </c>
      <c r="BP46" s="30">
        <v>0</v>
      </c>
      <c r="BQ46" s="30">
        <v>0.04</v>
      </c>
      <c r="BR46" s="30">
        <v>0.13</v>
      </c>
      <c r="BS46" s="30">
        <v>3.64</v>
      </c>
      <c r="BT46" s="30">
        <v>0</v>
      </c>
      <c r="BU46" s="30">
        <v>0</v>
      </c>
      <c r="BV46" s="30">
        <v>6.66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826.41</v>
      </c>
      <c r="CC46" s="29">
        <f>SUM($CC$38:$CC$45)</f>
        <v>94.990000000000009</v>
      </c>
      <c r="CD46" s="27">
        <f>$I$46/$I$51*100</f>
        <v>28.396529639205824</v>
      </c>
      <c r="CE46" s="27">
        <v>2101.73</v>
      </c>
      <c r="CG46" s="27">
        <v>29.19</v>
      </c>
      <c r="CH46" s="27">
        <v>19.87</v>
      </c>
      <c r="CI46" s="27">
        <v>24.53</v>
      </c>
      <c r="CJ46" s="27">
        <v>4462.78</v>
      </c>
      <c r="CK46" s="27">
        <v>2341.2800000000002</v>
      </c>
      <c r="CL46" s="27">
        <v>3402.03</v>
      </c>
      <c r="CM46" s="27">
        <v>40.31</v>
      </c>
      <c r="CN46" s="27">
        <v>27.39</v>
      </c>
      <c r="CO46" s="27">
        <v>33.880000000000003</v>
      </c>
      <c r="CP46" s="27">
        <v>10</v>
      </c>
      <c r="CQ46" s="27">
        <v>1.75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3</v>
      </c>
      <c r="CH48" s="23">
        <v>3</v>
      </c>
      <c r="CI48" s="23">
        <v>3</v>
      </c>
      <c r="CJ48" s="23">
        <v>300</v>
      </c>
      <c r="CK48" s="23">
        <v>136.5</v>
      </c>
      <c r="CL48" s="23">
        <v>218.25</v>
      </c>
      <c r="CM48" s="23">
        <v>0.45</v>
      </c>
      <c r="CN48" s="23">
        <v>0.45</v>
      </c>
      <c r="CO48" s="23">
        <v>0.45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""</f>
        <v/>
      </c>
      <c r="B49" s="20" t="s">
        <v>109</v>
      </c>
      <c r="C49" s="21" t="str">
        <f>"40"</f>
        <v>40</v>
      </c>
      <c r="D49" s="21">
        <v>2.4</v>
      </c>
      <c r="E49" s="21">
        <v>0</v>
      </c>
      <c r="F49" s="21">
        <v>8</v>
      </c>
      <c r="G49" s="21">
        <v>0</v>
      </c>
      <c r="H49" s="21">
        <v>20</v>
      </c>
      <c r="I49" s="21">
        <v>157.6</v>
      </c>
      <c r="J49" s="22">
        <v>0</v>
      </c>
      <c r="K49" s="22">
        <v>0</v>
      </c>
      <c r="L49" s="22">
        <v>0</v>
      </c>
      <c r="M49" s="22">
        <v>0</v>
      </c>
      <c r="N49" s="22">
        <v>20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0.08</v>
      </c>
      <c r="AE49" s="22">
        <v>0</v>
      </c>
      <c r="AF49" s="22">
        <v>0</v>
      </c>
      <c r="AG49" s="22">
        <v>0</v>
      </c>
      <c r="AH49" s="22">
        <v>0.04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14.52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12.1</v>
      </c>
    </row>
    <row r="50" spans="1:96" s="27" customFormat="1" ht="11.4">
      <c r="B50" s="28" t="s">
        <v>116</v>
      </c>
      <c r="C50" s="29"/>
      <c r="D50" s="29">
        <v>3.4</v>
      </c>
      <c r="E50" s="29">
        <v>0</v>
      </c>
      <c r="F50" s="29">
        <v>8.1999999999999993</v>
      </c>
      <c r="G50" s="29">
        <v>0</v>
      </c>
      <c r="H50" s="29">
        <v>40.6</v>
      </c>
      <c r="I50" s="29">
        <v>244.08</v>
      </c>
      <c r="J50" s="30">
        <v>0</v>
      </c>
      <c r="K50" s="30">
        <v>0</v>
      </c>
      <c r="L50" s="30">
        <v>0</v>
      </c>
      <c r="M50" s="30">
        <v>0</v>
      </c>
      <c r="N50" s="30">
        <v>39.799999999999997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0.28000000000000003</v>
      </c>
      <c r="AE50" s="30">
        <v>0.02</v>
      </c>
      <c r="AF50" s="30">
        <v>0.02</v>
      </c>
      <c r="AG50" s="30">
        <v>0.2</v>
      </c>
      <c r="AH50" s="30">
        <v>0.44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25.61</v>
      </c>
      <c r="CD50" s="27">
        <f>$I$50/$I$51*100</f>
        <v>7.2372322508717417</v>
      </c>
      <c r="CE50" s="27">
        <v>0</v>
      </c>
      <c r="CG50" s="27">
        <v>3</v>
      </c>
      <c r="CH50" s="27">
        <v>3</v>
      </c>
      <c r="CI50" s="27">
        <v>3</v>
      </c>
      <c r="CJ50" s="27">
        <v>300</v>
      </c>
      <c r="CK50" s="27">
        <v>136.5</v>
      </c>
      <c r="CL50" s="27">
        <v>218.25</v>
      </c>
      <c r="CM50" s="27">
        <v>0.45</v>
      </c>
      <c r="CN50" s="27">
        <v>0.45</v>
      </c>
      <c r="CO50" s="27">
        <v>0.45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106.79</v>
      </c>
      <c r="E51" s="29">
        <v>63.14</v>
      </c>
      <c r="F51" s="29">
        <v>154.09</v>
      </c>
      <c r="G51" s="29">
        <v>25.32</v>
      </c>
      <c r="H51" s="29">
        <v>401.67</v>
      </c>
      <c r="I51" s="29">
        <v>3372.56</v>
      </c>
      <c r="J51" s="30">
        <v>55.38</v>
      </c>
      <c r="K51" s="30">
        <v>13.99</v>
      </c>
      <c r="L51" s="30">
        <v>0</v>
      </c>
      <c r="M51" s="30">
        <v>0</v>
      </c>
      <c r="N51" s="30">
        <v>164.76</v>
      </c>
      <c r="O51" s="30">
        <v>210.15</v>
      </c>
      <c r="P51" s="30">
        <v>26.76</v>
      </c>
      <c r="Q51" s="30">
        <v>0</v>
      </c>
      <c r="R51" s="30">
        <v>0</v>
      </c>
      <c r="S51" s="30">
        <v>5.78</v>
      </c>
      <c r="T51" s="30">
        <v>23.86</v>
      </c>
      <c r="U51" s="30">
        <v>3167.01</v>
      </c>
      <c r="V51" s="30">
        <v>3533.95</v>
      </c>
      <c r="W51" s="30">
        <v>1158.99</v>
      </c>
      <c r="X51" s="30">
        <v>373.34</v>
      </c>
      <c r="Y51" s="30">
        <v>1872.53</v>
      </c>
      <c r="Z51" s="30">
        <v>20.62</v>
      </c>
      <c r="AA51" s="30">
        <v>468.57</v>
      </c>
      <c r="AB51" s="30">
        <v>20374.47</v>
      </c>
      <c r="AC51" s="30">
        <v>4231.8900000000003</v>
      </c>
      <c r="AD51" s="30">
        <v>14.98</v>
      </c>
      <c r="AE51" s="30">
        <v>1.62</v>
      </c>
      <c r="AF51" s="30">
        <v>1.79</v>
      </c>
      <c r="AG51" s="30">
        <v>12.19</v>
      </c>
      <c r="AH51" s="30">
        <v>36.229999999999997</v>
      </c>
      <c r="AI51" s="30">
        <v>37.71</v>
      </c>
      <c r="AJ51" s="30">
        <v>0.8</v>
      </c>
      <c r="AK51" s="30">
        <v>5227.6000000000004</v>
      </c>
      <c r="AL51" s="30">
        <v>4425.04</v>
      </c>
      <c r="AM51" s="30">
        <v>7672.83</v>
      </c>
      <c r="AN51" s="30">
        <v>6051.23</v>
      </c>
      <c r="AO51" s="30">
        <v>2151.04</v>
      </c>
      <c r="AP51" s="30">
        <v>3870.12</v>
      </c>
      <c r="AQ51" s="30">
        <v>1446.99</v>
      </c>
      <c r="AR51" s="30">
        <v>4616.62</v>
      </c>
      <c r="AS51" s="30">
        <v>4017.22</v>
      </c>
      <c r="AT51" s="30">
        <v>4492.1499999999996</v>
      </c>
      <c r="AU51" s="30">
        <v>6813.66</v>
      </c>
      <c r="AV51" s="30">
        <v>2667.8</v>
      </c>
      <c r="AW51" s="30">
        <v>3110.83</v>
      </c>
      <c r="AX51" s="30">
        <v>16896.75</v>
      </c>
      <c r="AY51" s="30">
        <v>316.32</v>
      </c>
      <c r="AZ51" s="30">
        <v>5339.48</v>
      </c>
      <c r="BA51" s="30">
        <v>4200.05</v>
      </c>
      <c r="BB51" s="30">
        <v>3804.01</v>
      </c>
      <c r="BC51" s="30">
        <v>1476.47</v>
      </c>
      <c r="BD51" s="30">
        <v>0.67</v>
      </c>
      <c r="BE51" s="30">
        <v>0.19</v>
      </c>
      <c r="BF51" s="30">
        <v>0.28000000000000003</v>
      </c>
      <c r="BG51" s="30">
        <v>0.84</v>
      </c>
      <c r="BH51" s="30">
        <v>0.89</v>
      </c>
      <c r="BI51" s="30">
        <v>2.37</v>
      </c>
      <c r="BJ51" s="30">
        <v>0.11</v>
      </c>
      <c r="BK51" s="30">
        <v>8.77</v>
      </c>
      <c r="BL51" s="30">
        <v>0.08</v>
      </c>
      <c r="BM51" s="30">
        <v>3.58</v>
      </c>
      <c r="BN51" s="30">
        <v>0.15</v>
      </c>
      <c r="BO51" s="30">
        <v>0.14000000000000001</v>
      </c>
      <c r="BP51" s="30">
        <v>0</v>
      </c>
      <c r="BQ51" s="30">
        <v>0.3</v>
      </c>
      <c r="BR51" s="30">
        <v>0.73</v>
      </c>
      <c r="BS51" s="30">
        <v>12.1</v>
      </c>
      <c r="BT51" s="30">
        <v>0</v>
      </c>
      <c r="BU51" s="30">
        <v>0</v>
      </c>
      <c r="BV51" s="30">
        <v>14.09</v>
      </c>
      <c r="BW51" s="30">
        <v>0.1</v>
      </c>
      <c r="BX51" s="30">
        <v>0</v>
      </c>
      <c r="BY51" s="30">
        <v>0</v>
      </c>
      <c r="BZ51" s="30">
        <v>0</v>
      </c>
      <c r="CA51" s="30">
        <v>0</v>
      </c>
      <c r="CB51" s="30">
        <v>2712.49</v>
      </c>
      <c r="CC51" s="29">
        <v>411.00000000000006</v>
      </c>
      <c r="CE51" s="27">
        <v>3864.32</v>
      </c>
      <c r="CG51" s="27">
        <v>197.96</v>
      </c>
      <c r="CH51" s="27">
        <v>114.52</v>
      </c>
      <c r="CI51" s="27">
        <v>156.24</v>
      </c>
      <c r="CJ51" s="27">
        <v>22438.32</v>
      </c>
      <c r="CK51" s="27">
        <v>11740.45</v>
      </c>
      <c r="CL51" s="27">
        <v>17089.38</v>
      </c>
      <c r="CM51" s="27">
        <v>240.86</v>
      </c>
      <c r="CN51" s="27">
        <v>136.21</v>
      </c>
      <c r="CO51" s="27">
        <v>188.6</v>
      </c>
      <c r="CP51" s="27">
        <v>38.049999999999997</v>
      </c>
      <c r="CQ51" s="27">
        <v>4.3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42</v>
      </c>
      <c r="G53" s="16"/>
      <c r="H53" s="16">
        <v>45</v>
      </c>
      <c r="I53" s="16"/>
    </row>
    <row r="54" spans="1:96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4:CC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40</v>
      </c>
      <c r="F30" s="55">
        <v>14.52</v>
      </c>
      <c r="G30" s="54">
        <v>157.6</v>
      </c>
      <c r="H30" s="54">
        <v>2.4</v>
      </c>
      <c r="I30" s="54">
        <v>8</v>
      </c>
      <c r="J30" s="56">
        <v>20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45363.326874999999</v>
      </c>
      <c r="C1">
        <f>YEAR(Дата_Сост)</f>
        <v>2024</v>
      </c>
      <c r="D1">
        <f>MONTH(Дата_Сост)</f>
        <v>3</v>
      </c>
      <c r="E1">
        <f>DAY(Дата_Сост)</f>
        <v>12</v>
      </c>
    </row>
    <row r="2" spans="1:5">
      <c r="A2" t="s">
        <v>82</v>
      </c>
      <c r="B2" s="2">
        <v>45355.662546296298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2024-03-05T03:24:43Z</dcterms:modified>
</cp:coreProperties>
</file>