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4.03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'14.03.2024'!$A$3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<sst xmlns="http://schemas.openxmlformats.org/spreadsheetml/2006/main" count="179" uniqueCount="152">
  <si>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</si>
  <si>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</si>
  <si>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</si>
  <si>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</si>
  <si>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</si>
  <si>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</si>
  <si>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</si>
  <si>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</si>
  <si>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</si>
  <si>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</si>
  <si>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</si>
  <si>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</si>
  <si>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</si>
  <si>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</si>
  <si>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</si>
  <si>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</si>
  <si>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</si>
  <si>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</si>
  <si>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</si>
  <si>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</si>
  <si>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</si>
  <si>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</si>
  <si>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</si>
  <si>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</si>
  <si>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</si>
  <si>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</si>
  <si>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</si>
  <si>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</si>
  <si>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</si>
  <si>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</si>
  <si>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</si>
  <si>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</si>
  <si>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</si>
  <si>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</si>
  <si>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</si>
  <si>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</si>
  <si>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</si>
  <si>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</si>
  <si>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</si>
  <si>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</si>
  <si>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</si>
  <si>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</si>
  <si>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</si>
  <si>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</si>
  <si>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</si>
  <si>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</si>
  <si>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</si>
  <si>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</si>
  <si>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</si>
  <si>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</si>
  <si>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</si>
  <si>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</si>
  <si>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</si>
  <si>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</si>
  <si>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</si>
  <si>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</si>
  <si>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</si>
  <si>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</si>
  <si>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</si>
  <si>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</si>
  <si>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</si>
  <si>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</si>
  <si>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</si>
  <si>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</si>
  <si>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</si>
  <si>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</si>
  <si>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</si>
  <si>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</si>
  <si>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</si>
  <si>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</si>
  <si>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</si>
  <si>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</si>
  <si>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</si>
  <si>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</si>
  <si>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</si>
  <si>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</si>
  <si>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</si>
  <si>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</si>
  <si>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</si>
  <si>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</si>
  <si>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</si>
  <si>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</si>
  <si>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</si>
  <si>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</si>
  <si>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</si>
  <si>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</si>
  <si>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</si>
  <si>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</si>
  <si>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</si>
  <si>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</si>
  <si>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</si>
  <si>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</si>
  <si>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</si>
  <si>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</si>
  <si>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Бутерброд закрытый с мясными кулинарными изделиями(с сыром) (95)</t>
  </si>
  <si>
    <t>Хлеб пшеничный</t>
  </si>
  <si>
    <t>Чай (вариант 1)</t>
  </si>
  <si>
    <t>Итого за 'Завтрак с 7 до 11 лет'</t>
  </si>
  <si>
    <t>Обед  с 7 до 11 лет</t>
  </si>
  <si>
    <t>Винегрет</t>
  </si>
  <si>
    <t>Уха  по Балтийски (вариант 1)</t>
  </si>
  <si>
    <t>Картофельное пюре</t>
  </si>
  <si>
    <t>Сердце говяжье тушеное в соусе</t>
  </si>
  <si>
    <t>Хлеб ржаной</t>
  </si>
  <si>
    <t>Сок</t>
  </si>
  <si>
    <t>Итого за 'Обед  с 7 до 11 лет'</t>
  </si>
  <si>
    <t>Полдник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</si>
  <si>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</si>
  <si>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</si>
  <si>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</si>
  <si>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</si>
  <si>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</si>
  <si>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</si>
  <si>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</si>
  <si>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</si>
  <si>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</si>
  <si>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</si>
  <si>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14.03.2024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</si>
  <si>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</si>
  <si>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</si>
  <si>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</si>
  <si>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</si>
  <si>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</si>
  <si>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</si>
  <si>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</si>
  <si>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</si>
  <si>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</si>
  <si>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</si>
  <si>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</si>
  <si>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</si>
  <si>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</si>
  <si>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</si>
  <si>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</si>
  <si>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</si>
  <si>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</si>
  <si>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</si>
  <si>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</si>
  <si>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</si>
  <si>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</si>
  <si>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</si>
  <si>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</si>
  <si>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</si>
  <si>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</si>
  <si>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</si>
  <si>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</si>
  <si>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</si>
  <si>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</si>
  <si>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</si>
  <si>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</si>
  <si>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</si>
  <si>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Итого сумма с 7 до 11 лет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</si>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</sst>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48" sqref="A48:CC4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3" t="s">
        <v>87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96" s="1" customFormat="1" ht="20.25" customHeight="1">
      <c r="A2" s="76" t="str">
        <f>"МЕНЮ НА " &amp; Dop!E1 &amp; "." &amp;Dop!D1 &amp; "." &amp; Dop!C1 &amp; "г."</f>
        <v>МЕНЮ НА 14.3.2024г.</v>
      </c>
      <c r="B2" s="76"/>
      <c r="C2" s="76"/>
      <c r="D2" s="76"/>
      <c r="E2" s="76"/>
      <c r="F2" s="76"/>
      <c r="G2" s="76"/>
      <c r="H2" s="76"/>
      <c r="I2" s="76"/>
    </row>
    <row r="3" spans="1:96" s="6" customFormat="1">
      <c r="A3" s="4"/>
      <c r="B3" s="4" t="str">
        <f>"14 марта 2024 г."</f>
        <v>14 марта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7" t="s">
        <v>75</v>
      </c>
      <c r="B8" s="79" t="s">
        <v>0</v>
      </c>
      <c r="C8" s="79" t="s">
        <v>6</v>
      </c>
      <c r="D8" s="79" t="s">
        <v>2</v>
      </c>
      <c r="E8" s="79"/>
      <c r="F8" s="79" t="s">
        <v>8</v>
      </c>
      <c r="G8" s="79"/>
      <c r="H8" s="79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0" t="s">
        <v>74</v>
      </c>
      <c r="X8" s="80"/>
      <c r="Y8" s="80"/>
      <c r="Z8" s="80"/>
      <c r="AA8" s="80" t="s">
        <v>76</v>
      </c>
      <c r="AB8" s="80"/>
      <c r="AC8" s="80"/>
      <c r="AD8" s="80"/>
      <c r="AE8" s="80"/>
      <c r="AF8" s="80"/>
      <c r="AG8" s="80"/>
      <c r="AH8" s="80"/>
      <c r="AI8" s="81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89</v>
      </c>
      <c r="CR8" s="74" t="s">
        <v>88</v>
      </c>
    </row>
    <row r="9" spans="1:96" ht="21.6" customHeight="1">
      <c r="A9" s="78"/>
      <c r="B9" s="79"/>
      <c r="C9" s="79"/>
      <c r="D9" s="10" t="s">
        <v>1</v>
      </c>
      <c r="E9" s="10" t="s">
        <v>3</v>
      </c>
      <c r="F9" s="10" t="s">
        <v>1</v>
      </c>
      <c r="G9" s="10" t="s">
        <v>4</v>
      </c>
      <c r="H9" s="79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93</v>
      </c>
      <c r="C11" s="25" t="str">
        <f>"200"</f>
        <v>200</v>
      </c>
      <c r="D11" s="25">
        <v>5.31</v>
      </c>
      <c r="E11" s="25">
        <v>2.35</v>
      </c>
      <c r="F11" s="25">
        <v>5.09</v>
      </c>
      <c r="G11" s="25">
        <v>0.32</v>
      </c>
      <c r="H11" s="25">
        <v>29.47</v>
      </c>
      <c r="I11" s="25">
        <v>183.342052</v>
      </c>
      <c r="J11" s="26">
        <v>3.55</v>
      </c>
      <c r="K11" s="26">
        <v>0.09</v>
      </c>
      <c r="L11" s="26">
        <v>0</v>
      </c>
      <c r="M11" s="26">
        <v>0</v>
      </c>
      <c r="N11" s="26">
        <v>8.48</v>
      </c>
      <c r="O11" s="26">
        <v>19.95</v>
      </c>
      <c r="P11" s="26">
        <v>1.05</v>
      </c>
      <c r="Q11" s="26">
        <v>0</v>
      </c>
      <c r="R11" s="26">
        <v>0</v>
      </c>
      <c r="S11" s="26">
        <v>0.08</v>
      </c>
      <c r="T11" s="26">
        <v>1.58</v>
      </c>
      <c r="U11" s="26">
        <v>351.29</v>
      </c>
      <c r="V11" s="26">
        <v>140.63999999999999</v>
      </c>
      <c r="W11" s="26">
        <v>93.68</v>
      </c>
      <c r="X11" s="26">
        <v>14.91</v>
      </c>
      <c r="Y11" s="26">
        <v>87.87</v>
      </c>
      <c r="Z11" s="26">
        <v>0.39</v>
      </c>
      <c r="AA11" s="26">
        <v>19.2</v>
      </c>
      <c r="AB11" s="26">
        <v>16</v>
      </c>
      <c r="AC11" s="26">
        <v>35.6</v>
      </c>
      <c r="AD11" s="26">
        <v>0.52</v>
      </c>
      <c r="AE11" s="26">
        <v>0.06</v>
      </c>
      <c r="AF11" s="26">
        <v>0.11</v>
      </c>
      <c r="AG11" s="26">
        <v>0.37</v>
      </c>
      <c r="AH11" s="26">
        <v>1.61</v>
      </c>
      <c r="AI11" s="26">
        <v>0.42</v>
      </c>
      <c r="AJ11" s="26">
        <v>0</v>
      </c>
      <c r="AK11" s="26">
        <v>271.55</v>
      </c>
      <c r="AL11" s="26">
        <v>257.97000000000003</v>
      </c>
      <c r="AM11" s="26">
        <v>454.06</v>
      </c>
      <c r="AN11" s="26">
        <v>245.34</v>
      </c>
      <c r="AO11" s="26">
        <v>102.91</v>
      </c>
      <c r="AP11" s="26">
        <v>194.28</v>
      </c>
      <c r="AQ11" s="26">
        <v>67.040000000000006</v>
      </c>
      <c r="AR11" s="26">
        <v>273.8</v>
      </c>
      <c r="AS11" s="26">
        <v>103.63</v>
      </c>
      <c r="AT11" s="26">
        <v>142.35</v>
      </c>
      <c r="AU11" s="26">
        <v>116.45</v>
      </c>
      <c r="AV11" s="26">
        <v>64.48</v>
      </c>
      <c r="AW11" s="26">
        <v>110.69</v>
      </c>
      <c r="AX11" s="26">
        <v>967.9</v>
      </c>
      <c r="AY11" s="26">
        <v>0</v>
      </c>
      <c r="AZ11" s="26">
        <v>314.64</v>
      </c>
      <c r="BA11" s="26">
        <v>161.44999999999999</v>
      </c>
      <c r="BB11" s="26">
        <v>221.16</v>
      </c>
      <c r="BC11" s="26">
        <v>86.1</v>
      </c>
      <c r="BD11" s="26">
        <v>0.09</v>
      </c>
      <c r="BE11" s="26">
        <v>0.04</v>
      </c>
      <c r="BF11" s="26">
        <v>0.02</v>
      </c>
      <c r="BG11" s="26">
        <v>0.05</v>
      </c>
      <c r="BH11" s="26">
        <v>0.06</v>
      </c>
      <c r="BI11" s="26">
        <v>0.28000000000000003</v>
      </c>
      <c r="BJ11" s="26">
        <v>0</v>
      </c>
      <c r="BK11" s="26">
        <v>0.78</v>
      </c>
      <c r="BL11" s="26">
        <v>0</v>
      </c>
      <c r="BM11" s="26">
        <v>0.24</v>
      </c>
      <c r="BN11" s="26">
        <v>0</v>
      </c>
      <c r="BO11" s="26">
        <v>0</v>
      </c>
      <c r="BP11" s="26">
        <v>0</v>
      </c>
      <c r="BQ11" s="26">
        <v>0.05</v>
      </c>
      <c r="BR11" s="26">
        <v>0.08</v>
      </c>
      <c r="BS11" s="26">
        <v>0.63</v>
      </c>
      <c r="BT11" s="26">
        <v>0</v>
      </c>
      <c r="BU11" s="26">
        <v>0</v>
      </c>
      <c r="BV11" s="26">
        <v>0.04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180.21</v>
      </c>
      <c r="CC11" s="25">
        <v>16.420000000000002</v>
      </c>
      <c r="CE11" s="23">
        <v>21.87</v>
      </c>
      <c r="CG11" s="23">
        <v>29.45</v>
      </c>
      <c r="CH11" s="23">
        <v>14.55</v>
      </c>
      <c r="CI11" s="23">
        <v>22</v>
      </c>
      <c r="CJ11" s="23">
        <v>1092.6199999999999</v>
      </c>
      <c r="CK11" s="23">
        <v>522.42999999999995</v>
      </c>
      <c r="CL11" s="23">
        <v>807.53</v>
      </c>
      <c r="CM11" s="23">
        <v>25.74</v>
      </c>
      <c r="CN11" s="23">
        <v>15.79</v>
      </c>
      <c r="CO11" s="23">
        <v>20.77</v>
      </c>
      <c r="CP11" s="23">
        <v>5</v>
      </c>
      <c r="CQ11" s="23">
        <v>0.8</v>
      </c>
      <c r="CR11" s="23">
        <v>9.9499999999999993</v>
      </c>
    </row>
    <row r="12" spans="1:96" s="23" customFormat="1" ht="36">
      <c r="A12" s="23" t="str">
        <f>"3/13"</f>
        <v>3/13</v>
      </c>
      <c r="B12" s="24" t="s">
        <v>94</v>
      </c>
      <c r="C12" s="25" t="str">
        <f>"95"</f>
        <v>95</v>
      </c>
      <c r="D12" s="25">
        <v>11.12</v>
      </c>
      <c r="E12" s="25">
        <v>8.4700000000000006</v>
      </c>
      <c r="F12" s="25">
        <v>9.0399999999999991</v>
      </c>
      <c r="G12" s="25">
        <v>1.71</v>
      </c>
      <c r="H12" s="25">
        <v>23.28</v>
      </c>
      <c r="I12" s="25">
        <v>219.17006399999985</v>
      </c>
      <c r="J12" s="26">
        <v>3.77</v>
      </c>
      <c r="K12" s="26">
        <v>0.65</v>
      </c>
      <c r="L12" s="26">
        <v>0</v>
      </c>
      <c r="M12" s="26">
        <v>0</v>
      </c>
      <c r="N12" s="26">
        <v>1.77</v>
      </c>
      <c r="O12" s="26">
        <v>20.309999999999999</v>
      </c>
      <c r="P12" s="26">
        <v>1.2</v>
      </c>
      <c r="Q12" s="26">
        <v>0</v>
      </c>
      <c r="R12" s="26">
        <v>0</v>
      </c>
      <c r="S12" s="26">
        <v>0.32</v>
      </c>
      <c r="T12" s="26">
        <v>1.8</v>
      </c>
      <c r="U12" s="26">
        <v>265.64</v>
      </c>
      <c r="V12" s="26">
        <v>102.04</v>
      </c>
      <c r="W12" s="26">
        <v>92.32</v>
      </c>
      <c r="X12" s="26">
        <v>14.76</v>
      </c>
      <c r="Y12" s="26">
        <v>115.49</v>
      </c>
      <c r="Z12" s="26">
        <v>1.1499999999999999</v>
      </c>
      <c r="AA12" s="26">
        <v>34.43</v>
      </c>
      <c r="AB12" s="26">
        <v>20.96</v>
      </c>
      <c r="AC12" s="26">
        <v>58.19</v>
      </c>
      <c r="AD12" s="26">
        <v>1.3</v>
      </c>
      <c r="AE12" s="26">
        <v>7.0000000000000007E-2</v>
      </c>
      <c r="AF12" s="26">
        <v>0.09</v>
      </c>
      <c r="AG12" s="26">
        <v>2.46</v>
      </c>
      <c r="AH12" s="26">
        <v>6.45</v>
      </c>
      <c r="AI12" s="26">
        <v>0.26</v>
      </c>
      <c r="AJ12" s="26">
        <v>0</v>
      </c>
      <c r="AK12" s="26">
        <v>635.20000000000005</v>
      </c>
      <c r="AL12" s="26">
        <v>603.84</v>
      </c>
      <c r="AM12" s="26">
        <v>941.95</v>
      </c>
      <c r="AN12" s="26">
        <v>856.97</v>
      </c>
      <c r="AO12" s="26">
        <v>256.82</v>
      </c>
      <c r="AP12" s="26">
        <v>481.15</v>
      </c>
      <c r="AQ12" s="26">
        <v>98.14</v>
      </c>
      <c r="AR12" s="26">
        <v>580.61</v>
      </c>
      <c r="AS12" s="26">
        <v>155.99</v>
      </c>
      <c r="AT12" s="26">
        <v>204.81</v>
      </c>
      <c r="AU12" s="26">
        <v>238.4</v>
      </c>
      <c r="AV12" s="26">
        <v>352.35</v>
      </c>
      <c r="AW12" s="26">
        <v>143.5</v>
      </c>
      <c r="AX12" s="26">
        <v>1325.41</v>
      </c>
      <c r="AY12" s="26">
        <v>0</v>
      </c>
      <c r="AZ12" s="26">
        <v>505.02</v>
      </c>
      <c r="BA12" s="26">
        <v>238.71</v>
      </c>
      <c r="BB12" s="26">
        <v>427.7</v>
      </c>
      <c r="BC12" s="26">
        <v>159.1</v>
      </c>
      <c r="BD12" s="26">
        <v>0</v>
      </c>
      <c r="BE12" s="26">
        <v>0.01</v>
      </c>
      <c r="BF12" s="26">
        <v>0.03</v>
      </c>
      <c r="BG12" s="26">
        <v>0.1</v>
      </c>
      <c r="BH12" s="26">
        <v>0.1</v>
      </c>
      <c r="BI12" s="26">
        <v>0.2</v>
      </c>
      <c r="BJ12" s="26">
        <v>0.02</v>
      </c>
      <c r="BK12" s="26">
        <v>0.64</v>
      </c>
      <c r="BL12" s="26">
        <v>0.02</v>
      </c>
      <c r="BM12" s="26">
        <v>0.34</v>
      </c>
      <c r="BN12" s="26">
        <v>0.02</v>
      </c>
      <c r="BO12" s="26">
        <v>0</v>
      </c>
      <c r="BP12" s="26">
        <v>0</v>
      </c>
      <c r="BQ12" s="26">
        <v>0.03</v>
      </c>
      <c r="BR12" s="26">
        <v>0.04</v>
      </c>
      <c r="BS12" s="26">
        <v>1.04</v>
      </c>
      <c r="BT12" s="26">
        <v>0</v>
      </c>
      <c r="BU12" s="26">
        <v>0</v>
      </c>
      <c r="BV12" s="26">
        <v>0.8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53.07</v>
      </c>
      <c r="CC12" s="25">
        <v>39.46</v>
      </c>
      <c r="CE12" s="23">
        <v>37.93</v>
      </c>
      <c r="CG12" s="23">
        <v>12.86</v>
      </c>
      <c r="CH12" s="23">
        <v>6.44</v>
      </c>
      <c r="CI12" s="23">
        <v>9.65</v>
      </c>
      <c r="CJ12" s="23">
        <v>979.81</v>
      </c>
      <c r="CK12" s="23">
        <v>553.32000000000005</v>
      </c>
      <c r="CL12" s="23">
        <v>766.56</v>
      </c>
      <c r="CM12" s="23">
        <v>5.79</v>
      </c>
      <c r="CN12" s="23">
        <v>4.5</v>
      </c>
      <c r="CO12" s="23">
        <v>5.17</v>
      </c>
      <c r="CP12" s="23">
        <v>0</v>
      </c>
      <c r="CQ12" s="23">
        <v>0.3</v>
      </c>
      <c r="CR12" s="23">
        <v>25.53</v>
      </c>
    </row>
    <row r="13" spans="1:96" s="23" customFormat="1">
      <c r="A13" s="23" t="str">
        <f>"2"</f>
        <v>2</v>
      </c>
      <c r="B13" s="24" t="s">
        <v>95</v>
      </c>
      <c r="C13" s="25" t="str">
        <f>"20"</f>
        <v>20</v>
      </c>
      <c r="D13" s="25">
        <v>1.32</v>
      </c>
      <c r="E13" s="25">
        <v>0</v>
      </c>
      <c r="F13" s="25">
        <v>0.13</v>
      </c>
      <c r="G13" s="25">
        <v>0.13</v>
      </c>
      <c r="H13" s="25">
        <v>9.3800000000000008</v>
      </c>
      <c r="I13" s="25">
        <v>44.780199999999994</v>
      </c>
      <c r="J13" s="26">
        <v>0</v>
      </c>
      <c r="K13" s="26">
        <v>0</v>
      </c>
      <c r="L13" s="26">
        <v>0</v>
      </c>
      <c r="M13" s="26">
        <v>0</v>
      </c>
      <c r="N13" s="26">
        <v>0.22</v>
      </c>
      <c r="O13" s="26">
        <v>9.1199999999999992</v>
      </c>
      <c r="P13" s="26">
        <v>0.04</v>
      </c>
      <c r="Q13" s="26">
        <v>0</v>
      </c>
      <c r="R13" s="26">
        <v>0</v>
      </c>
      <c r="S13" s="26">
        <v>0</v>
      </c>
      <c r="T13" s="26">
        <v>0.36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63.86</v>
      </c>
      <c r="AL13" s="26">
        <v>66.47</v>
      </c>
      <c r="AM13" s="26">
        <v>101.79</v>
      </c>
      <c r="AN13" s="26">
        <v>33.76</v>
      </c>
      <c r="AO13" s="26">
        <v>20.010000000000002</v>
      </c>
      <c r="AP13" s="26">
        <v>40.020000000000003</v>
      </c>
      <c r="AQ13" s="26">
        <v>15.14</v>
      </c>
      <c r="AR13" s="26">
        <v>72.38</v>
      </c>
      <c r="AS13" s="26">
        <v>44.89</v>
      </c>
      <c r="AT13" s="26">
        <v>62.64</v>
      </c>
      <c r="AU13" s="26">
        <v>51.68</v>
      </c>
      <c r="AV13" s="26">
        <v>27.14</v>
      </c>
      <c r="AW13" s="26">
        <v>48.02</v>
      </c>
      <c r="AX13" s="26">
        <v>401.59</v>
      </c>
      <c r="AY13" s="26">
        <v>0</v>
      </c>
      <c r="AZ13" s="26">
        <v>130.85</v>
      </c>
      <c r="BA13" s="26">
        <v>56.9</v>
      </c>
      <c r="BB13" s="26">
        <v>37.76</v>
      </c>
      <c r="BC13" s="26">
        <v>29.93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0.02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0.01</v>
      </c>
      <c r="BT13" s="26">
        <v>0</v>
      </c>
      <c r="BU13" s="26">
        <v>0</v>
      </c>
      <c r="BV13" s="26">
        <v>0.06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7.82</v>
      </c>
      <c r="CC13" s="25">
        <v>1.1200000000000001</v>
      </c>
      <c r="CE13" s="23">
        <v>0</v>
      </c>
      <c r="CG13" s="23">
        <v>0</v>
      </c>
      <c r="CH13" s="23">
        <v>0</v>
      </c>
      <c r="CI13" s="23">
        <v>0</v>
      </c>
      <c r="CJ13" s="23">
        <v>337.42</v>
      </c>
      <c r="CK13" s="23">
        <v>130</v>
      </c>
      <c r="CL13" s="23">
        <v>233.71</v>
      </c>
      <c r="CM13" s="23">
        <v>2.7</v>
      </c>
      <c r="CN13" s="23">
        <v>2.7</v>
      </c>
      <c r="CO13" s="23">
        <v>2.7</v>
      </c>
      <c r="CP13" s="23">
        <v>0</v>
      </c>
      <c r="CQ13" s="23">
        <v>0</v>
      </c>
      <c r="CR13" s="23">
        <v>0.93</v>
      </c>
    </row>
    <row r="14" spans="1:96" s="19" customFormat="1">
      <c r="A14" s="19" t="str">
        <f>"27/10"</f>
        <v>27/10</v>
      </c>
      <c r="B14" s="20" t="s">
        <v>96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1.1200000000000001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0.68</v>
      </c>
    </row>
    <row r="15" spans="1:96" s="27" customFormat="1" ht="11.4">
      <c r="B15" s="28" t="s">
        <v>97</v>
      </c>
      <c r="C15" s="29"/>
      <c r="D15" s="29">
        <v>17.850000000000001</v>
      </c>
      <c r="E15" s="29">
        <v>10.83</v>
      </c>
      <c r="F15" s="29">
        <v>14.28</v>
      </c>
      <c r="G15" s="29">
        <v>2.1800000000000002</v>
      </c>
      <c r="H15" s="29">
        <v>68.069999999999993</v>
      </c>
      <c r="I15" s="29">
        <v>470.39</v>
      </c>
      <c r="J15" s="30">
        <v>7.32</v>
      </c>
      <c r="K15" s="30">
        <v>0.74</v>
      </c>
      <c r="L15" s="30">
        <v>0</v>
      </c>
      <c r="M15" s="30">
        <v>0</v>
      </c>
      <c r="N15" s="30">
        <v>16.36</v>
      </c>
      <c r="O15" s="30">
        <v>49.38</v>
      </c>
      <c r="P15" s="30">
        <v>2.34</v>
      </c>
      <c r="Q15" s="30">
        <v>0</v>
      </c>
      <c r="R15" s="30">
        <v>0</v>
      </c>
      <c r="S15" s="30">
        <v>0.4</v>
      </c>
      <c r="T15" s="30">
        <v>3.77</v>
      </c>
      <c r="U15" s="30">
        <v>616.99</v>
      </c>
      <c r="V15" s="30">
        <v>242.86</v>
      </c>
      <c r="W15" s="30">
        <v>186.17</v>
      </c>
      <c r="X15" s="30">
        <v>29.66</v>
      </c>
      <c r="Y15" s="30">
        <v>203.36</v>
      </c>
      <c r="Z15" s="30">
        <v>1.56</v>
      </c>
      <c r="AA15" s="30">
        <v>53.63</v>
      </c>
      <c r="AB15" s="30">
        <v>36.96</v>
      </c>
      <c r="AC15" s="30">
        <v>93.79</v>
      </c>
      <c r="AD15" s="30">
        <v>1.82</v>
      </c>
      <c r="AE15" s="30">
        <v>0.12</v>
      </c>
      <c r="AF15" s="30">
        <v>0.2</v>
      </c>
      <c r="AG15" s="30">
        <v>2.83</v>
      </c>
      <c r="AH15" s="30">
        <v>8.0500000000000007</v>
      </c>
      <c r="AI15" s="30">
        <v>0.68</v>
      </c>
      <c r="AJ15" s="30">
        <v>0</v>
      </c>
      <c r="AK15" s="30">
        <v>970.61</v>
      </c>
      <c r="AL15" s="30">
        <v>928.28</v>
      </c>
      <c r="AM15" s="30">
        <v>1497.8</v>
      </c>
      <c r="AN15" s="30">
        <v>1136.07</v>
      </c>
      <c r="AO15" s="30">
        <v>379.75</v>
      </c>
      <c r="AP15" s="30">
        <v>715.45</v>
      </c>
      <c r="AQ15" s="30">
        <v>180.32</v>
      </c>
      <c r="AR15" s="30">
        <v>926.8</v>
      </c>
      <c r="AS15" s="30">
        <v>304.5</v>
      </c>
      <c r="AT15" s="30">
        <v>409.8</v>
      </c>
      <c r="AU15" s="30">
        <v>406.53</v>
      </c>
      <c r="AV15" s="30">
        <v>443.98</v>
      </c>
      <c r="AW15" s="30">
        <v>302.22000000000003</v>
      </c>
      <c r="AX15" s="30">
        <v>2694.9</v>
      </c>
      <c r="AY15" s="30">
        <v>0</v>
      </c>
      <c r="AZ15" s="30">
        <v>950.5</v>
      </c>
      <c r="BA15" s="30">
        <v>457.06</v>
      </c>
      <c r="BB15" s="30">
        <v>686.62</v>
      </c>
      <c r="BC15" s="30">
        <v>275.14</v>
      </c>
      <c r="BD15" s="30">
        <v>0.09</v>
      </c>
      <c r="BE15" s="30">
        <v>0.05</v>
      </c>
      <c r="BF15" s="30">
        <v>0.05</v>
      </c>
      <c r="BG15" s="30">
        <v>0.15</v>
      </c>
      <c r="BH15" s="30">
        <v>0.16</v>
      </c>
      <c r="BI15" s="30">
        <v>0.48</v>
      </c>
      <c r="BJ15" s="30">
        <v>0.02</v>
      </c>
      <c r="BK15" s="30">
        <v>1.43</v>
      </c>
      <c r="BL15" s="30">
        <v>0.02</v>
      </c>
      <c r="BM15" s="30">
        <v>0.57999999999999996</v>
      </c>
      <c r="BN15" s="30">
        <v>0.02</v>
      </c>
      <c r="BO15" s="30">
        <v>0</v>
      </c>
      <c r="BP15" s="30">
        <v>0</v>
      </c>
      <c r="BQ15" s="30">
        <v>0.09</v>
      </c>
      <c r="BR15" s="30">
        <v>0.12</v>
      </c>
      <c r="BS15" s="30">
        <v>1.69</v>
      </c>
      <c r="BT15" s="30">
        <v>0</v>
      </c>
      <c r="BU15" s="30">
        <v>0</v>
      </c>
      <c r="BV15" s="30">
        <v>0.89</v>
      </c>
      <c r="BW15" s="30">
        <v>0.01</v>
      </c>
      <c r="BX15" s="30">
        <v>0</v>
      </c>
      <c r="BY15" s="30">
        <v>0</v>
      </c>
      <c r="BZ15" s="30">
        <v>0</v>
      </c>
      <c r="CA15" s="30">
        <v>0</v>
      </c>
      <c r="CB15" s="30">
        <v>441.15</v>
      </c>
      <c r="CC15" s="29">
        <f>SUM($CC$10:$CC$14)</f>
        <v>58.12</v>
      </c>
      <c r="CD15" s="27">
        <f>$I$15/$I$47*100</f>
        <v>17.295721203519516</v>
      </c>
      <c r="CE15" s="27">
        <v>59.79</v>
      </c>
      <c r="CG15" s="27">
        <v>42.91</v>
      </c>
      <c r="CH15" s="27">
        <v>21.59</v>
      </c>
      <c r="CI15" s="27">
        <v>32.25</v>
      </c>
      <c r="CJ15" s="27">
        <v>2469.85</v>
      </c>
      <c r="CK15" s="27">
        <v>1230.3499999999999</v>
      </c>
      <c r="CL15" s="27">
        <v>1850.1</v>
      </c>
      <c r="CM15" s="27">
        <v>40.770000000000003</v>
      </c>
      <c r="CN15" s="27">
        <v>26.83</v>
      </c>
      <c r="CO15" s="27">
        <v>33.82</v>
      </c>
      <c r="CP15" s="27">
        <v>11</v>
      </c>
      <c r="CQ15" s="27">
        <v>1.1000000000000001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"49/1"</f>
        <v>49/1</v>
      </c>
      <c r="B17" s="24" t="s">
        <v>99</v>
      </c>
      <c r="C17" s="25" t="str">
        <f>"60"</f>
        <v>60</v>
      </c>
      <c r="D17" s="25">
        <v>0.86</v>
      </c>
      <c r="E17" s="25">
        <v>0</v>
      </c>
      <c r="F17" s="25">
        <v>3.65</v>
      </c>
      <c r="G17" s="25">
        <v>3.65</v>
      </c>
      <c r="H17" s="25">
        <v>6.32</v>
      </c>
      <c r="I17" s="25">
        <v>60.012013235999994</v>
      </c>
      <c r="J17" s="26">
        <v>0.47</v>
      </c>
      <c r="K17" s="26">
        <v>2.34</v>
      </c>
      <c r="L17" s="26">
        <v>0</v>
      </c>
      <c r="M17" s="26">
        <v>0</v>
      </c>
      <c r="N17" s="26">
        <v>2.12</v>
      </c>
      <c r="O17" s="26">
        <v>3.23</v>
      </c>
      <c r="P17" s="26">
        <v>0.98</v>
      </c>
      <c r="Q17" s="26">
        <v>0</v>
      </c>
      <c r="R17" s="26">
        <v>0</v>
      </c>
      <c r="S17" s="26">
        <v>0.15</v>
      </c>
      <c r="T17" s="26">
        <v>1.1299999999999999</v>
      </c>
      <c r="U17" s="26">
        <v>211.66</v>
      </c>
      <c r="V17" s="26">
        <v>169.21</v>
      </c>
      <c r="W17" s="26">
        <v>12.82</v>
      </c>
      <c r="X17" s="26">
        <v>11.44</v>
      </c>
      <c r="Y17" s="26">
        <v>26.26</v>
      </c>
      <c r="Z17" s="26">
        <v>0.5</v>
      </c>
      <c r="AA17" s="26">
        <v>0</v>
      </c>
      <c r="AB17" s="26">
        <v>553.35</v>
      </c>
      <c r="AC17" s="26">
        <v>110.6</v>
      </c>
      <c r="AD17" s="26">
        <v>1.67</v>
      </c>
      <c r="AE17" s="26">
        <v>0.03</v>
      </c>
      <c r="AF17" s="26">
        <v>0.02</v>
      </c>
      <c r="AG17" s="26">
        <v>0.31</v>
      </c>
      <c r="AH17" s="26">
        <v>0.6</v>
      </c>
      <c r="AI17" s="26">
        <v>2.37</v>
      </c>
      <c r="AJ17" s="26">
        <v>0</v>
      </c>
      <c r="AK17" s="26">
        <v>16.420000000000002</v>
      </c>
      <c r="AL17" s="26">
        <v>19.73</v>
      </c>
      <c r="AM17" s="26">
        <v>24.02</v>
      </c>
      <c r="AN17" s="26">
        <v>28.65</v>
      </c>
      <c r="AO17" s="26">
        <v>5.61</v>
      </c>
      <c r="AP17" s="26">
        <v>18.73</v>
      </c>
      <c r="AQ17" s="26">
        <v>6.88</v>
      </c>
      <c r="AR17" s="26">
        <v>17.61</v>
      </c>
      <c r="AS17" s="26">
        <v>20.29</v>
      </c>
      <c r="AT17" s="26">
        <v>46.83</v>
      </c>
      <c r="AU17" s="26">
        <v>62.16</v>
      </c>
      <c r="AV17" s="26">
        <v>5.56</v>
      </c>
      <c r="AW17" s="26">
        <v>15.27</v>
      </c>
      <c r="AX17" s="26">
        <v>94.42</v>
      </c>
      <c r="AY17" s="26">
        <v>0</v>
      </c>
      <c r="AZ17" s="26">
        <v>13.94</v>
      </c>
      <c r="BA17" s="26">
        <v>15.34</v>
      </c>
      <c r="BB17" s="26">
        <v>13.69</v>
      </c>
      <c r="BC17" s="26">
        <v>5.34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0.24</v>
      </c>
      <c r="BL17" s="26">
        <v>0</v>
      </c>
      <c r="BM17" s="26">
        <v>0.15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0.87</v>
      </c>
      <c r="BT17" s="26">
        <v>0</v>
      </c>
      <c r="BU17" s="26">
        <v>0</v>
      </c>
      <c r="BV17" s="26">
        <v>2.1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48.83</v>
      </c>
      <c r="CC17" s="25">
        <v>7.98</v>
      </c>
      <c r="CE17" s="23">
        <v>92.22</v>
      </c>
      <c r="CG17" s="23">
        <v>15</v>
      </c>
      <c r="CH17" s="23">
        <v>8.89</v>
      </c>
      <c r="CI17" s="23">
        <v>11.94</v>
      </c>
      <c r="CJ17" s="23">
        <v>384.2</v>
      </c>
      <c r="CK17" s="23">
        <v>158.82</v>
      </c>
      <c r="CL17" s="23">
        <v>271.51</v>
      </c>
      <c r="CM17" s="23">
        <v>6.26</v>
      </c>
      <c r="CN17" s="23">
        <v>1.82</v>
      </c>
      <c r="CO17" s="23">
        <v>4.04</v>
      </c>
      <c r="CP17" s="23">
        <v>0</v>
      </c>
      <c r="CQ17" s="23">
        <v>0.3</v>
      </c>
      <c r="CR17" s="23">
        <v>4.83</v>
      </c>
    </row>
    <row r="18" spans="1:96" s="23" customFormat="1">
      <c r="A18" s="23" t="str">
        <f>"17/1"</f>
        <v>17/1</v>
      </c>
      <c r="B18" s="24" t="s">
        <v>100</v>
      </c>
      <c r="C18" s="25" t="str">
        <f>"200"</f>
        <v>200</v>
      </c>
      <c r="D18" s="25">
        <v>7.6</v>
      </c>
      <c r="E18" s="25">
        <v>0</v>
      </c>
      <c r="F18" s="25">
        <v>5.24</v>
      </c>
      <c r="G18" s="25">
        <v>3.67</v>
      </c>
      <c r="H18" s="25">
        <v>23.4</v>
      </c>
      <c r="I18" s="25">
        <v>169.09844200000001</v>
      </c>
      <c r="J18" s="26">
        <v>0.5</v>
      </c>
      <c r="K18" s="26">
        <v>1.95</v>
      </c>
      <c r="L18" s="26">
        <v>0</v>
      </c>
      <c r="M18" s="26">
        <v>0</v>
      </c>
      <c r="N18" s="26">
        <v>2.74</v>
      </c>
      <c r="O18" s="26">
        <v>18.57</v>
      </c>
      <c r="P18" s="26">
        <v>2.09</v>
      </c>
      <c r="Q18" s="26">
        <v>0</v>
      </c>
      <c r="R18" s="26">
        <v>0</v>
      </c>
      <c r="S18" s="26">
        <v>0.27</v>
      </c>
      <c r="T18" s="26">
        <v>1.48</v>
      </c>
      <c r="U18" s="26">
        <v>109.6</v>
      </c>
      <c r="V18" s="26">
        <v>663.84</v>
      </c>
      <c r="W18" s="26">
        <v>83.44</v>
      </c>
      <c r="X18" s="26">
        <v>37.65</v>
      </c>
      <c r="Y18" s="26">
        <v>162.81</v>
      </c>
      <c r="Z18" s="26">
        <v>1.1299999999999999</v>
      </c>
      <c r="AA18" s="26">
        <v>3.84</v>
      </c>
      <c r="AB18" s="26">
        <v>978.56</v>
      </c>
      <c r="AC18" s="26">
        <v>203.48</v>
      </c>
      <c r="AD18" s="26">
        <v>1.51</v>
      </c>
      <c r="AE18" s="26">
        <v>0.13</v>
      </c>
      <c r="AF18" s="26">
        <v>0.11</v>
      </c>
      <c r="AG18" s="26">
        <v>2.16</v>
      </c>
      <c r="AH18" s="26">
        <v>2.42</v>
      </c>
      <c r="AI18" s="26">
        <v>9.5</v>
      </c>
      <c r="AJ18" s="26">
        <v>0</v>
      </c>
      <c r="AK18" s="26">
        <v>56.4</v>
      </c>
      <c r="AL18" s="26">
        <v>68.91</v>
      </c>
      <c r="AM18" s="26">
        <v>142.36000000000001</v>
      </c>
      <c r="AN18" s="26">
        <v>81.86</v>
      </c>
      <c r="AO18" s="26">
        <v>27.88</v>
      </c>
      <c r="AP18" s="26">
        <v>66.930000000000007</v>
      </c>
      <c r="AQ18" s="26">
        <v>31.59</v>
      </c>
      <c r="AR18" s="26">
        <v>78.02</v>
      </c>
      <c r="AS18" s="26">
        <v>125.12</v>
      </c>
      <c r="AT18" s="26">
        <v>193.28</v>
      </c>
      <c r="AU18" s="26">
        <v>121.74</v>
      </c>
      <c r="AV18" s="26">
        <v>30.47</v>
      </c>
      <c r="AW18" s="26">
        <v>62.04</v>
      </c>
      <c r="AX18" s="26">
        <v>374.8</v>
      </c>
      <c r="AY18" s="26">
        <v>0</v>
      </c>
      <c r="AZ18" s="26">
        <v>79.53</v>
      </c>
      <c r="BA18" s="26">
        <v>70.5</v>
      </c>
      <c r="BB18" s="26">
        <v>55.84</v>
      </c>
      <c r="BC18" s="26">
        <v>24.72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0.13</v>
      </c>
      <c r="BN18" s="26">
        <v>0.01</v>
      </c>
      <c r="BO18" s="26">
        <v>0.02</v>
      </c>
      <c r="BP18" s="26">
        <v>0</v>
      </c>
      <c r="BQ18" s="26">
        <v>0</v>
      </c>
      <c r="BR18" s="26">
        <v>0.01</v>
      </c>
      <c r="BS18" s="26">
        <v>0.81</v>
      </c>
      <c r="BT18" s="26">
        <v>0</v>
      </c>
      <c r="BU18" s="26">
        <v>0</v>
      </c>
      <c r="BV18" s="26">
        <v>1.98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324.7</v>
      </c>
      <c r="CC18" s="25">
        <v>27.11</v>
      </c>
      <c r="CE18" s="23">
        <v>166.93</v>
      </c>
      <c r="CG18" s="23">
        <v>11.09</v>
      </c>
      <c r="CH18" s="23">
        <v>11</v>
      </c>
      <c r="CI18" s="23">
        <v>11.05</v>
      </c>
      <c r="CJ18" s="23">
        <v>1228.5999999999999</v>
      </c>
      <c r="CK18" s="23">
        <v>726.86</v>
      </c>
      <c r="CL18" s="23">
        <v>977.73</v>
      </c>
      <c r="CM18" s="23">
        <v>68.790000000000006</v>
      </c>
      <c r="CN18" s="23">
        <v>32.36</v>
      </c>
      <c r="CO18" s="23">
        <v>50.57</v>
      </c>
      <c r="CP18" s="23">
        <v>0</v>
      </c>
      <c r="CQ18" s="23">
        <v>0</v>
      </c>
      <c r="CR18" s="23">
        <v>16.43</v>
      </c>
    </row>
    <row r="19" spans="1:96" s="23" customFormat="1">
      <c r="A19" s="23" t="str">
        <f>"3/3"</f>
        <v>3/3</v>
      </c>
      <c r="B19" s="24" t="s">
        <v>101</v>
      </c>
      <c r="C19" s="25" t="str">
        <f>"160"</f>
        <v>160</v>
      </c>
      <c r="D19" s="25">
        <v>3.32</v>
      </c>
      <c r="E19" s="25">
        <v>0.57999999999999996</v>
      </c>
      <c r="F19" s="25">
        <v>3.91</v>
      </c>
      <c r="G19" s="25">
        <v>0.55000000000000004</v>
      </c>
      <c r="H19" s="25">
        <v>23.55</v>
      </c>
      <c r="I19" s="25">
        <v>141.42476000000002</v>
      </c>
      <c r="J19" s="26">
        <v>2.4300000000000002</v>
      </c>
      <c r="K19" s="26">
        <v>0.09</v>
      </c>
      <c r="L19" s="26">
        <v>0</v>
      </c>
      <c r="M19" s="26">
        <v>0</v>
      </c>
      <c r="N19" s="26">
        <v>2.29</v>
      </c>
      <c r="O19" s="26">
        <v>19.440000000000001</v>
      </c>
      <c r="P19" s="26">
        <v>1.81</v>
      </c>
      <c r="Q19" s="26">
        <v>0</v>
      </c>
      <c r="R19" s="26">
        <v>0</v>
      </c>
      <c r="S19" s="26">
        <v>0.31</v>
      </c>
      <c r="T19" s="26">
        <v>2.58</v>
      </c>
      <c r="U19" s="26">
        <v>245.61</v>
      </c>
      <c r="V19" s="26">
        <v>678.71</v>
      </c>
      <c r="W19" s="26">
        <v>38.07</v>
      </c>
      <c r="X19" s="26">
        <v>32.49</v>
      </c>
      <c r="Y19" s="26">
        <v>92.99</v>
      </c>
      <c r="Z19" s="26">
        <v>1.21</v>
      </c>
      <c r="AA19" s="26">
        <v>20</v>
      </c>
      <c r="AB19" s="26">
        <v>36.380000000000003</v>
      </c>
      <c r="AC19" s="26">
        <v>26.72</v>
      </c>
      <c r="AD19" s="26">
        <v>0.18</v>
      </c>
      <c r="AE19" s="26">
        <v>0.13</v>
      </c>
      <c r="AF19" s="26">
        <v>0.11</v>
      </c>
      <c r="AG19" s="26">
        <v>1.42</v>
      </c>
      <c r="AH19" s="26">
        <v>2.76</v>
      </c>
      <c r="AI19" s="26">
        <v>5.81</v>
      </c>
      <c r="AJ19" s="26">
        <v>0</v>
      </c>
      <c r="AK19" s="26">
        <v>66.77</v>
      </c>
      <c r="AL19" s="26">
        <v>86.87</v>
      </c>
      <c r="AM19" s="26">
        <v>123.73</v>
      </c>
      <c r="AN19" s="26">
        <v>125.97</v>
      </c>
      <c r="AO19" s="26">
        <v>28.39</v>
      </c>
      <c r="AP19" s="26">
        <v>81.209999999999994</v>
      </c>
      <c r="AQ19" s="26">
        <v>37.159999999999997</v>
      </c>
      <c r="AR19" s="26">
        <v>85.42</v>
      </c>
      <c r="AS19" s="26">
        <v>80.709999999999994</v>
      </c>
      <c r="AT19" s="26">
        <v>219.87</v>
      </c>
      <c r="AU19" s="26">
        <v>97.93</v>
      </c>
      <c r="AV19" s="26">
        <v>20.48</v>
      </c>
      <c r="AW19" s="26">
        <v>57</v>
      </c>
      <c r="AX19" s="26">
        <v>306.36</v>
      </c>
      <c r="AY19" s="26">
        <v>0</v>
      </c>
      <c r="AZ19" s="26">
        <v>42.86</v>
      </c>
      <c r="BA19" s="26">
        <v>38.99</v>
      </c>
      <c r="BB19" s="26">
        <v>77.599999999999994</v>
      </c>
      <c r="BC19" s="26">
        <v>23.1</v>
      </c>
      <c r="BD19" s="26">
        <v>0.1</v>
      </c>
      <c r="BE19" s="26">
        <v>0.05</v>
      </c>
      <c r="BF19" s="26">
        <v>0.03</v>
      </c>
      <c r="BG19" s="26">
        <v>0.06</v>
      </c>
      <c r="BH19" s="26">
        <v>7.0000000000000007E-2</v>
      </c>
      <c r="BI19" s="26">
        <v>0.3</v>
      </c>
      <c r="BJ19" s="26">
        <v>0</v>
      </c>
      <c r="BK19" s="26">
        <v>0.94</v>
      </c>
      <c r="BL19" s="26">
        <v>0</v>
      </c>
      <c r="BM19" s="26">
        <v>0.28000000000000003</v>
      </c>
      <c r="BN19" s="26">
        <v>0</v>
      </c>
      <c r="BO19" s="26">
        <v>0</v>
      </c>
      <c r="BP19" s="26">
        <v>0</v>
      </c>
      <c r="BQ19" s="26">
        <v>0.06</v>
      </c>
      <c r="BR19" s="26">
        <v>0.1</v>
      </c>
      <c r="BS19" s="26">
        <v>0.9</v>
      </c>
      <c r="BT19" s="26">
        <v>0</v>
      </c>
      <c r="BU19" s="26">
        <v>0</v>
      </c>
      <c r="BV19" s="26">
        <v>0.15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131.87</v>
      </c>
      <c r="CC19" s="25">
        <v>19.36</v>
      </c>
      <c r="CE19" s="23">
        <v>26.06</v>
      </c>
      <c r="CG19" s="23">
        <v>38.93</v>
      </c>
      <c r="CH19" s="23">
        <v>22.24</v>
      </c>
      <c r="CI19" s="23">
        <v>30.58</v>
      </c>
      <c r="CJ19" s="23">
        <v>625.37</v>
      </c>
      <c r="CK19" s="23">
        <v>538.82000000000005</v>
      </c>
      <c r="CL19" s="23">
        <v>582.1</v>
      </c>
      <c r="CM19" s="23">
        <v>24.9</v>
      </c>
      <c r="CN19" s="23">
        <v>3.7</v>
      </c>
      <c r="CO19" s="23">
        <v>14.3</v>
      </c>
      <c r="CP19" s="23">
        <v>0</v>
      </c>
      <c r="CQ19" s="23">
        <v>0.8</v>
      </c>
      <c r="CR19" s="23">
        <v>11.73</v>
      </c>
    </row>
    <row r="20" spans="1:96" s="23" customFormat="1">
      <c r="A20" s="23" t="str">
        <f>"437"</f>
        <v>437</v>
      </c>
      <c r="B20" s="24" t="s">
        <v>102</v>
      </c>
      <c r="C20" s="25" t="str">
        <f>"90"</f>
        <v>90</v>
      </c>
      <c r="D20" s="25">
        <v>12.87</v>
      </c>
      <c r="E20" s="25">
        <v>12.39</v>
      </c>
      <c r="F20" s="25">
        <v>3.52</v>
      </c>
      <c r="G20" s="25">
        <v>0.81</v>
      </c>
      <c r="H20" s="25">
        <v>2.99</v>
      </c>
      <c r="I20" s="25">
        <v>94.765846340909178</v>
      </c>
      <c r="J20" s="26">
        <v>0.76</v>
      </c>
      <c r="K20" s="26">
        <v>0.53</v>
      </c>
      <c r="L20" s="26">
        <v>0</v>
      </c>
      <c r="M20" s="26">
        <v>0</v>
      </c>
      <c r="N20" s="26">
        <v>1.24</v>
      </c>
      <c r="O20" s="26">
        <v>1.45</v>
      </c>
      <c r="P20" s="26">
        <v>0.28999999999999998</v>
      </c>
      <c r="Q20" s="26">
        <v>0</v>
      </c>
      <c r="R20" s="26">
        <v>0</v>
      </c>
      <c r="S20" s="26">
        <v>0.11</v>
      </c>
      <c r="T20" s="26">
        <v>1.41</v>
      </c>
      <c r="U20" s="26">
        <v>229.28</v>
      </c>
      <c r="V20" s="26">
        <v>249.45</v>
      </c>
      <c r="W20" s="26">
        <v>9.85</v>
      </c>
      <c r="X20" s="26">
        <v>21.77</v>
      </c>
      <c r="Y20" s="26">
        <v>170.75</v>
      </c>
      <c r="Z20" s="26">
        <v>3.89</v>
      </c>
      <c r="AA20" s="26">
        <v>13.85</v>
      </c>
      <c r="AB20" s="26">
        <v>396.41</v>
      </c>
      <c r="AC20" s="26">
        <v>94.03</v>
      </c>
      <c r="AD20" s="26">
        <v>0.86</v>
      </c>
      <c r="AE20" s="26">
        <v>0.21</v>
      </c>
      <c r="AF20" s="26">
        <v>0.5</v>
      </c>
      <c r="AG20" s="26">
        <v>3.58</v>
      </c>
      <c r="AH20" s="26">
        <v>7.31</v>
      </c>
      <c r="AI20" s="26">
        <v>1.68</v>
      </c>
      <c r="AJ20" s="26">
        <v>0</v>
      </c>
      <c r="AK20" s="26">
        <v>10.49</v>
      </c>
      <c r="AL20" s="26">
        <v>9.4499999999999993</v>
      </c>
      <c r="AM20" s="26">
        <v>17.03</v>
      </c>
      <c r="AN20" s="26">
        <v>6.04</v>
      </c>
      <c r="AO20" s="26">
        <v>3.25</v>
      </c>
      <c r="AP20" s="26">
        <v>7.04</v>
      </c>
      <c r="AQ20" s="26">
        <v>2.19</v>
      </c>
      <c r="AR20" s="26">
        <v>10.68</v>
      </c>
      <c r="AS20" s="26">
        <v>7.91</v>
      </c>
      <c r="AT20" s="26">
        <v>9.0500000000000007</v>
      </c>
      <c r="AU20" s="26">
        <v>10.81</v>
      </c>
      <c r="AV20" s="26">
        <v>4.33</v>
      </c>
      <c r="AW20" s="26">
        <v>7.7</v>
      </c>
      <c r="AX20" s="26">
        <v>67.16</v>
      </c>
      <c r="AY20" s="26">
        <v>0</v>
      </c>
      <c r="AZ20" s="26">
        <v>19.78</v>
      </c>
      <c r="BA20" s="26">
        <v>10.74</v>
      </c>
      <c r="BB20" s="26">
        <v>5.42</v>
      </c>
      <c r="BC20" s="26">
        <v>4.26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0.05</v>
      </c>
      <c r="BL20" s="26">
        <v>0</v>
      </c>
      <c r="BM20" s="26">
        <v>0.03</v>
      </c>
      <c r="BN20" s="26">
        <v>0</v>
      </c>
      <c r="BO20" s="26">
        <v>0.01</v>
      </c>
      <c r="BP20" s="26">
        <v>0</v>
      </c>
      <c r="BQ20" s="26">
        <v>0</v>
      </c>
      <c r="BR20" s="26">
        <v>0</v>
      </c>
      <c r="BS20" s="26">
        <v>0.19</v>
      </c>
      <c r="BT20" s="26">
        <v>0</v>
      </c>
      <c r="BU20" s="26">
        <v>0</v>
      </c>
      <c r="BV20" s="26">
        <v>0.47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72.03</v>
      </c>
      <c r="CC20" s="25">
        <v>41.95</v>
      </c>
      <c r="CE20" s="23">
        <v>79.92</v>
      </c>
      <c r="CG20" s="23">
        <v>18.559999999999999</v>
      </c>
      <c r="CH20" s="23">
        <v>12.08</v>
      </c>
      <c r="CI20" s="23">
        <v>15.32</v>
      </c>
      <c r="CJ20" s="23">
        <v>2437.42</v>
      </c>
      <c r="CK20" s="23">
        <v>1534.49</v>
      </c>
      <c r="CL20" s="23">
        <v>1985.96</v>
      </c>
      <c r="CM20" s="23">
        <v>60.24</v>
      </c>
      <c r="CN20" s="23">
        <v>59.85</v>
      </c>
      <c r="CO20" s="23">
        <v>60.06</v>
      </c>
      <c r="CP20" s="23">
        <v>0</v>
      </c>
      <c r="CQ20" s="23">
        <v>0.41</v>
      </c>
      <c r="CR20" s="23">
        <v>25.43</v>
      </c>
    </row>
    <row r="21" spans="1:96" s="23" customFormat="1">
      <c r="A21" s="23" t="str">
        <f>"2"</f>
        <v>2</v>
      </c>
      <c r="B21" s="24" t="s">
        <v>95</v>
      </c>
      <c r="C21" s="25" t="str">
        <f>"55,5"</f>
        <v>55,5</v>
      </c>
      <c r="D21" s="25">
        <v>3.67</v>
      </c>
      <c r="E21" s="25">
        <v>0</v>
      </c>
      <c r="F21" s="25">
        <v>0.36</v>
      </c>
      <c r="G21" s="25">
        <v>0.36</v>
      </c>
      <c r="H21" s="25">
        <v>26.03</v>
      </c>
      <c r="I21" s="25">
        <v>124.26505499999999</v>
      </c>
      <c r="J21" s="26">
        <v>0</v>
      </c>
      <c r="K21" s="26">
        <v>0</v>
      </c>
      <c r="L21" s="26">
        <v>0</v>
      </c>
      <c r="M21" s="26">
        <v>0</v>
      </c>
      <c r="N21" s="26">
        <v>0.61</v>
      </c>
      <c r="O21" s="26">
        <v>25.31</v>
      </c>
      <c r="P21" s="26">
        <v>0.11</v>
      </c>
      <c r="Q21" s="26">
        <v>0</v>
      </c>
      <c r="R21" s="26">
        <v>0</v>
      </c>
      <c r="S21" s="26">
        <v>0</v>
      </c>
      <c r="T21" s="26">
        <v>1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177.21</v>
      </c>
      <c r="AL21" s="26">
        <v>184.45</v>
      </c>
      <c r="AM21" s="26">
        <v>282.47000000000003</v>
      </c>
      <c r="AN21" s="26">
        <v>93.67</v>
      </c>
      <c r="AO21" s="26">
        <v>55.53</v>
      </c>
      <c r="AP21" s="26">
        <v>111.06</v>
      </c>
      <c r="AQ21" s="26">
        <v>42.01</v>
      </c>
      <c r="AR21" s="26">
        <v>200.87</v>
      </c>
      <c r="AS21" s="26">
        <v>124.58</v>
      </c>
      <c r="AT21" s="26">
        <v>173.83</v>
      </c>
      <c r="AU21" s="26">
        <v>143.41</v>
      </c>
      <c r="AV21" s="26">
        <v>75.319999999999993</v>
      </c>
      <c r="AW21" s="26">
        <v>133.27000000000001</v>
      </c>
      <c r="AX21" s="26">
        <v>1114.42</v>
      </c>
      <c r="AY21" s="26">
        <v>0</v>
      </c>
      <c r="AZ21" s="26">
        <v>363.1</v>
      </c>
      <c r="BA21" s="26">
        <v>157.88999999999999</v>
      </c>
      <c r="BB21" s="26">
        <v>104.78</v>
      </c>
      <c r="BC21" s="26">
        <v>83.05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0.04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0.04</v>
      </c>
      <c r="BT21" s="26">
        <v>0</v>
      </c>
      <c r="BU21" s="26">
        <v>0</v>
      </c>
      <c r="BV21" s="26">
        <v>0.15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21.7</v>
      </c>
      <c r="CC21" s="25">
        <v>3.11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2.59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1.1599999999999999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0.97</v>
      </c>
    </row>
    <row r="23" spans="1:96" s="19" customFormat="1">
      <c r="A23" s="19" t="str">
        <f>"5"</f>
        <v>5</v>
      </c>
      <c r="B23" s="20" t="s">
        <v>104</v>
      </c>
      <c r="C23" s="21" t="str">
        <f>"200"</f>
        <v>200</v>
      </c>
      <c r="D23" s="21">
        <v>1</v>
      </c>
      <c r="E23" s="21">
        <v>0</v>
      </c>
      <c r="F23" s="21">
        <v>0.2</v>
      </c>
      <c r="G23" s="21">
        <v>0</v>
      </c>
      <c r="H23" s="21">
        <v>20.6</v>
      </c>
      <c r="I23" s="21">
        <v>86.47999999999999</v>
      </c>
      <c r="J23" s="22">
        <v>0</v>
      </c>
      <c r="K23" s="22">
        <v>0</v>
      </c>
      <c r="L23" s="22">
        <v>0</v>
      </c>
      <c r="M23" s="22">
        <v>0</v>
      </c>
      <c r="N23" s="22">
        <v>19.8</v>
      </c>
      <c r="O23" s="22">
        <v>0.4</v>
      </c>
      <c r="P23" s="22">
        <v>0.4</v>
      </c>
      <c r="Q23" s="22">
        <v>0</v>
      </c>
      <c r="R23" s="22">
        <v>0</v>
      </c>
      <c r="S23" s="22">
        <v>1</v>
      </c>
      <c r="T23" s="22">
        <v>0.6</v>
      </c>
      <c r="U23" s="22">
        <v>12</v>
      </c>
      <c r="V23" s="22">
        <v>240</v>
      </c>
      <c r="W23" s="22">
        <v>14</v>
      </c>
      <c r="X23" s="22">
        <v>8</v>
      </c>
      <c r="Y23" s="22">
        <v>14</v>
      </c>
      <c r="Z23" s="22">
        <v>2.8</v>
      </c>
      <c r="AA23" s="22">
        <v>0</v>
      </c>
      <c r="AB23" s="22">
        <v>0</v>
      </c>
      <c r="AC23" s="22">
        <v>0</v>
      </c>
      <c r="AD23" s="22">
        <v>0.2</v>
      </c>
      <c r="AE23" s="22">
        <v>0.02</v>
      </c>
      <c r="AF23" s="22">
        <v>0.02</v>
      </c>
      <c r="AG23" s="22">
        <v>0.2</v>
      </c>
      <c r="AH23" s="22">
        <v>0.4</v>
      </c>
      <c r="AI23" s="22">
        <v>4</v>
      </c>
      <c r="AJ23" s="22">
        <v>0.4</v>
      </c>
      <c r="AK23" s="22">
        <v>16</v>
      </c>
      <c r="AL23" s="22">
        <v>20</v>
      </c>
      <c r="AM23" s="22">
        <v>28</v>
      </c>
      <c r="AN23" s="22">
        <v>28</v>
      </c>
      <c r="AO23" s="22">
        <v>4</v>
      </c>
      <c r="AP23" s="22">
        <v>16</v>
      </c>
      <c r="AQ23" s="22">
        <v>4</v>
      </c>
      <c r="AR23" s="22">
        <v>14</v>
      </c>
      <c r="AS23" s="22">
        <v>26</v>
      </c>
      <c r="AT23" s="22">
        <v>16</v>
      </c>
      <c r="AU23" s="22">
        <v>116</v>
      </c>
      <c r="AV23" s="22">
        <v>10</v>
      </c>
      <c r="AW23" s="22">
        <v>22</v>
      </c>
      <c r="AX23" s="22">
        <v>64</v>
      </c>
      <c r="AY23" s="22">
        <v>0</v>
      </c>
      <c r="AZ23" s="22">
        <v>20</v>
      </c>
      <c r="BA23" s="22">
        <v>24</v>
      </c>
      <c r="BB23" s="22">
        <v>10</v>
      </c>
      <c r="BC23" s="22">
        <v>8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176.2</v>
      </c>
      <c r="CC23" s="21">
        <v>11.09</v>
      </c>
      <c r="CE23" s="19">
        <v>0</v>
      </c>
      <c r="CG23" s="19">
        <v>4</v>
      </c>
      <c r="CH23" s="19">
        <v>4</v>
      </c>
      <c r="CI23" s="19">
        <v>4</v>
      </c>
      <c r="CJ23" s="19">
        <v>400</v>
      </c>
      <c r="CK23" s="19">
        <v>182</v>
      </c>
      <c r="CL23" s="19">
        <v>291</v>
      </c>
      <c r="CM23" s="19">
        <v>0.6</v>
      </c>
      <c r="CN23" s="19">
        <v>0.6</v>
      </c>
      <c r="CO23" s="19">
        <v>0.6</v>
      </c>
      <c r="CP23" s="19">
        <v>0</v>
      </c>
      <c r="CQ23" s="19">
        <v>0</v>
      </c>
      <c r="CR23" s="19">
        <v>9.24</v>
      </c>
    </row>
    <row r="24" spans="1:96" s="27" customFormat="1" ht="11.4">
      <c r="B24" s="28" t="s">
        <v>105</v>
      </c>
      <c r="C24" s="29"/>
      <c r="D24" s="29">
        <v>30.64</v>
      </c>
      <c r="E24" s="29">
        <v>12.97</v>
      </c>
      <c r="F24" s="29">
        <v>17.13</v>
      </c>
      <c r="G24" s="29">
        <v>9.2799999999999994</v>
      </c>
      <c r="H24" s="29">
        <v>111.23</v>
      </c>
      <c r="I24" s="29">
        <v>714.72</v>
      </c>
      <c r="J24" s="30">
        <v>4.2</v>
      </c>
      <c r="K24" s="30">
        <v>4.91</v>
      </c>
      <c r="L24" s="30">
        <v>0</v>
      </c>
      <c r="M24" s="30">
        <v>0</v>
      </c>
      <c r="N24" s="30">
        <v>29.05</v>
      </c>
      <c r="O24" s="30">
        <v>74.84</v>
      </c>
      <c r="P24" s="30">
        <v>7.35</v>
      </c>
      <c r="Q24" s="30">
        <v>0</v>
      </c>
      <c r="R24" s="30">
        <v>0</v>
      </c>
      <c r="S24" s="30">
        <v>2.04</v>
      </c>
      <c r="T24" s="30">
        <v>8.69</v>
      </c>
      <c r="U24" s="30">
        <v>930.15</v>
      </c>
      <c r="V24" s="30">
        <v>2050.2199999999998</v>
      </c>
      <c r="W24" s="30">
        <v>165.18</v>
      </c>
      <c r="X24" s="30">
        <v>120.76</v>
      </c>
      <c r="Y24" s="30">
        <v>498.41</v>
      </c>
      <c r="Z24" s="30">
        <v>10.31</v>
      </c>
      <c r="AA24" s="30">
        <v>37.69</v>
      </c>
      <c r="AB24" s="30">
        <v>1965.7</v>
      </c>
      <c r="AC24" s="30">
        <v>435.03</v>
      </c>
      <c r="AD24" s="30">
        <v>4.7</v>
      </c>
      <c r="AE24" s="30">
        <v>0.56000000000000005</v>
      </c>
      <c r="AF24" s="30">
        <v>0.77</v>
      </c>
      <c r="AG24" s="30">
        <v>7.81</v>
      </c>
      <c r="AH24" s="30">
        <v>13.89</v>
      </c>
      <c r="AI24" s="30">
        <v>23.36</v>
      </c>
      <c r="AJ24" s="30">
        <v>0.4</v>
      </c>
      <c r="AK24" s="30">
        <v>407.68</v>
      </c>
      <c r="AL24" s="30">
        <v>439</v>
      </c>
      <c r="AM24" s="30">
        <v>703.01</v>
      </c>
      <c r="AN24" s="30">
        <v>408.79</v>
      </c>
      <c r="AO24" s="30">
        <v>143.26</v>
      </c>
      <c r="AP24" s="30">
        <v>340.57</v>
      </c>
      <c r="AQ24" s="30">
        <v>139.83000000000001</v>
      </c>
      <c r="AR24" s="30">
        <v>480.81</v>
      </c>
      <c r="AS24" s="30">
        <v>444</v>
      </c>
      <c r="AT24" s="30">
        <v>717.06</v>
      </c>
      <c r="AU24" s="30">
        <v>644.84</v>
      </c>
      <c r="AV24" s="30">
        <v>170.97</v>
      </c>
      <c r="AW24" s="30">
        <v>359.28</v>
      </c>
      <c r="AX24" s="30">
        <v>2326.9499999999998</v>
      </c>
      <c r="AY24" s="30">
        <v>0</v>
      </c>
      <c r="AZ24" s="30">
        <v>644.41</v>
      </c>
      <c r="BA24" s="30">
        <v>375.67</v>
      </c>
      <c r="BB24" s="30">
        <v>303.32</v>
      </c>
      <c r="BC24" s="30">
        <v>174.48</v>
      </c>
      <c r="BD24" s="30">
        <v>0.1</v>
      </c>
      <c r="BE24" s="30">
        <v>0.05</v>
      </c>
      <c r="BF24" s="30">
        <v>0.03</v>
      </c>
      <c r="BG24" s="30">
        <v>0.06</v>
      </c>
      <c r="BH24" s="30">
        <v>7.0000000000000007E-2</v>
      </c>
      <c r="BI24" s="30">
        <v>0.31</v>
      </c>
      <c r="BJ24" s="30">
        <v>0</v>
      </c>
      <c r="BK24" s="30">
        <v>1.54</v>
      </c>
      <c r="BL24" s="30">
        <v>0</v>
      </c>
      <c r="BM24" s="30">
        <v>0.59</v>
      </c>
      <c r="BN24" s="30">
        <v>0.03</v>
      </c>
      <c r="BO24" s="30">
        <v>0.05</v>
      </c>
      <c r="BP24" s="30">
        <v>0</v>
      </c>
      <c r="BQ24" s="30">
        <v>0.06</v>
      </c>
      <c r="BR24" s="30">
        <v>0.11</v>
      </c>
      <c r="BS24" s="30">
        <v>2.83</v>
      </c>
      <c r="BT24" s="30">
        <v>0</v>
      </c>
      <c r="BU24" s="30">
        <v>0</v>
      </c>
      <c r="BV24" s="30">
        <v>4.95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784.73</v>
      </c>
      <c r="CC24" s="29">
        <f>SUM($CC$16:$CC$23)</f>
        <v>111.76</v>
      </c>
      <c r="CD24" s="27">
        <f>$I$24/$I$47*100</f>
        <v>26.279465674396711</v>
      </c>
      <c r="CE24" s="27">
        <v>365.31</v>
      </c>
      <c r="CG24" s="27">
        <v>92.64</v>
      </c>
      <c r="CH24" s="27">
        <v>63.27</v>
      </c>
      <c r="CI24" s="27">
        <v>77.959999999999994</v>
      </c>
      <c r="CJ24" s="27">
        <v>6797.62</v>
      </c>
      <c r="CK24" s="27">
        <v>3804.43</v>
      </c>
      <c r="CL24" s="27">
        <v>5301.03</v>
      </c>
      <c r="CM24" s="27">
        <v>176.48</v>
      </c>
      <c r="CN24" s="27">
        <v>112.41</v>
      </c>
      <c r="CO24" s="27">
        <v>144.46</v>
      </c>
      <c r="CP24" s="27">
        <v>0</v>
      </c>
      <c r="CQ24" s="27">
        <v>1.51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19" customFormat="1">
      <c r="A26" s="19" t="str">
        <f>"13"</f>
        <v>13</v>
      </c>
      <c r="B26" s="20" t="s">
        <v>107</v>
      </c>
      <c r="C26" s="21" t="str">
        <f>"160"</f>
        <v>160</v>
      </c>
      <c r="D26" s="21">
        <v>0.64</v>
      </c>
      <c r="E26" s="21">
        <v>0</v>
      </c>
      <c r="F26" s="21">
        <v>0.64</v>
      </c>
      <c r="G26" s="21">
        <v>0.64</v>
      </c>
      <c r="H26" s="21">
        <v>18.559999999999999</v>
      </c>
      <c r="I26" s="21">
        <v>77.888000000000005</v>
      </c>
      <c r="J26" s="22">
        <v>0.16</v>
      </c>
      <c r="K26" s="22">
        <v>0</v>
      </c>
      <c r="L26" s="22">
        <v>0</v>
      </c>
      <c r="M26" s="22">
        <v>0</v>
      </c>
      <c r="N26" s="22">
        <v>14.4</v>
      </c>
      <c r="O26" s="22">
        <v>1.28</v>
      </c>
      <c r="P26" s="22">
        <v>2.88</v>
      </c>
      <c r="Q26" s="22">
        <v>0</v>
      </c>
      <c r="R26" s="22">
        <v>0</v>
      </c>
      <c r="S26" s="22">
        <v>1.28</v>
      </c>
      <c r="T26" s="22">
        <v>0.8</v>
      </c>
      <c r="U26" s="22">
        <v>41.6</v>
      </c>
      <c r="V26" s="22">
        <v>444.8</v>
      </c>
      <c r="W26" s="22">
        <v>25.6</v>
      </c>
      <c r="X26" s="22">
        <v>14.4</v>
      </c>
      <c r="Y26" s="22">
        <v>17.600000000000001</v>
      </c>
      <c r="Z26" s="22">
        <v>3.52</v>
      </c>
      <c r="AA26" s="22">
        <v>0</v>
      </c>
      <c r="AB26" s="22">
        <v>48</v>
      </c>
      <c r="AC26" s="22">
        <v>8</v>
      </c>
      <c r="AD26" s="22">
        <v>0.32</v>
      </c>
      <c r="AE26" s="22">
        <v>0.05</v>
      </c>
      <c r="AF26" s="22">
        <v>0.03</v>
      </c>
      <c r="AG26" s="22">
        <v>0.48</v>
      </c>
      <c r="AH26" s="22">
        <v>0.64</v>
      </c>
      <c r="AI26" s="22">
        <v>16</v>
      </c>
      <c r="AJ26" s="22">
        <v>0</v>
      </c>
      <c r="AK26" s="22">
        <v>19.2</v>
      </c>
      <c r="AL26" s="22">
        <v>20.8</v>
      </c>
      <c r="AM26" s="22">
        <v>30.4</v>
      </c>
      <c r="AN26" s="22">
        <v>28.8</v>
      </c>
      <c r="AO26" s="22">
        <v>4.8</v>
      </c>
      <c r="AP26" s="22">
        <v>17.600000000000001</v>
      </c>
      <c r="AQ26" s="22">
        <v>4.8</v>
      </c>
      <c r="AR26" s="22">
        <v>14.4</v>
      </c>
      <c r="AS26" s="22">
        <v>27.2</v>
      </c>
      <c r="AT26" s="22">
        <v>16</v>
      </c>
      <c r="AU26" s="22">
        <v>124.8</v>
      </c>
      <c r="AV26" s="22">
        <v>11.2</v>
      </c>
      <c r="AW26" s="22">
        <v>22.4</v>
      </c>
      <c r="AX26" s="22">
        <v>67.2</v>
      </c>
      <c r="AY26" s="22">
        <v>0</v>
      </c>
      <c r="AZ26" s="22">
        <v>20.8</v>
      </c>
      <c r="BA26" s="22">
        <v>25.6</v>
      </c>
      <c r="BB26" s="22">
        <v>9.6</v>
      </c>
      <c r="BC26" s="22">
        <v>8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138.08000000000001</v>
      </c>
      <c r="CC26" s="21">
        <v>21.12</v>
      </c>
      <c r="CE26" s="19">
        <v>8</v>
      </c>
      <c r="CG26" s="19">
        <v>3.2</v>
      </c>
      <c r="CH26" s="19">
        <v>3.2</v>
      </c>
      <c r="CI26" s="19">
        <v>3.2</v>
      </c>
      <c r="CJ26" s="19">
        <v>240</v>
      </c>
      <c r="CK26" s="19">
        <v>240</v>
      </c>
      <c r="CL26" s="19">
        <v>240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17.600000000000001</v>
      </c>
    </row>
    <row r="27" spans="1:96" s="27" customFormat="1" ht="11.4">
      <c r="B27" s="28" t="s">
        <v>108</v>
      </c>
      <c r="C27" s="29"/>
      <c r="D27" s="29">
        <v>0.64</v>
      </c>
      <c r="E27" s="29">
        <v>0</v>
      </c>
      <c r="F27" s="29">
        <v>0.64</v>
      </c>
      <c r="G27" s="29">
        <v>0.64</v>
      </c>
      <c r="H27" s="29">
        <v>18.559999999999999</v>
      </c>
      <c r="I27" s="29">
        <v>77.89</v>
      </c>
      <c r="J27" s="30">
        <v>0.16</v>
      </c>
      <c r="K27" s="30">
        <v>0</v>
      </c>
      <c r="L27" s="30">
        <v>0</v>
      </c>
      <c r="M27" s="30">
        <v>0</v>
      </c>
      <c r="N27" s="30">
        <v>14.4</v>
      </c>
      <c r="O27" s="30">
        <v>1.28</v>
      </c>
      <c r="P27" s="30">
        <v>2.88</v>
      </c>
      <c r="Q27" s="30">
        <v>0</v>
      </c>
      <c r="R27" s="30">
        <v>0</v>
      </c>
      <c r="S27" s="30">
        <v>1.28</v>
      </c>
      <c r="T27" s="30">
        <v>0.8</v>
      </c>
      <c r="U27" s="30">
        <v>41.6</v>
      </c>
      <c r="V27" s="30">
        <v>444.8</v>
      </c>
      <c r="W27" s="30">
        <v>25.6</v>
      </c>
      <c r="X27" s="30">
        <v>14.4</v>
      </c>
      <c r="Y27" s="30">
        <v>17.600000000000001</v>
      </c>
      <c r="Z27" s="30">
        <v>3.52</v>
      </c>
      <c r="AA27" s="30">
        <v>0</v>
      </c>
      <c r="AB27" s="30">
        <v>48</v>
      </c>
      <c r="AC27" s="30">
        <v>8</v>
      </c>
      <c r="AD27" s="30">
        <v>0.32</v>
      </c>
      <c r="AE27" s="30">
        <v>0.05</v>
      </c>
      <c r="AF27" s="30">
        <v>0.03</v>
      </c>
      <c r="AG27" s="30">
        <v>0.48</v>
      </c>
      <c r="AH27" s="30">
        <v>0.64</v>
      </c>
      <c r="AI27" s="30">
        <v>16</v>
      </c>
      <c r="AJ27" s="30">
        <v>0</v>
      </c>
      <c r="AK27" s="30">
        <v>19.2</v>
      </c>
      <c r="AL27" s="30">
        <v>20.8</v>
      </c>
      <c r="AM27" s="30">
        <v>30.4</v>
      </c>
      <c r="AN27" s="30">
        <v>28.8</v>
      </c>
      <c r="AO27" s="30">
        <v>4.8</v>
      </c>
      <c r="AP27" s="30">
        <v>17.600000000000001</v>
      </c>
      <c r="AQ27" s="30">
        <v>4.8</v>
      </c>
      <c r="AR27" s="30">
        <v>14.4</v>
      </c>
      <c r="AS27" s="30">
        <v>27.2</v>
      </c>
      <c r="AT27" s="30">
        <v>16</v>
      </c>
      <c r="AU27" s="30">
        <v>124.8</v>
      </c>
      <c r="AV27" s="30">
        <v>11.2</v>
      </c>
      <c r="AW27" s="30">
        <v>22.4</v>
      </c>
      <c r="AX27" s="30">
        <v>67.2</v>
      </c>
      <c r="AY27" s="30">
        <v>0</v>
      </c>
      <c r="AZ27" s="30">
        <v>20.8</v>
      </c>
      <c r="BA27" s="30">
        <v>25.6</v>
      </c>
      <c r="BB27" s="30">
        <v>9.6</v>
      </c>
      <c r="BC27" s="30">
        <v>8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138.08000000000001</v>
      </c>
      <c r="CC27" s="29">
        <f>SUM($CC$25:$CC$26)</f>
        <v>21.12</v>
      </c>
      <c r="CD27" s="27">
        <f>$I$27/$I$47*100</f>
        <v>2.8639293448885721</v>
      </c>
      <c r="CE27" s="27">
        <v>8</v>
      </c>
      <c r="CG27" s="27">
        <v>3.2</v>
      </c>
      <c r="CH27" s="27">
        <v>3.2</v>
      </c>
      <c r="CI27" s="27">
        <v>3.2</v>
      </c>
      <c r="CJ27" s="27">
        <v>240</v>
      </c>
      <c r="CK27" s="27">
        <v>240</v>
      </c>
      <c r="CL27" s="27">
        <v>240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</row>
    <row r="28" spans="1:96" s="85" customFormat="1" ht="11.4">
      <c r="A28" s="85" t="s">
        <v>150</v>
      </c>
    </row>
    <row r="29" spans="1:96">
      <c r="B29" s="18" t="s">
        <v>109</v>
      </c>
      <c r="C29" s="16"/>
      <c r="D29" s="16"/>
      <c r="E29" s="16"/>
      <c r="F29" s="16"/>
      <c r="G29" s="16"/>
      <c r="H29" s="16"/>
      <c r="I29" s="16"/>
    </row>
    <row r="30" spans="1:96" s="23" customFormat="1" ht="24">
      <c r="A30" s="23" t="str">
        <f>"5/4"</f>
        <v>5/4</v>
      </c>
      <c r="B30" s="24" t="s">
        <v>93</v>
      </c>
      <c r="C30" s="25" t="str">
        <f>"220"</f>
        <v>220</v>
      </c>
      <c r="D30" s="25">
        <v>5.84</v>
      </c>
      <c r="E30" s="25">
        <v>2.59</v>
      </c>
      <c r="F30" s="25">
        <v>5.6</v>
      </c>
      <c r="G30" s="25">
        <v>0.35</v>
      </c>
      <c r="H30" s="25">
        <v>32.42</v>
      </c>
      <c r="I30" s="25">
        <v>201.67625719999998</v>
      </c>
      <c r="J30" s="26">
        <v>3.9</v>
      </c>
      <c r="K30" s="26">
        <v>0.1</v>
      </c>
      <c r="L30" s="26">
        <v>0</v>
      </c>
      <c r="M30" s="26">
        <v>0</v>
      </c>
      <c r="N30" s="26">
        <v>9.32</v>
      </c>
      <c r="O30" s="26">
        <v>21.94</v>
      </c>
      <c r="P30" s="26">
        <v>1.1499999999999999</v>
      </c>
      <c r="Q30" s="26">
        <v>0</v>
      </c>
      <c r="R30" s="26">
        <v>0</v>
      </c>
      <c r="S30" s="26">
        <v>0.09</v>
      </c>
      <c r="T30" s="26">
        <v>1.74</v>
      </c>
      <c r="U30" s="26">
        <v>386.42</v>
      </c>
      <c r="V30" s="26">
        <v>154.71</v>
      </c>
      <c r="W30" s="26">
        <v>103.05</v>
      </c>
      <c r="X30" s="26">
        <v>16.399999999999999</v>
      </c>
      <c r="Y30" s="26">
        <v>96.66</v>
      </c>
      <c r="Z30" s="26">
        <v>0.43</v>
      </c>
      <c r="AA30" s="26">
        <v>21.12</v>
      </c>
      <c r="AB30" s="26">
        <v>17.600000000000001</v>
      </c>
      <c r="AC30" s="26">
        <v>39.159999999999997</v>
      </c>
      <c r="AD30" s="26">
        <v>0.56999999999999995</v>
      </c>
      <c r="AE30" s="26">
        <v>0.06</v>
      </c>
      <c r="AF30" s="26">
        <v>0.12</v>
      </c>
      <c r="AG30" s="26">
        <v>0.41</v>
      </c>
      <c r="AH30" s="26">
        <v>1.77</v>
      </c>
      <c r="AI30" s="26">
        <v>0.46</v>
      </c>
      <c r="AJ30" s="26">
        <v>0</v>
      </c>
      <c r="AK30" s="26">
        <v>298.7</v>
      </c>
      <c r="AL30" s="26">
        <v>283.77</v>
      </c>
      <c r="AM30" s="26">
        <v>499.46</v>
      </c>
      <c r="AN30" s="26">
        <v>269.87</v>
      </c>
      <c r="AO30" s="26">
        <v>113.2</v>
      </c>
      <c r="AP30" s="26">
        <v>213.71</v>
      </c>
      <c r="AQ30" s="26">
        <v>73.739999999999995</v>
      </c>
      <c r="AR30" s="26">
        <v>301.18</v>
      </c>
      <c r="AS30" s="26">
        <v>113.99</v>
      </c>
      <c r="AT30" s="26">
        <v>156.59</v>
      </c>
      <c r="AU30" s="26">
        <v>128.09</v>
      </c>
      <c r="AV30" s="26">
        <v>70.930000000000007</v>
      </c>
      <c r="AW30" s="26">
        <v>121.76</v>
      </c>
      <c r="AX30" s="26">
        <v>1064.69</v>
      </c>
      <c r="AY30" s="26">
        <v>0</v>
      </c>
      <c r="AZ30" s="26">
        <v>346.1</v>
      </c>
      <c r="BA30" s="26">
        <v>177.6</v>
      </c>
      <c r="BB30" s="26">
        <v>243.28</v>
      </c>
      <c r="BC30" s="26">
        <v>94.71</v>
      </c>
      <c r="BD30" s="26">
        <v>0.1</v>
      </c>
      <c r="BE30" s="26">
        <v>0.05</v>
      </c>
      <c r="BF30" s="26">
        <v>0.03</v>
      </c>
      <c r="BG30" s="26">
        <v>0.06</v>
      </c>
      <c r="BH30" s="26">
        <v>7.0000000000000007E-2</v>
      </c>
      <c r="BI30" s="26">
        <v>0.31</v>
      </c>
      <c r="BJ30" s="26">
        <v>0</v>
      </c>
      <c r="BK30" s="26">
        <v>0.85</v>
      </c>
      <c r="BL30" s="26">
        <v>0</v>
      </c>
      <c r="BM30" s="26">
        <v>0.26</v>
      </c>
      <c r="BN30" s="26">
        <v>0</v>
      </c>
      <c r="BO30" s="26">
        <v>0</v>
      </c>
      <c r="BP30" s="26">
        <v>0</v>
      </c>
      <c r="BQ30" s="26">
        <v>0.06</v>
      </c>
      <c r="BR30" s="26">
        <v>0.09</v>
      </c>
      <c r="BS30" s="26">
        <v>0.7</v>
      </c>
      <c r="BT30" s="26">
        <v>0</v>
      </c>
      <c r="BU30" s="26">
        <v>0</v>
      </c>
      <c r="BV30" s="26">
        <v>0.04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198.23</v>
      </c>
      <c r="CC30" s="25">
        <v>18.059999999999999</v>
      </c>
      <c r="CE30" s="23">
        <v>24.05</v>
      </c>
      <c r="CG30" s="23">
        <v>35.99</v>
      </c>
      <c r="CH30" s="23">
        <v>17.78</v>
      </c>
      <c r="CI30" s="23">
        <v>26.89</v>
      </c>
      <c r="CJ30" s="23">
        <v>1335.43</v>
      </c>
      <c r="CK30" s="23">
        <v>638.53</v>
      </c>
      <c r="CL30" s="23">
        <v>986.98</v>
      </c>
      <c r="CM30" s="23">
        <v>31.46</v>
      </c>
      <c r="CN30" s="23">
        <v>19.3</v>
      </c>
      <c r="CO30" s="23">
        <v>25.38</v>
      </c>
      <c r="CP30" s="23">
        <v>5.5</v>
      </c>
      <c r="CQ30" s="23">
        <v>0.88</v>
      </c>
      <c r="CR30" s="23">
        <v>10.94</v>
      </c>
    </row>
    <row r="31" spans="1:96" s="23" customFormat="1" ht="36">
      <c r="A31" s="23" t="str">
        <f>"3/13"</f>
        <v>3/13</v>
      </c>
      <c r="B31" s="24" t="s">
        <v>94</v>
      </c>
      <c r="C31" s="25" t="str">
        <f>"95"</f>
        <v>95</v>
      </c>
      <c r="D31" s="25">
        <v>11.12</v>
      </c>
      <c r="E31" s="25">
        <v>8.4700000000000006</v>
      </c>
      <c r="F31" s="25">
        <v>9.0399999999999991</v>
      </c>
      <c r="G31" s="25">
        <v>1.71</v>
      </c>
      <c r="H31" s="25">
        <v>23.28</v>
      </c>
      <c r="I31" s="25">
        <v>219.17006399999985</v>
      </c>
      <c r="J31" s="26">
        <v>3.77</v>
      </c>
      <c r="K31" s="26">
        <v>0.65</v>
      </c>
      <c r="L31" s="26">
        <v>0</v>
      </c>
      <c r="M31" s="26">
        <v>0</v>
      </c>
      <c r="N31" s="26">
        <v>1.77</v>
      </c>
      <c r="O31" s="26">
        <v>20.309999999999999</v>
      </c>
      <c r="P31" s="26">
        <v>1.2</v>
      </c>
      <c r="Q31" s="26">
        <v>0</v>
      </c>
      <c r="R31" s="26">
        <v>0</v>
      </c>
      <c r="S31" s="26">
        <v>0.32</v>
      </c>
      <c r="T31" s="26">
        <v>1.8</v>
      </c>
      <c r="U31" s="26">
        <v>265.64</v>
      </c>
      <c r="V31" s="26">
        <v>102.04</v>
      </c>
      <c r="W31" s="26">
        <v>92.32</v>
      </c>
      <c r="X31" s="26">
        <v>14.76</v>
      </c>
      <c r="Y31" s="26">
        <v>115.49</v>
      </c>
      <c r="Z31" s="26">
        <v>1.1499999999999999</v>
      </c>
      <c r="AA31" s="26">
        <v>34.43</v>
      </c>
      <c r="AB31" s="26">
        <v>20.96</v>
      </c>
      <c r="AC31" s="26">
        <v>58.19</v>
      </c>
      <c r="AD31" s="26">
        <v>1.3</v>
      </c>
      <c r="AE31" s="26">
        <v>7.0000000000000007E-2</v>
      </c>
      <c r="AF31" s="26">
        <v>0.09</v>
      </c>
      <c r="AG31" s="26">
        <v>2.46</v>
      </c>
      <c r="AH31" s="26">
        <v>6.45</v>
      </c>
      <c r="AI31" s="26">
        <v>0.26</v>
      </c>
      <c r="AJ31" s="26">
        <v>0</v>
      </c>
      <c r="AK31" s="26">
        <v>635.20000000000005</v>
      </c>
      <c r="AL31" s="26">
        <v>603.84</v>
      </c>
      <c r="AM31" s="26">
        <v>941.95</v>
      </c>
      <c r="AN31" s="26">
        <v>856.97</v>
      </c>
      <c r="AO31" s="26">
        <v>256.82</v>
      </c>
      <c r="AP31" s="26">
        <v>481.15</v>
      </c>
      <c r="AQ31" s="26">
        <v>98.14</v>
      </c>
      <c r="AR31" s="26">
        <v>580.61</v>
      </c>
      <c r="AS31" s="26">
        <v>155.99</v>
      </c>
      <c r="AT31" s="26">
        <v>204.81</v>
      </c>
      <c r="AU31" s="26">
        <v>238.4</v>
      </c>
      <c r="AV31" s="26">
        <v>352.35</v>
      </c>
      <c r="AW31" s="26">
        <v>143.5</v>
      </c>
      <c r="AX31" s="26">
        <v>1325.41</v>
      </c>
      <c r="AY31" s="26">
        <v>0</v>
      </c>
      <c r="AZ31" s="26">
        <v>505.02</v>
      </c>
      <c r="BA31" s="26">
        <v>238.71</v>
      </c>
      <c r="BB31" s="26">
        <v>427.7</v>
      </c>
      <c r="BC31" s="26">
        <v>159.1</v>
      </c>
      <c r="BD31" s="26">
        <v>0</v>
      </c>
      <c r="BE31" s="26">
        <v>0.01</v>
      </c>
      <c r="BF31" s="26">
        <v>0.03</v>
      </c>
      <c r="BG31" s="26">
        <v>0.1</v>
      </c>
      <c r="BH31" s="26">
        <v>0.1</v>
      </c>
      <c r="BI31" s="26">
        <v>0.2</v>
      </c>
      <c r="BJ31" s="26">
        <v>0.02</v>
      </c>
      <c r="BK31" s="26">
        <v>0.64</v>
      </c>
      <c r="BL31" s="26">
        <v>0.02</v>
      </c>
      <c r="BM31" s="26">
        <v>0.34</v>
      </c>
      <c r="BN31" s="26">
        <v>0.02</v>
      </c>
      <c r="BO31" s="26">
        <v>0</v>
      </c>
      <c r="BP31" s="26">
        <v>0</v>
      </c>
      <c r="BQ31" s="26">
        <v>0.03</v>
      </c>
      <c r="BR31" s="26">
        <v>0.04</v>
      </c>
      <c r="BS31" s="26">
        <v>1.04</v>
      </c>
      <c r="BT31" s="26">
        <v>0</v>
      </c>
      <c r="BU31" s="26">
        <v>0</v>
      </c>
      <c r="BV31" s="26">
        <v>0.8</v>
      </c>
      <c r="BW31" s="26">
        <v>0.01</v>
      </c>
      <c r="BX31" s="26">
        <v>0</v>
      </c>
      <c r="BY31" s="26">
        <v>0</v>
      </c>
      <c r="BZ31" s="26">
        <v>0</v>
      </c>
      <c r="CA31" s="26">
        <v>0</v>
      </c>
      <c r="CB31" s="26">
        <v>53.07</v>
      </c>
      <c r="CC31" s="25">
        <v>39.46</v>
      </c>
      <c r="CE31" s="23">
        <v>37.93</v>
      </c>
      <c r="CG31" s="23">
        <v>12.86</v>
      </c>
      <c r="CH31" s="23">
        <v>6.44</v>
      </c>
      <c r="CI31" s="23">
        <v>9.65</v>
      </c>
      <c r="CJ31" s="23">
        <v>979.81</v>
      </c>
      <c r="CK31" s="23">
        <v>553.32000000000005</v>
      </c>
      <c r="CL31" s="23">
        <v>766.56</v>
      </c>
      <c r="CM31" s="23">
        <v>5.79</v>
      </c>
      <c r="CN31" s="23">
        <v>4.5</v>
      </c>
      <c r="CO31" s="23">
        <v>5.17</v>
      </c>
      <c r="CP31" s="23">
        <v>0</v>
      </c>
      <c r="CQ31" s="23">
        <v>0.3</v>
      </c>
      <c r="CR31" s="23">
        <v>25.53</v>
      </c>
    </row>
    <row r="32" spans="1:96" s="23" customFormat="1">
      <c r="A32" s="23" t="str">
        <f>"2"</f>
        <v>2</v>
      </c>
      <c r="B32" s="24" t="s">
        <v>95</v>
      </c>
      <c r="C32" s="25" t="str">
        <f>"40"</f>
        <v>40</v>
      </c>
      <c r="D32" s="25">
        <v>2.64</v>
      </c>
      <c r="E32" s="25">
        <v>0</v>
      </c>
      <c r="F32" s="25">
        <v>0.26</v>
      </c>
      <c r="G32" s="25">
        <v>0.26</v>
      </c>
      <c r="H32" s="25">
        <v>18.760000000000002</v>
      </c>
      <c r="I32" s="25">
        <v>89.560399999999987</v>
      </c>
      <c r="J32" s="26">
        <v>0</v>
      </c>
      <c r="K32" s="26">
        <v>0</v>
      </c>
      <c r="L32" s="26">
        <v>0</v>
      </c>
      <c r="M32" s="26">
        <v>0</v>
      </c>
      <c r="N32" s="26">
        <v>0.44</v>
      </c>
      <c r="O32" s="26">
        <v>18.239999999999998</v>
      </c>
      <c r="P32" s="26">
        <v>0.08</v>
      </c>
      <c r="Q32" s="26">
        <v>0</v>
      </c>
      <c r="R32" s="26">
        <v>0</v>
      </c>
      <c r="S32" s="26">
        <v>0</v>
      </c>
      <c r="T32" s="26">
        <v>0.72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127.72</v>
      </c>
      <c r="AL32" s="26">
        <v>132.94</v>
      </c>
      <c r="AM32" s="26">
        <v>203.58</v>
      </c>
      <c r="AN32" s="26">
        <v>67.510000000000005</v>
      </c>
      <c r="AO32" s="26">
        <v>40.020000000000003</v>
      </c>
      <c r="AP32" s="26">
        <v>80.040000000000006</v>
      </c>
      <c r="AQ32" s="26">
        <v>30.28</v>
      </c>
      <c r="AR32" s="26">
        <v>144.77000000000001</v>
      </c>
      <c r="AS32" s="26">
        <v>89.78</v>
      </c>
      <c r="AT32" s="26">
        <v>125.28</v>
      </c>
      <c r="AU32" s="26">
        <v>103.36</v>
      </c>
      <c r="AV32" s="26">
        <v>54.29</v>
      </c>
      <c r="AW32" s="26">
        <v>96.05</v>
      </c>
      <c r="AX32" s="26">
        <v>803.18</v>
      </c>
      <c r="AY32" s="26">
        <v>0</v>
      </c>
      <c r="AZ32" s="26">
        <v>261.7</v>
      </c>
      <c r="BA32" s="26">
        <v>113.8</v>
      </c>
      <c r="BB32" s="26">
        <v>75.52</v>
      </c>
      <c r="BC32" s="26">
        <v>59.86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0.03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0.03</v>
      </c>
      <c r="BT32" s="26">
        <v>0</v>
      </c>
      <c r="BU32" s="26">
        <v>0</v>
      </c>
      <c r="BV32" s="26">
        <v>0.11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15.64</v>
      </c>
      <c r="CC32" s="25">
        <v>2.2400000000000002</v>
      </c>
      <c r="CE32" s="23">
        <v>0</v>
      </c>
      <c r="CG32" s="23">
        <v>0</v>
      </c>
      <c r="CH32" s="23">
        <v>0</v>
      </c>
      <c r="CI32" s="23">
        <v>0</v>
      </c>
      <c r="CJ32" s="23">
        <v>698.46</v>
      </c>
      <c r="CK32" s="23">
        <v>269.08999999999997</v>
      </c>
      <c r="CL32" s="23">
        <v>483.77</v>
      </c>
      <c r="CM32" s="23">
        <v>5.59</v>
      </c>
      <c r="CN32" s="23">
        <v>5.59</v>
      </c>
      <c r="CO32" s="23">
        <v>5.59</v>
      </c>
      <c r="CP32" s="23">
        <v>0</v>
      </c>
      <c r="CQ32" s="23">
        <v>0</v>
      </c>
      <c r="CR32" s="23">
        <v>1.87</v>
      </c>
    </row>
    <row r="33" spans="1:96" s="19" customFormat="1">
      <c r="A33" s="19" t="str">
        <f>"27/10"</f>
        <v>27/10</v>
      </c>
      <c r="B33" s="20" t="s">
        <v>96</v>
      </c>
      <c r="C33" s="21" t="str">
        <f>"200"</f>
        <v>200</v>
      </c>
      <c r="D33" s="21">
        <v>0.1</v>
      </c>
      <c r="E33" s="21">
        <v>0</v>
      </c>
      <c r="F33" s="21">
        <v>0.02</v>
      </c>
      <c r="G33" s="21">
        <v>0.02</v>
      </c>
      <c r="H33" s="21">
        <v>5.94</v>
      </c>
      <c r="I33" s="21">
        <v>23.095202</v>
      </c>
      <c r="J33" s="22">
        <v>0</v>
      </c>
      <c r="K33" s="22">
        <v>0</v>
      </c>
      <c r="L33" s="22">
        <v>0</v>
      </c>
      <c r="M33" s="22">
        <v>0</v>
      </c>
      <c r="N33" s="22">
        <v>5.89</v>
      </c>
      <c r="O33" s="22">
        <v>0</v>
      </c>
      <c r="P33" s="22">
        <v>0.05</v>
      </c>
      <c r="Q33" s="22">
        <v>0</v>
      </c>
      <c r="R33" s="22">
        <v>0</v>
      </c>
      <c r="S33" s="22">
        <v>0</v>
      </c>
      <c r="T33" s="22">
        <v>0.03</v>
      </c>
      <c r="U33" s="22">
        <v>0.06</v>
      </c>
      <c r="V33" s="22">
        <v>0.18</v>
      </c>
      <c r="W33" s="22">
        <v>0.17</v>
      </c>
      <c r="X33" s="22">
        <v>0</v>
      </c>
      <c r="Y33" s="22">
        <v>0</v>
      </c>
      <c r="Z33" s="22">
        <v>0.02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200.05</v>
      </c>
      <c r="CC33" s="21">
        <v>1.1200000000000001</v>
      </c>
      <c r="CE33" s="19">
        <v>0</v>
      </c>
      <c r="CG33" s="19">
        <v>0.6</v>
      </c>
      <c r="CH33" s="19">
        <v>0.6</v>
      </c>
      <c r="CI33" s="19">
        <v>0.6</v>
      </c>
      <c r="CJ33" s="19">
        <v>60</v>
      </c>
      <c r="CK33" s="19">
        <v>24.6</v>
      </c>
      <c r="CL33" s="19">
        <v>42.3</v>
      </c>
      <c r="CM33" s="19">
        <v>6.54</v>
      </c>
      <c r="CN33" s="19">
        <v>3.84</v>
      </c>
      <c r="CO33" s="19">
        <v>5.19</v>
      </c>
      <c r="CP33" s="19">
        <v>6</v>
      </c>
      <c r="CQ33" s="19">
        <v>0</v>
      </c>
      <c r="CR33" s="19">
        <v>0.68</v>
      </c>
    </row>
    <row r="34" spans="1:96" s="27" customFormat="1" ht="11.4">
      <c r="B34" s="28" t="s">
        <v>110</v>
      </c>
      <c r="C34" s="29"/>
      <c r="D34" s="29">
        <v>19.7</v>
      </c>
      <c r="E34" s="29">
        <v>11.06</v>
      </c>
      <c r="F34" s="29">
        <v>14.92</v>
      </c>
      <c r="G34" s="29">
        <v>2.35</v>
      </c>
      <c r="H34" s="29">
        <v>80.400000000000006</v>
      </c>
      <c r="I34" s="29">
        <v>533.5</v>
      </c>
      <c r="J34" s="30">
        <v>7.67</v>
      </c>
      <c r="K34" s="30">
        <v>0.75</v>
      </c>
      <c r="L34" s="30">
        <v>0</v>
      </c>
      <c r="M34" s="30">
        <v>0</v>
      </c>
      <c r="N34" s="30">
        <v>17.420000000000002</v>
      </c>
      <c r="O34" s="30">
        <v>60.49</v>
      </c>
      <c r="P34" s="30">
        <v>2.48</v>
      </c>
      <c r="Q34" s="30">
        <v>0</v>
      </c>
      <c r="R34" s="30">
        <v>0</v>
      </c>
      <c r="S34" s="30">
        <v>0.41</v>
      </c>
      <c r="T34" s="30">
        <v>4.29</v>
      </c>
      <c r="U34" s="30">
        <v>652.12</v>
      </c>
      <c r="V34" s="30">
        <v>256.92</v>
      </c>
      <c r="W34" s="30">
        <v>195.54</v>
      </c>
      <c r="X34" s="30">
        <v>31.16</v>
      </c>
      <c r="Y34" s="30">
        <v>212.15</v>
      </c>
      <c r="Z34" s="30">
        <v>1.6</v>
      </c>
      <c r="AA34" s="30">
        <v>55.55</v>
      </c>
      <c r="AB34" s="30">
        <v>38.56</v>
      </c>
      <c r="AC34" s="30">
        <v>97.35</v>
      </c>
      <c r="AD34" s="30">
        <v>1.87</v>
      </c>
      <c r="AE34" s="30">
        <v>0.13</v>
      </c>
      <c r="AF34" s="30">
        <v>0.21</v>
      </c>
      <c r="AG34" s="30">
        <v>2.87</v>
      </c>
      <c r="AH34" s="30">
        <v>8.2100000000000009</v>
      </c>
      <c r="AI34" s="30">
        <v>0.72</v>
      </c>
      <c r="AJ34" s="30">
        <v>0</v>
      </c>
      <c r="AK34" s="30">
        <v>1061.6199999999999</v>
      </c>
      <c r="AL34" s="30">
        <v>1020.55</v>
      </c>
      <c r="AM34" s="30">
        <v>1644.99</v>
      </c>
      <c r="AN34" s="30">
        <v>1194.3599999999999</v>
      </c>
      <c r="AO34" s="30">
        <v>410.05</v>
      </c>
      <c r="AP34" s="30">
        <v>774.9</v>
      </c>
      <c r="AQ34" s="30">
        <v>202.16</v>
      </c>
      <c r="AR34" s="30">
        <v>1026.56</v>
      </c>
      <c r="AS34" s="30">
        <v>359.76</v>
      </c>
      <c r="AT34" s="30">
        <v>486.68</v>
      </c>
      <c r="AU34" s="30">
        <v>469.85</v>
      </c>
      <c r="AV34" s="30">
        <v>477.57</v>
      </c>
      <c r="AW34" s="30">
        <v>361.31</v>
      </c>
      <c r="AX34" s="30">
        <v>3193.28</v>
      </c>
      <c r="AY34" s="30">
        <v>0</v>
      </c>
      <c r="AZ34" s="30">
        <v>1112.82</v>
      </c>
      <c r="BA34" s="30">
        <v>530.1</v>
      </c>
      <c r="BB34" s="30">
        <v>746.49</v>
      </c>
      <c r="BC34" s="30">
        <v>313.67</v>
      </c>
      <c r="BD34" s="30">
        <v>0.1</v>
      </c>
      <c r="BE34" s="30">
        <v>0.06</v>
      </c>
      <c r="BF34" s="30">
        <v>0.06</v>
      </c>
      <c r="BG34" s="30">
        <v>0.16</v>
      </c>
      <c r="BH34" s="30">
        <v>0.16</v>
      </c>
      <c r="BI34" s="30">
        <v>0.51</v>
      </c>
      <c r="BJ34" s="30">
        <v>0.02</v>
      </c>
      <c r="BK34" s="30">
        <v>1.53</v>
      </c>
      <c r="BL34" s="30">
        <v>0.02</v>
      </c>
      <c r="BM34" s="30">
        <v>0.61</v>
      </c>
      <c r="BN34" s="30">
        <v>0.02</v>
      </c>
      <c r="BO34" s="30">
        <v>0</v>
      </c>
      <c r="BP34" s="30">
        <v>0</v>
      </c>
      <c r="BQ34" s="30">
        <v>0.09</v>
      </c>
      <c r="BR34" s="30">
        <v>0.13</v>
      </c>
      <c r="BS34" s="30">
        <v>1.77</v>
      </c>
      <c r="BT34" s="30">
        <v>0</v>
      </c>
      <c r="BU34" s="30">
        <v>0</v>
      </c>
      <c r="BV34" s="30">
        <v>0.95</v>
      </c>
      <c r="BW34" s="30">
        <v>0.02</v>
      </c>
      <c r="BX34" s="30">
        <v>0</v>
      </c>
      <c r="BY34" s="30">
        <v>0</v>
      </c>
      <c r="BZ34" s="30">
        <v>0</v>
      </c>
      <c r="CA34" s="30">
        <v>0</v>
      </c>
      <c r="CB34" s="30">
        <v>466.99</v>
      </c>
      <c r="CC34" s="29">
        <f>SUM($CC$29:$CC$33)</f>
        <v>60.879999999999995</v>
      </c>
      <c r="CD34" s="27">
        <f>$I$34/$I$47*100</f>
        <v>19.616206258801554</v>
      </c>
      <c r="CE34" s="27">
        <v>61.98</v>
      </c>
      <c r="CG34" s="27">
        <v>49.46</v>
      </c>
      <c r="CH34" s="27">
        <v>24.82</v>
      </c>
      <c r="CI34" s="27">
        <v>37.14</v>
      </c>
      <c r="CJ34" s="27">
        <v>3073.69</v>
      </c>
      <c r="CK34" s="27">
        <v>1485.54</v>
      </c>
      <c r="CL34" s="27">
        <v>2279.62</v>
      </c>
      <c r="CM34" s="27">
        <v>49.38</v>
      </c>
      <c r="CN34" s="27">
        <v>33.229999999999997</v>
      </c>
      <c r="CO34" s="27">
        <v>41.32</v>
      </c>
      <c r="CP34" s="27">
        <v>11.5</v>
      </c>
      <c r="CQ34" s="27">
        <v>1.18</v>
      </c>
    </row>
    <row r="35" spans="1:96">
      <c r="B35" s="18" t="s">
        <v>111</v>
      </c>
      <c r="C35" s="16"/>
      <c r="D35" s="16"/>
      <c r="E35" s="16"/>
      <c r="F35" s="16"/>
      <c r="G35" s="16"/>
      <c r="H35" s="16"/>
      <c r="I35" s="16"/>
    </row>
    <row r="36" spans="1:96" s="23" customFormat="1">
      <c r="A36" s="23" t="str">
        <f>"49/1"</f>
        <v>49/1</v>
      </c>
      <c r="B36" s="24" t="s">
        <v>99</v>
      </c>
      <c r="C36" s="25" t="str">
        <f>"100"</f>
        <v>100</v>
      </c>
      <c r="D36" s="25">
        <v>1.43</v>
      </c>
      <c r="E36" s="25">
        <v>0</v>
      </c>
      <c r="F36" s="25">
        <v>6.09</v>
      </c>
      <c r="G36" s="25">
        <v>6.09</v>
      </c>
      <c r="H36" s="25">
        <v>10.54</v>
      </c>
      <c r="I36" s="25">
        <v>100.02002205999999</v>
      </c>
      <c r="J36" s="26">
        <v>0.79</v>
      </c>
      <c r="K36" s="26">
        <v>3.9</v>
      </c>
      <c r="L36" s="26">
        <v>0</v>
      </c>
      <c r="M36" s="26">
        <v>0</v>
      </c>
      <c r="N36" s="26">
        <v>3.53</v>
      </c>
      <c r="O36" s="26">
        <v>5.38</v>
      </c>
      <c r="P36" s="26">
        <v>1.63</v>
      </c>
      <c r="Q36" s="26">
        <v>0</v>
      </c>
      <c r="R36" s="26">
        <v>0</v>
      </c>
      <c r="S36" s="26">
        <v>0.25</v>
      </c>
      <c r="T36" s="26">
        <v>1.88</v>
      </c>
      <c r="U36" s="26">
        <v>352.76</v>
      </c>
      <c r="V36" s="26">
        <v>282.02</v>
      </c>
      <c r="W36" s="26">
        <v>21.37</v>
      </c>
      <c r="X36" s="26">
        <v>19.07</v>
      </c>
      <c r="Y36" s="26">
        <v>43.77</v>
      </c>
      <c r="Z36" s="26">
        <v>0.83</v>
      </c>
      <c r="AA36" s="26">
        <v>0</v>
      </c>
      <c r="AB36" s="26">
        <v>922.25</v>
      </c>
      <c r="AC36" s="26">
        <v>184.34</v>
      </c>
      <c r="AD36" s="26">
        <v>2.78</v>
      </c>
      <c r="AE36" s="26">
        <v>0.05</v>
      </c>
      <c r="AF36" s="26">
        <v>0.04</v>
      </c>
      <c r="AG36" s="26">
        <v>0.52</v>
      </c>
      <c r="AH36" s="26">
        <v>1</v>
      </c>
      <c r="AI36" s="26">
        <v>3.95</v>
      </c>
      <c r="AJ36" s="26">
        <v>0</v>
      </c>
      <c r="AK36" s="26">
        <v>27.37</v>
      </c>
      <c r="AL36" s="26">
        <v>32.89</v>
      </c>
      <c r="AM36" s="26">
        <v>40.04</v>
      </c>
      <c r="AN36" s="26">
        <v>47.75</v>
      </c>
      <c r="AO36" s="26">
        <v>9.35</v>
      </c>
      <c r="AP36" s="26">
        <v>31.22</v>
      </c>
      <c r="AQ36" s="26">
        <v>11.47</v>
      </c>
      <c r="AR36" s="26">
        <v>29.36</v>
      </c>
      <c r="AS36" s="26">
        <v>33.82</v>
      </c>
      <c r="AT36" s="26">
        <v>78.05</v>
      </c>
      <c r="AU36" s="26">
        <v>103.6</v>
      </c>
      <c r="AV36" s="26">
        <v>9.26</v>
      </c>
      <c r="AW36" s="26">
        <v>25.45</v>
      </c>
      <c r="AX36" s="26">
        <v>157.37</v>
      </c>
      <c r="AY36" s="26">
        <v>0</v>
      </c>
      <c r="AZ36" s="26">
        <v>23.23</v>
      </c>
      <c r="BA36" s="26">
        <v>25.57</v>
      </c>
      <c r="BB36" s="26">
        <v>22.81</v>
      </c>
      <c r="BC36" s="26">
        <v>8.9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0.39</v>
      </c>
      <c r="BL36" s="26">
        <v>0</v>
      </c>
      <c r="BM36" s="26">
        <v>0.25</v>
      </c>
      <c r="BN36" s="26">
        <v>0.02</v>
      </c>
      <c r="BO36" s="26">
        <v>0.04</v>
      </c>
      <c r="BP36" s="26">
        <v>0</v>
      </c>
      <c r="BQ36" s="26">
        <v>0</v>
      </c>
      <c r="BR36" s="26">
        <v>0</v>
      </c>
      <c r="BS36" s="26">
        <v>1.46</v>
      </c>
      <c r="BT36" s="26">
        <v>0</v>
      </c>
      <c r="BU36" s="26">
        <v>0</v>
      </c>
      <c r="BV36" s="26">
        <v>3.51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81.39</v>
      </c>
      <c r="CC36" s="25">
        <v>13.29</v>
      </c>
      <c r="CE36" s="23">
        <v>153.71</v>
      </c>
      <c r="CG36" s="23">
        <v>25</v>
      </c>
      <c r="CH36" s="23">
        <v>14.82</v>
      </c>
      <c r="CI36" s="23">
        <v>19.91</v>
      </c>
      <c r="CJ36" s="23">
        <v>640.34</v>
      </c>
      <c r="CK36" s="23">
        <v>264.70999999999998</v>
      </c>
      <c r="CL36" s="23">
        <v>452.52</v>
      </c>
      <c r="CM36" s="23">
        <v>10.43</v>
      </c>
      <c r="CN36" s="23">
        <v>3.03</v>
      </c>
      <c r="CO36" s="23">
        <v>6.73</v>
      </c>
      <c r="CP36" s="23">
        <v>0</v>
      </c>
      <c r="CQ36" s="23">
        <v>0.5</v>
      </c>
      <c r="CR36" s="23">
        <v>8.06</v>
      </c>
    </row>
    <row r="37" spans="1:96" s="23" customFormat="1">
      <c r="A37" s="23" t="str">
        <f>"17/1"</f>
        <v>17/1</v>
      </c>
      <c r="B37" s="24" t="s">
        <v>100</v>
      </c>
      <c r="C37" s="25" t="str">
        <f>"250"</f>
        <v>250</v>
      </c>
      <c r="D37" s="25">
        <v>9.5</v>
      </c>
      <c r="E37" s="25">
        <v>0</v>
      </c>
      <c r="F37" s="25">
        <v>6.55</v>
      </c>
      <c r="G37" s="25">
        <v>4.58</v>
      </c>
      <c r="H37" s="25">
        <v>29.25</v>
      </c>
      <c r="I37" s="25">
        <v>211.37305249999997</v>
      </c>
      <c r="J37" s="26">
        <v>0.63</v>
      </c>
      <c r="K37" s="26">
        <v>2.44</v>
      </c>
      <c r="L37" s="26">
        <v>0</v>
      </c>
      <c r="M37" s="26">
        <v>0</v>
      </c>
      <c r="N37" s="26">
        <v>3.43</v>
      </c>
      <c r="O37" s="26">
        <v>23.21</v>
      </c>
      <c r="P37" s="26">
        <v>2.61</v>
      </c>
      <c r="Q37" s="26">
        <v>0</v>
      </c>
      <c r="R37" s="26">
        <v>0</v>
      </c>
      <c r="S37" s="26">
        <v>0.34</v>
      </c>
      <c r="T37" s="26">
        <v>1.85</v>
      </c>
      <c r="U37" s="26">
        <v>137</v>
      </c>
      <c r="V37" s="26">
        <v>829.8</v>
      </c>
      <c r="W37" s="26">
        <v>104.3</v>
      </c>
      <c r="X37" s="26">
        <v>47.07</v>
      </c>
      <c r="Y37" s="26">
        <v>203.51</v>
      </c>
      <c r="Z37" s="26">
        <v>1.42</v>
      </c>
      <c r="AA37" s="26">
        <v>4.8</v>
      </c>
      <c r="AB37" s="26">
        <v>1223.2</v>
      </c>
      <c r="AC37" s="26">
        <v>254.35</v>
      </c>
      <c r="AD37" s="26">
        <v>1.89</v>
      </c>
      <c r="AE37" s="26">
        <v>0.17</v>
      </c>
      <c r="AF37" s="26">
        <v>0.13</v>
      </c>
      <c r="AG37" s="26">
        <v>2.7</v>
      </c>
      <c r="AH37" s="26">
        <v>3.02</v>
      </c>
      <c r="AI37" s="26">
        <v>11.87</v>
      </c>
      <c r="AJ37" s="26">
        <v>0</v>
      </c>
      <c r="AK37" s="26">
        <v>70.5</v>
      </c>
      <c r="AL37" s="26">
        <v>86.13</v>
      </c>
      <c r="AM37" s="26">
        <v>177.95</v>
      </c>
      <c r="AN37" s="26">
        <v>102.33</v>
      </c>
      <c r="AO37" s="26">
        <v>34.85</v>
      </c>
      <c r="AP37" s="26">
        <v>83.66</v>
      </c>
      <c r="AQ37" s="26">
        <v>39.479999999999997</v>
      </c>
      <c r="AR37" s="26">
        <v>97.53</v>
      </c>
      <c r="AS37" s="26">
        <v>156.4</v>
      </c>
      <c r="AT37" s="26">
        <v>241.6</v>
      </c>
      <c r="AU37" s="26">
        <v>152.16999999999999</v>
      </c>
      <c r="AV37" s="26">
        <v>38.090000000000003</v>
      </c>
      <c r="AW37" s="26">
        <v>77.56</v>
      </c>
      <c r="AX37" s="26">
        <v>468.49</v>
      </c>
      <c r="AY37" s="26">
        <v>0</v>
      </c>
      <c r="AZ37" s="26">
        <v>99.41</v>
      </c>
      <c r="BA37" s="26">
        <v>88.13</v>
      </c>
      <c r="BB37" s="26">
        <v>69.8</v>
      </c>
      <c r="BC37" s="26">
        <v>30.9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0.31</v>
      </c>
      <c r="BL37" s="26">
        <v>0</v>
      </c>
      <c r="BM37" s="26">
        <v>0.16</v>
      </c>
      <c r="BN37" s="26">
        <v>0.01</v>
      </c>
      <c r="BO37" s="26">
        <v>0.02</v>
      </c>
      <c r="BP37" s="26">
        <v>0</v>
      </c>
      <c r="BQ37" s="26">
        <v>0</v>
      </c>
      <c r="BR37" s="26">
        <v>0.01</v>
      </c>
      <c r="BS37" s="26">
        <v>1.01</v>
      </c>
      <c r="BT37" s="26">
        <v>0</v>
      </c>
      <c r="BU37" s="26">
        <v>0</v>
      </c>
      <c r="BV37" s="26">
        <v>2.4700000000000002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405.88</v>
      </c>
      <c r="CC37" s="25">
        <v>33.880000000000003</v>
      </c>
      <c r="CE37" s="23">
        <v>208.67</v>
      </c>
      <c r="CG37" s="23">
        <v>13.86</v>
      </c>
      <c r="CH37" s="23">
        <v>13.75</v>
      </c>
      <c r="CI37" s="23">
        <v>13.81</v>
      </c>
      <c r="CJ37" s="23">
        <v>1535.75</v>
      </c>
      <c r="CK37" s="23">
        <v>908.58</v>
      </c>
      <c r="CL37" s="23">
        <v>1222.1600000000001</v>
      </c>
      <c r="CM37" s="23">
        <v>85.98</v>
      </c>
      <c r="CN37" s="23">
        <v>40.450000000000003</v>
      </c>
      <c r="CO37" s="23">
        <v>63.22</v>
      </c>
      <c r="CP37" s="23">
        <v>0</v>
      </c>
      <c r="CQ37" s="23">
        <v>0</v>
      </c>
      <c r="CR37" s="23">
        <v>20.54</v>
      </c>
    </row>
    <row r="38" spans="1:96" s="23" customFormat="1">
      <c r="A38" s="23" t="str">
        <f>"3/3"</f>
        <v>3/3</v>
      </c>
      <c r="B38" s="24" t="s">
        <v>101</v>
      </c>
      <c r="C38" s="25" t="str">
        <f>"200"</f>
        <v>200</v>
      </c>
      <c r="D38" s="25">
        <v>4.1500000000000004</v>
      </c>
      <c r="E38" s="25">
        <v>0.73</v>
      </c>
      <c r="F38" s="25">
        <v>4.8899999999999997</v>
      </c>
      <c r="G38" s="25">
        <v>0.68</v>
      </c>
      <c r="H38" s="25">
        <v>29.43</v>
      </c>
      <c r="I38" s="25">
        <v>176.78094999999999</v>
      </c>
      <c r="J38" s="26">
        <v>3.04</v>
      </c>
      <c r="K38" s="26">
        <v>0.11</v>
      </c>
      <c r="L38" s="26">
        <v>0</v>
      </c>
      <c r="M38" s="26">
        <v>0</v>
      </c>
      <c r="N38" s="26">
        <v>2.86</v>
      </c>
      <c r="O38" s="26">
        <v>24.3</v>
      </c>
      <c r="P38" s="26">
        <v>2.27</v>
      </c>
      <c r="Q38" s="26">
        <v>0</v>
      </c>
      <c r="R38" s="26">
        <v>0</v>
      </c>
      <c r="S38" s="26">
        <v>0.39</v>
      </c>
      <c r="T38" s="26">
        <v>3.22</v>
      </c>
      <c r="U38" s="26">
        <v>307.01</v>
      </c>
      <c r="V38" s="26">
        <v>848.39</v>
      </c>
      <c r="W38" s="26">
        <v>47.59</v>
      </c>
      <c r="X38" s="26">
        <v>40.61</v>
      </c>
      <c r="Y38" s="26">
        <v>116.24</v>
      </c>
      <c r="Z38" s="26">
        <v>1.52</v>
      </c>
      <c r="AA38" s="26">
        <v>25</v>
      </c>
      <c r="AB38" s="26">
        <v>45.48</v>
      </c>
      <c r="AC38" s="26">
        <v>33.4</v>
      </c>
      <c r="AD38" s="26">
        <v>0.23</v>
      </c>
      <c r="AE38" s="26">
        <v>0.16</v>
      </c>
      <c r="AF38" s="26">
        <v>0.14000000000000001</v>
      </c>
      <c r="AG38" s="26">
        <v>1.78</v>
      </c>
      <c r="AH38" s="26">
        <v>3.45</v>
      </c>
      <c r="AI38" s="26">
        <v>7.27</v>
      </c>
      <c r="AJ38" s="26">
        <v>0</v>
      </c>
      <c r="AK38" s="26">
        <v>83.46</v>
      </c>
      <c r="AL38" s="26">
        <v>108.59</v>
      </c>
      <c r="AM38" s="26">
        <v>154.66</v>
      </c>
      <c r="AN38" s="26">
        <v>157.46</v>
      </c>
      <c r="AO38" s="26">
        <v>35.479999999999997</v>
      </c>
      <c r="AP38" s="26">
        <v>101.51</v>
      </c>
      <c r="AQ38" s="26">
        <v>46.46</v>
      </c>
      <c r="AR38" s="26">
        <v>106.78</v>
      </c>
      <c r="AS38" s="26">
        <v>100.89</v>
      </c>
      <c r="AT38" s="26">
        <v>274.83999999999997</v>
      </c>
      <c r="AU38" s="26">
        <v>122.41</v>
      </c>
      <c r="AV38" s="26">
        <v>25.6</v>
      </c>
      <c r="AW38" s="26">
        <v>71.25</v>
      </c>
      <c r="AX38" s="26">
        <v>382.95</v>
      </c>
      <c r="AY38" s="26">
        <v>0</v>
      </c>
      <c r="AZ38" s="26">
        <v>53.58</v>
      </c>
      <c r="BA38" s="26">
        <v>48.74</v>
      </c>
      <c r="BB38" s="26">
        <v>97</v>
      </c>
      <c r="BC38" s="26">
        <v>28.88</v>
      </c>
      <c r="BD38" s="26">
        <v>0.13</v>
      </c>
      <c r="BE38" s="26">
        <v>0.06</v>
      </c>
      <c r="BF38" s="26">
        <v>0.03</v>
      </c>
      <c r="BG38" s="26">
        <v>7.0000000000000007E-2</v>
      </c>
      <c r="BH38" s="26">
        <v>0.08</v>
      </c>
      <c r="BI38" s="26">
        <v>0.38</v>
      </c>
      <c r="BJ38" s="26">
        <v>0</v>
      </c>
      <c r="BK38" s="26">
        <v>1.17</v>
      </c>
      <c r="BL38" s="26">
        <v>0</v>
      </c>
      <c r="BM38" s="26">
        <v>0.35</v>
      </c>
      <c r="BN38" s="26">
        <v>0</v>
      </c>
      <c r="BO38" s="26">
        <v>0</v>
      </c>
      <c r="BP38" s="26">
        <v>0</v>
      </c>
      <c r="BQ38" s="26">
        <v>7.0000000000000007E-2</v>
      </c>
      <c r="BR38" s="26">
        <v>0.12</v>
      </c>
      <c r="BS38" s="26">
        <v>1.1299999999999999</v>
      </c>
      <c r="BT38" s="26">
        <v>0</v>
      </c>
      <c r="BU38" s="26">
        <v>0</v>
      </c>
      <c r="BV38" s="26">
        <v>0.18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164.83</v>
      </c>
      <c r="CC38" s="25">
        <v>24.2</v>
      </c>
      <c r="CE38" s="23">
        <v>32.58</v>
      </c>
      <c r="CG38" s="23">
        <v>43.25</v>
      </c>
      <c r="CH38" s="23">
        <v>24.71</v>
      </c>
      <c r="CI38" s="23">
        <v>33.979999999999997</v>
      </c>
      <c r="CJ38" s="23">
        <v>694.86</v>
      </c>
      <c r="CK38" s="23">
        <v>598.69000000000005</v>
      </c>
      <c r="CL38" s="23">
        <v>646.78</v>
      </c>
      <c r="CM38" s="23">
        <v>27.66</v>
      </c>
      <c r="CN38" s="23">
        <v>4.1100000000000003</v>
      </c>
      <c r="CO38" s="23">
        <v>15.89</v>
      </c>
      <c r="CP38" s="23">
        <v>0</v>
      </c>
      <c r="CQ38" s="23">
        <v>1</v>
      </c>
      <c r="CR38" s="23">
        <v>14.67</v>
      </c>
    </row>
    <row r="39" spans="1:96" s="23" customFormat="1">
      <c r="A39" s="23" t="str">
        <f>"437"</f>
        <v>437</v>
      </c>
      <c r="B39" s="24" t="s">
        <v>102</v>
      </c>
      <c r="C39" s="25" t="str">
        <f>"110"</f>
        <v>110</v>
      </c>
      <c r="D39" s="25">
        <v>15.73</v>
      </c>
      <c r="E39" s="25">
        <v>15.14</v>
      </c>
      <c r="F39" s="25">
        <v>4.3</v>
      </c>
      <c r="G39" s="25">
        <v>0.99</v>
      </c>
      <c r="H39" s="25">
        <v>3.65</v>
      </c>
      <c r="I39" s="25">
        <v>115.82492330555557</v>
      </c>
      <c r="J39" s="26">
        <v>0.93</v>
      </c>
      <c r="K39" s="26">
        <v>0.65</v>
      </c>
      <c r="L39" s="26">
        <v>0</v>
      </c>
      <c r="M39" s="26">
        <v>0</v>
      </c>
      <c r="N39" s="26">
        <v>1.52</v>
      </c>
      <c r="O39" s="26">
        <v>1.77</v>
      </c>
      <c r="P39" s="26">
        <v>0.36</v>
      </c>
      <c r="Q39" s="26">
        <v>0</v>
      </c>
      <c r="R39" s="26">
        <v>0</v>
      </c>
      <c r="S39" s="26">
        <v>0.14000000000000001</v>
      </c>
      <c r="T39" s="26">
        <v>1.72</v>
      </c>
      <c r="U39" s="26">
        <v>280.23</v>
      </c>
      <c r="V39" s="26">
        <v>304.89</v>
      </c>
      <c r="W39" s="26">
        <v>12.04</v>
      </c>
      <c r="X39" s="26">
        <v>26.61</v>
      </c>
      <c r="Y39" s="26">
        <v>208.69</v>
      </c>
      <c r="Z39" s="26">
        <v>4.75</v>
      </c>
      <c r="AA39" s="26">
        <v>16.93</v>
      </c>
      <c r="AB39" s="26">
        <v>484.5</v>
      </c>
      <c r="AC39" s="26">
        <v>114.92</v>
      </c>
      <c r="AD39" s="26">
        <v>1.05</v>
      </c>
      <c r="AE39" s="26">
        <v>0.26</v>
      </c>
      <c r="AF39" s="26">
        <v>0.61</v>
      </c>
      <c r="AG39" s="26">
        <v>4.38</v>
      </c>
      <c r="AH39" s="26">
        <v>8.94</v>
      </c>
      <c r="AI39" s="26">
        <v>2.0499999999999998</v>
      </c>
      <c r="AJ39" s="26">
        <v>0</v>
      </c>
      <c r="AK39" s="26">
        <v>12.82</v>
      </c>
      <c r="AL39" s="26">
        <v>11.54</v>
      </c>
      <c r="AM39" s="26">
        <v>20.82</v>
      </c>
      <c r="AN39" s="26">
        <v>7.38</v>
      </c>
      <c r="AO39" s="26">
        <v>3.98</v>
      </c>
      <c r="AP39" s="26">
        <v>8.6</v>
      </c>
      <c r="AQ39" s="26">
        <v>2.68</v>
      </c>
      <c r="AR39" s="26">
        <v>13.05</v>
      </c>
      <c r="AS39" s="26">
        <v>9.66</v>
      </c>
      <c r="AT39" s="26">
        <v>11.06</v>
      </c>
      <c r="AU39" s="26">
        <v>13.21</v>
      </c>
      <c r="AV39" s="26">
        <v>5.29</v>
      </c>
      <c r="AW39" s="26">
        <v>9.42</v>
      </c>
      <c r="AX39" s="26">
        <v>82.09</v>
      </c>
      <c r="AY39" s="26">
        <v>0</v>
      </c>
      <c r="AZ39" s="26">
        <v>24.18</v>
      </c>
      <c r="BA39" s="26">
        <v>13.13</v>
      </c>
      <c r="BB39" s="26">
        <v>6.62</v>
      </c>
      <c r="BC39" s="26">
        <v>5.21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0.06</v>
      </c>
      <c r="BL39" s="26">
        <v>0</v>
      </c>
      <c r="BM39" s="26">
        <v>0.04</v>
      </c>
      <c r="BN39" s="26">
        <v>0</v>
      </c>
      <c r="BO39" s="26">
        <v>0.01</v>
      </c>
      <c r="BP39" s="26">
        <v>0</v>
      </c>
      <c r="BQ39" s="26">
        <v>0</v>
      </c>
      <c r="BR39" s="26">
        <v>0</v>
      </c>
      <c r="BS39" s="26">
        <v>0.23</v>
      </c>
      <c r="BT39" s="26">
        <v>0</v>
      </c>
      <c r="BU39" s="26">
        <v>0</v>
      </c>
      <c r="BV39" s="26">
        <v>0.56999999999999995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88.03</v>
      </c>
      <c r="CC39" s="25">
        <v>51.28</v>
      </c>
      <c r="CE39" s="23">
        <v>97.68</v>
      </c>
      <c r="CG39" s="23">
        <v>18.559999999999999</v>
      </c>
      <c r="CH39" s="23">
        <v>12.08</v>
      </c>
      <c r="CI39" s="23">
        <v>15.32</v>
      </c>
      <c r="CJ39" s="23">
        <v>2437.42</v>
      </c>
      <c r="CK39" s="23">
        <v>1534.49</v>
      </c>
      <c r="CL39" s="23">
        <v>1985.96</v>
      </c>
      <c r="CM39" s="23">
        <v>60.24</v>
      </c>
      <c r="CN39" s="23">
        <v>59.85</v>
      </c>
      <c r="CO39" s="23">
        <v>60.06</v>
      </c>
      <c r="CP39" s="23">
        <v>0</v>
      </c>
      <c r="CQ39" s="23">
        <v>0.5</v>
      </c>
      <c r="CR39" s="23">
        <v>31.08</v>
      </c>
    </row>
    <row r="40" spans="1:96" s="23" customFormat="1">
      <c r="A40" s="23" t="str">
        <f>"2"</f>
        <v>2</v>
      </c>
      <c r="B40" s="24" t="s">
        <v>95</v>
      </c>
      <c r="C40" s="25" t="str">
        <f>"34,6"</f>
        <v>34,6</v>
      </c>
      <c r="D40" s="25">
        <v>2.29</v>
      </c>
      <c r="E40" s="25">
        <v>0</v>
      </c>
      <c r="F40" s="25">
        <v>0.23</v>
      </c>
      <c r="G40" s="25">
        <v>0.23</v>
      </c>
      <c r="H40" s="25">
        <v>16.23</v>
      </c>
      <c r="I40" s="25">
        <v>77.469746000000001</v>
      </c>
      <c r="J40" s="26">
        <v>0</v>
      </c>
      <c r="K40" s="26">
        <v>0</v>
      </c>
      <c r="L40" s="26">
        <v>0</v>
      </c>
      <c r="M40" s="26">
        <v>0</v>
      </c>
      <c r="N40" s="26">
        <v>0.38</v>
      </c>
      <c r="O40" s="26">
        <v>15.78</v>
      </c>
      <c r="P40" s="26">
        <v>7.0000000000000007E-2</v>
      </c>
      <c r="Q40" s="26">
        <v>0</v>
      </c>
      <c r="R40" s="26">
        <v>0</v>
      </c>
      <c r="S40" s="26">
        <v>0</v>
      </c>
      <c r="T40" s="26">
        <v>0.62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110.47</v>
      </c>
      <c r="AL40" s="26">
        <v>114.99</v>
      </c>
      <c r="AM40" s="26">
        <v>176.1</v>
      </c>
      <c r="AN40" s="26">
        <v>58.4</v>
      </c>
      <c r="AO40" s="26">
        <v>34.619999999999997</v>
      </c>
      <c r="AP40" s="26">
        <v>69.23</v>
      </c>
      <c r="AQ40" s="26">
        <v>26.19</v>
      </c>
      <c r="AR40" s="26">
        <v>125.22</v>
      </c>
      <c r="AS40" s="26">
        <v>77.66</v>
      </c>
      <c r="AT40" s="26">
        <v>108.37</v>
      </c>
      <c r="AU40" s="26">
        <v>89.4</v>
      </c>
      <c r="AV40" s="26">
        <v>46.96</v>
      </c>
      <c r="AW40" s="26">
        <v>83.08</v>
      </c>
      <c r="AX40" s="26">
        <v>694.75</v>
      </c>
      <c r="AY40" s="26">
        <v>0</v>
      </c>
      <c r="AZ40" s="26">
        <v>226.37</v>
      </c>
      <c r="BA40" s="26">
        <v>98.43</v>
      </c>
      <c r="BB40" s="26">
        <v>65.319999999999993</v>
      </c>
      <c r="BC40" s="26">
        <v>51.78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0.03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0.02</v>
      </c>
      <c r="BT40" s="26">
        <v>0</v>
      </c>
      <c r="BU40" s="26">
        <v>0</v>
      </c>
      <c r="BV40" s="26">
        <v>0.1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13.53</v>
      </c>
      <c r="CC40" s="25">
        <v>1.94</v>
      </c>
      <c r="CE40" s="23">
        <v>0</v>
      </c>
      <c r="CG40" s="23">
        <v>0</v>
      </c>
      <c r="CH40" s="23">
        <v>0</v>
      </c>
      <c r="CI40" s="23">
        <v>0</v>
      </c>
      <c r="CJ40" s="23">
        <v>715.48</v>
      </c>
      <c r="CK40" s="23">
        <v>275.64999999999998</v>
      </c>
      <c r="CL40" s="23">
        <v>495.56</v>
      </c>
      <c r="CM40" s="23">
        <v>5.72</v>
      </c>
      <c r="CN40" s="23">
        <v>5.72</v>
      </c>
      <c r="CO40" s="23">
        <v>5.72</v>
      </c>
      <c r="CP40" s="23">
        <v>0</v>
      </c>
      <c r="CQ40" s="23">
        <v>0</v>
      </c>
      <c r="CR40" s="23">
        <v>1.61</v>
      </c>
    </row>
    <row r="41" spans="1:96" s="23" customFormat="1">
      <c r="A41" s="23" t="str">
        <f>"3"</f>
        <v>3</v>
      </c>
      <c r="B41" s="24" t="s">
        <v>103</v>
      </c>
      <c r="C41" s="25" t="str">
        <f>"40"</f>
        <v>40</v>
      </c>
      <c r="D41" s="25">
        <v>2.64</v>
      </c>
      <c r="E41" s="25">
        <v>0</v>
      </c>
      <c r="F41" s="25">
        <v>0.48</v>
      </c>
      <c r="G41" s="25">
        <v>0.48</v>
      </c>
      <c r="H41" s="25">
        <v>16.68</v>
      </c>
      <c r="I41" s="25">
        <v>77.35199999999999</v>
      </c>
      <c r="J41" s="26">
        <v>0.08</v>
      </c>
      <c r="K41" s="26">
        <v>0</v>
      </c>
      <c r="L41" s="26">
        <v>0</v>
      </c>
      <c r="M41" s="26">
        <v>0</v>
      </c>
      <c r="N41" s="26">
        <v>0.48</v>
      </c>
      <c r="O41" s="26">
        <v>12.88</v>
      </c>
      <c r="P41" s="26">
        <v>3.32</v>
      </c>
      <c r="Q41" s="26">
        <v>0</v>
      </c>
      <c r="R41" s="26">
        <v>0</v>
      </c>
      <c r="S41" s="26">
        <v>0.4</v>
      </c>
      <c r="T41" s="26">
        <v>1</v>
      </c>
      <c r="U41" s="26">
        <v>244</v>
      </c>
      <c r="V41" s="26">
        <v>98</v>
      </c>
      <c r="W41" s="26">
        <v>14</v>
      </c>
      <c r="X41" s="26">
        <v>18.8</v>
      </c>
      <c r="Y41" s="26">
        <v>63.2</v>
      </c>
      <c r="Z41" s="26">
        <v>1.56</v>
      </c>
      <c r="AA41" s="26">
        <v>0</v>
      </c>
      <c r="AB41" s="26">
        <v>2</v>
      </c>
      <c r="AC41" s="26">
        <v>0.4</v>
      </c>
      <c r="AD41" s="26">
        <v>0.56000000000000005</v>
      </c>
      <c r="AE41" s="26">
        <v>7.0000000000000007E-2</v>
      </c>
      <c r="AF41" s="26">
        <v>0.03</v>
      </c>
      <c r="AG41" s="26">
        <v>0.28000000000000003</v>
      </c>
      <c r="AH41" s="26">
        <v>0.8</v>
      </c>
      <c r="AI41" s="26">
        <v>0</v>
      </c>
      <c r="AJ41" s="26">
        <v>0</v>
      </c>
      <c r="AK41" s="26">
        <v>0</v>
      </c>
      <c r="AL41" s="26">
        <v>0</v>
      </c>
      <c r="AM41" s="26">
        <v>170.8</v>
      </c>
      <c r="AN41" s="26">
        <v>89.2</v>
      </c>
      <c r="AO41" s="26">
        <v>37.200000000000003</v>
      </c>
      <c r="AP41" s="26">
        <v>79.2</v>
      </c>
      <c r="AQ41" s="26">
        <v>32</v>
      </c>
      <c r="AR41" s="26">
        <v>148.4</v>
      </c>
      <c r="AS41" s="26">
        <v>118.8</v>
      </c>
      <c r="AT41" s="26">
        <v>116.4</v>
      </c>
      <c r="AU41" s="26">
        <v>185.6</v>
      </c>
      <c r="AV41" s="26">
        <v>49.6</v>
      </c>
      <c r="AW41" s="26">
        <v>124</v>
      </c>
      <c r="AX41" s="26">
        <v>611.6</v>
      </c>
      <c r="AY41" s="26">
        <v>0</v>
      </c>
      <c r="AZ41" s="26">
        <v>210.4</v>
      </c>
      <c r="BA41" s="26">
        <v>116.4</v>
      </c>
      <c r="BB41" s="26">
        <v>72</v>
      </c>
      <c r="BC41" s="26">
        <v>52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0.06</v>
      </c>
      <c r="BL41" s="26">
        <v>0</v>
      </c>
      <c r="BM41" s="26">
        <v>0</v>
      </c>
      <c r="BN41" s="26">
        <v>0.01</v>
      </c>
      <c r="BO41" s="26">
        <v>0</v>
      </c>
      <c r="BP41" s="26">
        <v>0</v>
      </c>
      <c r="BQ41" s="26">
        <v>0</v>
      </c>
      <c r="BR41" s="26">
        <v>0</v>
      </c>
      <c r="BS41" s="26">
        <v>0.04</v>
      </c>
      <c r="BT41" s="26">
        <v>0</v>
      </c>
      <c r="BU41" s="26">
        <v>0</v>
      </c>
      <c r="BV41" s="26">
        <v>0.19</v>
      </c>
      <c r="BW41" s="26">
        <v>0.03</v>
      </c>
      <c r="BX41" s="26">
        <v>0</v>
      </c>
      <c r="BY41" s="26">
        <v>0</v>
      </c>
      <c r="BZ41" s="26">
        <v>0</v>
      </c>
      <c r="CA41" s="26">
        <v>0</v>
      </c>
      <c r="CB41" s="26">
        <v>18.8</v>
      </c>
      <c r="CC41" s="25">
        <v>2.3199999999999998</v>
      </c>
      <c r="CE41" s="23">
        <v>0.33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1.93</v>
      </c>
    </row>
    <row r="42" spans="1:96" s="19" customFormat="1">
      <c r="A42" s="19" t="str">
        <f>"5"</f>
        <v>5</v>
      </c>
      <c r="B42" s="20" t="s">
        <v>104</v>
      </c>
      <c r="C42" s="21" t="str">
        <f>"200"</f>
        <v>200</v>
      </c>
      <c r="D42" s="21">
        <v>1</v>
      </c>
      <c r="E42" s="21">
        <v>0</v>
      </c>
      <c r="F42" s="21">
        <v>0.2</v>
      </c>
      <c r="G42" s="21">
        <v>0</v>
      </c>
      <c r="H42" s="21">
        <v>20.6</v>
      </c>
      <c r="I42" s="21">
        <v>86.47999999999999</v>
      </c>
      <c r="J42" s="22">
        <v>0</v>
      </c>
      <c r="K42" s="22">
        <v>0</v>
      </c>
      <c r="L42" s="22">
        <v>0</v>
      </c>
      <c r="M42" s="22">
        <v>0</v>
      </c>
      <c r="N42" s="22">
        <v>19.8</v>
      </c>
      <c r="O42" s="22">
        <v>0.4</v>
      </c>
      <c r="P42" s="22">
        <v>0.4</v>
      </c>
      <c r="Q42" s="22">
        <v>0</v>
      </c>
      <c r="R42" s="22">
        <v>0</v>
      </c>
      <c r="S42" s="22">
        <v>1</v>
      </c>
      <c r="T42" s="22">
        <v>0.6</v>
      </c>
      <c r="U42" s="22">
        <v>12</v>
      </c>
      <c r="V42" s="22">
        <v>240</v>
      </c>
      <c r="W42" s="22">
        <v>14</v>
      </c>
      <c r="X42" s="22">
        <v>8</v>
      </c>
      <c r="Y42" s="22">
        <v>14</v>
      </c>
      <c r="Z42" s="22">
        <v>2.8</v>
      </c>
      <c r="AA42" s="22">
        <v>0</v>
      </c>
      <c r="AB42" s="22">
        <v>0</v>
      </c>
      <c r="AC42" s="22">
        <v>0</v>
      </c>
      <c r="AD42" s="22">
        <v>0.2</v>
      </c>
      <c r="AE42" s="22">
        <v>0.02</v>
      </c>
      <c r="AF42" s="22">
        <v>0.02</v>
      </c>
      <c r="AG42" s="22">
        <v>0.2</v>
      </c>
      <c r="AH42" s="22">
        <v>0.4</v>
      </c>
      <c r="AI42" s="22">
        <v>4</v>
      </c>
      <c r="AJ42" s="22">
        <v>0.4</v>
      </c>
      <c r="AK42" s="22">
        <v>16</v>
      </c>
      <c r="AL42" s="22">
        <v>20</v>
      </c>
      <c r="AM42" s="22">
        <v>28</v>
      </c>
      <c r="AN42" s="22">
        <v>28</v>
      </c>
      <c r="AO42" s="22">
        <v>4</v>
      </c>
      <c r="AP42" s="22">
        <v>16</v>
      </c>
      <c r="AQ42" s="22">
        <v>4</v>
      </c>
      <c r="AR42" s="22">
        <v>14</v>
      </c>
      <c r="AS42" s="22">
        <v>26</v>
      </c>
      <c r="AT42" s="22">
        <v>16</v>
      </c>
      <c r="AU42" s="22">
        <v>116</v>
      </c>
      <c r="AV42" s="22">
        <v>10</v>
      </c>
      <c r="AW42" s="22">
        <v>22</v>
      </c>
      <c r="AX42" s="22">
        <v>64</v>
      </c>
      <c r="AY42" s="22">
        <v>0</v>
      </c>
      <c r="AZ42" s="22">
        <v>20</v>
      </c>
      <c r="BA42" s="22">
        <v>24</v>
      </c>
      <c r="BB42" s="22">
        <v>10</v>
      </c>
      <c r="BC42" s="22">
        <v>8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176.2</v>
      </c>
      <c r="CC42" s="21">
        <v>11.09</v>
      </c>
      <c r="CE42" s="19">
        <v>0</v>
      </c>
      <c r="CG42" s="19">
        <v>4</v>
      </c>
      <c r="CH42" s="19">
        <v>4</v>
      </c>
      <c r="CI42" s="19">
        <v>4</v>
      </c>
      <c r="CJ42" s="19">
        <v>400</v>
      </c>
      <c r="CK42" s="19">
        <v>182</v>
      </c>
      <c r="CL42" s="19">
        <v>291</v>
      </c>
      <c r="CM42" s="19">
        <v>0.6</v>
      </c>
      <c r="CN42" s="19">
        <v>0.6</v>
      </c>
      <c r="CO42" s="19">
        <v>0.6</v>
      </c>
      <c r="CP42" s="19">
        <v>0</v>
      </c>
      <c r="CQ42" s="19">
        <v>0</v>
      </c>
      <c r="CR42" s="19">
        <v>9.24</v>
      </c>
    </row>
    <row r="43" spans="1:96" s="27" customFormat="1" ht="11.4">
      <c r="B43" s="28" t="s">
        <v>112</v>
      </c>
      <c r="C43" s="29"/>
      <c r="D43" s="29">
        <v>36.74</v>
      </c>
      <c r="E43" s="29">
        <v>15.87</v>
      </c>
      <c r="F43" s="29">
        <v>22.74</v>
      </c>
      <c r="G43" s="29">
        <v>13.05</v>
      </c>
      <c r="H43" s="29">
        <v>126.38</v>
      </c>
      <c r="I43" s="29">
        <v>845.3</v>
      </c>
      <c r="J43" s="30">
        <v>5.46</v>
      </c>
      <c r="K43" s="30">
        <v>7.1</v>
      </c>
      <c r="L43" s="30">
        <v>0</v>
      </c>
      <c r="M43" s="30">
        <v>0</v>
      </c>
      <c r="N43" s="30">
        <v>32</v>
      </c>
      <c r="O43" s="30">
        <v>83.72</v>
      </c>
      <c r="P43" s="30">
        <v>10.66</v>
      </c>
      <c r="Q43" s="30">
        <v>0</v>
      </c>
      <c r="R43" s="30">
        <v>0</v>
      </c>
      <c r="S43" s="30">
        <v>2.5099999999999998</v>
      </c>
      <c r="T43" s="30">
        <v>10.89</v>
      </c>
      <c r="U43" s="30">
        <v>1333.01</v>
      </c>
      <c r="V43" s="30">
        <v>2603.1</v>
      </c>
      <c r="W43" s="30">
        <v>213.3</v>
      </c>
      <c r="X43" s="30">
        <v>160.16</v>
      </c>
      <c r="Y43" s="30">
        <v>649.41</v>
      </c>
      <c r="Z43" s="30">
        <v>12.88</v>
      </c>
      <c r="AA43" s="30">
        <v>46.73</v>
      </c>
      <c r="AB43" s="30">
        <v>2677.42</v>
      </c>
      <c r="AC43" s="30">
        <v>587.41</v>
      </c>
      <c r="AD43" s="30">
        <v>6.7</v>
      </c>
      <c r="AE43" s="30">
        <v>0.73</v>
      </c>
      <c r="AF43" s="30">
        <v>0.97</v>
      </c>
      <c r="AG43" s="30">
        <v>9.85</v>
      </c>
      <c r="AH43" s="30">
        <v>17.600000000000001</v>
      </c>
      <c r="AI43" s="30">
        <v>29.14</v>
      </c>
      <c r="AJ43" s="30">
        <v>0.4</v>
      </c>
      <c r="AK43" s="30">
        <v>320.62</v>
      </c>
      <c r="AL43" s="30">
        <v>374.14</v>
      </c>
      <c r="AM43" s="30">
        <v>768.35</v>
      </c>
      <c r="AN43" s="30">
        <v>490.52</v>
      </c>
      <c r="AO43" s="30">
        <v>159.47999999999999</v>
      </c>
      <c r="AP43" s="30">
        <v>389.43</v>
      </c>
      <c r="AQ43" s="30">
        <v>162.27000000000001</v>
      </c>
      <c r="AR43" s="30">
        <v>534.34</v>
      </c>
      <c r="AS43" s="30">
        <v>523.23</v>
      </c>
      <c r="AT43" s="30">
        <v>846.32</v>
      </c>
      <c r="AU43" s="30">
        <v>782.39</v>
      </c>
      <c r="AV43" s="30">
        <v>184.81</v>
      </c>
      <c r="AW43" s="30">
        <v>412.75</v>
      </c>
      <c r="AX43" s="30">
        <v>2461.25</v>
      </c>
      <c r="AY43" s="30">
        <v>0</v>
      </c>
      <c r="AZ43" s="30">
        <v>657.16</v>
      </c>
      <c r="BA43" s="30">
        <v>414.4</v>
      </c>
      <c r="BB43" s="30">
        <v>343.55</v>
      </c>
      <c r="BC43" s="30">
        <v>185.67</v>
      </c>
      <c r="BD43" s="30">
        <v>0.13</v>
      </c>
      <c r="BE43" s="30">
        <v>0.06</v>
      </c>
      <c r="BF43" s="30">
        <v>0.03</v>
      </c>
      <c r="BG43" s="30">
        <v>7.0000000000000007E-2</v>
      </c>
      <c r="BH43" s="30">
        <v>0.08</v>
      </c>
      <c r="BI43" s="30">
        <v>0.38</v>
      </c>
      <c r="BJ43" s="30">
        <v>0</v>
      </c>
      <c r="BK43" s="30">
        <v>2.02</v>
      </c>
      <c r="BL43" s="30">
        <v>0</v>
      </c>
      <c r="BM43" s="30">
        <v>0.8</v>
      </c>
      <c r="BN43" s="30">
        <v>0.04</v>
      </c>
      <c r="BO43" s="30">
        <v>7.0000000000000007E-2</v>
      </c>
      <c r="BP43" s="30">
        <v>0</v>
      </c>
      <c r="BQ43" s="30">
        <v>7.0000000000000007E-2</v>
      </c>
      <c r="BR43" s="30">
        <v>0.13</v>
      </c>
      <c r="BS43" s="30">
        <v>3.89</v>
      </c>
      <c r="BT43" s="30">
        <v>0</v>
      </c>
      <c r="BU43" s="30">
        <v>0</v>
      </c>
      <c r="BV43" s="30">
        <v>7.02</v>
      </c>
      <c r="BW43" s="30">
        <v>0.04</v>
      </c>
      <c r="BX43" s="30">
        <v>0</v>
      </c>
      <c r="BY43" s="30">
        <v>0</v>
      </c>
      <c r="BZ43" s="30">
        <v>0</v>
      </c>
      <c r="CA43" s="30">
        <v>0</v>
      </c>
      <c r="CB43" s="30">
        <v>948.66</v>
      </c>
      <c r="CC43" s="29">
        <f>SUM($CC$35:$CC$42)</f>
        <v>138</v>
      </c>
      <c r="CD43" s="27">
        <f>$I$43/$I$47*100</f>
        <v>31.080748173505068</v>
      </c>
      <c r="CE43" s="27">
        <v>492.97</v>
      </c>
      <c r="CG43" s="27">
        <v>104.67</v>
      </c>
      <c r="CH43" s="27">
        <v>69.36</v>
      </c>
      <c r="CI43" s="27">
        <v>87.01</v>
      </c>
      <c r="CJ43" s="27">
        <v>6423.85</v>
      </c>
      <c r="CK43" s="27">
        <v>3764.11</v>
      </c>
      <c r="CL43" s="27">
        <v>5093.9799999999996</v>
      </c>
      <c r="CM43" s="27">
        <v>190.64</v>
      </c>
      <c r="CN43" s="27">
        <v>113.76</v>
      </c>
      <c r="CO43" s="27">
        <v>152.21</v>
      </c>
      <c r="CP43" s="27">
        <v>0</v>
      </c>
      <c r="CQ43" s="27">
        <v>2</v>
      </c>
    </row>
    <row r="44" spans="1:96">
      <c r="B44" s="18" t="s">
        <v>113</v>
      </c>
      <c r="C44" s="16"/>
      <c r="D44" s="16"/>
      <c r="E44" s="16"/>
      <c r="F44" s="16"/>
      <c r="G44" s="16"/>
      <c r="H44" s="16"/>
      <c r="I44" s="16"/>
    </row>
    <row r="45" spans="1:96" s="19" customFormat="1">
      <c r="A45" s="19" t="str">
        <f>"13"</f>
        <v>13</v>
      </c>
      <c r="B45" s="20" t="s">
        <v>107</v>
      </c>
      <c r="C45" s="21" t="str">
        <f>"160"</f>
        <v>160</v>
      </c>
      <c r="D45" s="21">
        <v>0.64</v>
      </c>
      <c r="E45" s="21">
        <v>0</v>
      </c>
      <c r="F45" s="21">
        <v>0.64</v>
      </c>
      <c r="G45" s="21">
        <v>0.64</v>
      </c>
      <c r="H45" s="21">
        <v>18.559999999999999</v>
      </c>
      <c r="I45" s="21">
        <v>77.888000000000005</v>
      </c>
      <c r="J45" s="22">
        <v>0.16</v>
      </c>
      <c r="K45" s="22">
        <v>0</v>
      </c>
      <c r="L45" s="22">
        <v>0</v>
      </c>
      <c r="M45" s="22">
        <v>0</v>
      </c>
      <c r="N45" s="22">
        <v>14.4</v>
      </c>
      <c r="O45" s="22">
        <v>1.28</v>
      </c>
      <c r="P45" s="22">
        <v>2.88</v>
      </c>
      <c r="Q45" s="22">
        <v>0</v>
      </c>
      <c r="R45" s="22">
        <v>0</v>
      </c>
      <c r="S45" s="22">
        <v>1.28</v>
      </c>
      <c r="T45" s="22">
        <v>0.8</v>
      </c>
      <c r="U45" s="22">
        <v>41.6</v>
      </c>
      <c r="V45" s="22">
        <v>444.8</v>
      </c>
      <c r="W45" s="22">
        <v>25.6</v>
      </c>
      <c r="X45" s="22">
        <v>14.4</v>
      </c>
      <c r="Y45" s="22">
        <v>17.600000000000001</v>
      </c>
      <c r="Z45" s="22">
        <v>3.52</v>
      </c>
      <c r="AA45" s="22">
        <v>0</v>
      </c>
      <c r="AB45" s="22">
        <v>48</v>
      </c>
      <c r="AC45" s="22">
        <v>8</v>
      </c>
      <c r="AD45" s="22">
        <v>0.32</v>
      </c>
      <c r="AE45" s="22">
        <v>0.05</v>
      </c>
      <c r="AF45" s="22">
        <v>0.03</v>
      </c>
      <c r="AG45" s="22">
        <v>0.48</v>
      </c>
      <c r="AH45" s="22">
        <v>0.64</v>
      </c>
      <c r="AI45" s="22">
        <v>16</v>
      </c>
      <c r="AJ45" s="22">
        <v>0</v>
      </c>
      <c r="AK45" s="22">
        <v>19.2</v>
      </c>
      <c r="AL45" s="22">
        <v>20.8</v>
      </c>
      <c r="AM45" s="22">
        <v>30.4</v>
      </c>
      <c r="AN45" s="22">
        <v>28.8</v>
      </c>
      <c r="AO45" s="22">
        <v>4.8</v>
      </c>
      <c r="AP45" s="22">
        <v>17.600000000000001</v>
      </c>
      <c r="AQ45" s="22">
        <v>4.8</v>
      </c>
      <c r="AR45" s="22">
        <v>14.4</v>
      </c>
      <c r="AS45" s="22">
        <v>27.2</v>
      </c>
      <c r="AT45" s="22">
        <v>16</v>
      </c>
      <c r="AU45" s="22">
        <v>124.8</v>
      </c>
      <c r="AV45" s="22">
        <v>11.2</v>
      </c>
      <c r="AW45" s="22">
        <v>22.4</v>
      </c>
      <c r="AX45" s="22">
        <v>67.2</v>
      </c>
      <c r="AY45" s="22">
        <v>0</v>
      </c>
      <c r="AZ45" s="22">
        <v>20.8</v>
      </c>
      <c r="BA45" s="22">
        <v>25.6</v>
      </c>
      <c r="BB45" s="22">
        <v>9.6</v>
      </c>
      <c r="BC45" s="22">
        <v>8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138.08000000000001</v>
      </c>
      <c r="CC45" s="21">
        <v>21.12</v>
      </c>
      <c r="CE45" s="19">
        <v>8</v>
      </c>
      <c r="CG45" s="19">
        <v>3.6</v>
      </c>
      <c r="CH45" s="19">
        <v>3.6</v>
      </c>
      <c r="CI45" s="19">
        <v>3.6</v>
      </c>
      <c r="CJ45" s="19">
        <v>270</v>
      </c>
      <c r="CK45" s="19">
        <v>270</v>
      </c>
      <c r="CL45" s="19">
        <v>270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17.600000000000001</v>
      </c>
    </row>
    <row r="46" spans="1:96" s="27" customFormat="1" ht="11.4">
      <c r="B46" s="28" t="s">
        <v>114</v>
      </c>
      <c r="C46" s="29"/>
      <c r="D46" s="29">
        <v>0.64</v>
      </c>
      <c r="E46" s="29">
        <v>0</v>
      </c>
      <c r="F46" s="29">
        <v>0.64</v>
      </c>
      <c r="G46" s="29">
        <v>0.64</v>
      </c>
      <c r="H46" s="29">
        <v>18.559999999999999</v>
      </c>
      <c r="I46" s="29">
        <v>77.89</v>
      </c>
      <c r="J46" s="30">
        <v>0.16</v>
      </c>
      <c r="K46" s="30">
        <v>0</v>
      </c>
      <c r="L46" s="30">
        <v>0</v>
      </c>
      <c r="M46" s="30">
        <v>0</v>
      </c>
      <c r="N46" s="30">
        <v>14.4</v>
      </c>
      <c r="O46" s="30">
        <v>1.28</v>
      </c>
      <c r="P46" s="30">
        <v>2.88</v>
      </c>
      <c r="Q46" s="30">
        <v>0</v>
      </c>
      <c r="R46" s="30">
        <v>0</v>
      </c>
      <c r="S46" s="30">
        <v>1.28</v>
      </c>
      <c r="T46" s="30">
        <v>0.8</v>
      </c>
      <c r="U46" s="30">
        <v>41.6</v>
      </c>
      <c r="V46" s="30">
        <v>444.8</v>
      </c>
      <c r="W46" s="30">
        <v>25.6</v>
      </c>
      <c r="X46" s="30">
        <v>14.4</v>
      </c>
      <c r="Y46" s="30">
        <v>17.600000000000001</v>
      </c>
      <c r="Z46" s="30">
        <v>3.52</v>
      </c>
      <c r="AA46" s="30">
        <v>0</v>
      </c>
      <c r="AB46" s="30">
        <v>48</v>
      </c>
      <c r="AC46" s="30">
        <v>8</v>
      </c>
      <c r="AD46" s="30">
        <v>0.32</v>
      </c>
      <c r="AE46" s="30">
        <v>0.05</v>
      </c>
      <c r="AF46" s="30">
        <v>0.03</v>
      </c>
      <c r="AG46" s="30">
        <v>0.48</v>
      </c>
      <c r="AH46" s="30">
        <v>0.64</v>
      </c>
      <c r="AI46" s="30">
        <v>16</v>
      </c>
      <c r="AJ46" s="30">
        <v>0</v>
      </c>
      <c r="AK46" s="30">
        <v>19.2</v>
      </c>
      <c r="AL46" s="30">
        <v>20.8</v>
      </c>
      <c r="AM46" s="30">
        <v>30.4</v>
      </c>
      <c r="AN46" s="30">
        <v>28.8</v>
      </c>
      <c r="AO46" s="30">
        <v>4.8</v>
      </c>
      <c r="AP46" s="30">
        <v>17.600000000000001</v>
      </c>
      <c r="AQ46" s="30">
        <v>4.8</v>
      </c>
      <c r="AR46" s="30">
        <v>14.4</v>
      </c>
      <c r="AS46" s="30">
        <v>27.2</v>
      </c>
      <c r="AT46" s="30">
        <v>16</v>
      </c>
      <c r="AU46" s="30">
        <v>124.8</v>
      </c>
      <c r="AV46" s="30">
        <v>11.2</v>
      </c>
      <c r="AW46" s="30">
        <v>22.4</v>
      </c>
      <c r="AX46" s="30">
        <v>67.2</v>
      </c>
      <c r="AY46" s="30">
        <v>0</v>
      </c>
      <c r="AZ46" s="30">
        <v>20.8</v>
      </c>
      <c r="BA46" s="30">
        <v>25.6</v>
      </c>
      <c r="BB46" s="30">
        <v>9.6</v>
      </c>
      <c r="BC46" s="30">
        <v>8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138.08000000000001</v>
      </c>
      <c r="CC46" s="29">
        <f>SUM($CC$44:$CC$45)</f>
        <v>21.12</v>
      </c>
      <c r="CD46" s="27">
        <f>$I$46/$I$47*100</f>
        <v>2.8639293448885721</v>
      </c>
      <c r="CE46" s="27">
        <v>8</v>
      </c>
      <c r="CG46" s="27">
        <v>3.6</v>
      </c>
      <c r="CH46" s="27">
        <v>3.6</v>
      </c>
      <c r="CI46" s="27">
        <v>3.6</v>
      </c>
      <c r="CJ46" s="27">
        <v>270</v>
      </c>
      <c r="CK46" s="27">
        <v>270</v>
      </c>
      <c r="CL46" s="27">
        <v>270</v>
      </c>
      <c r="CM46" s="27">
        <v>0</v>
      </c>
      <c r="CN46" s="27">
        <v>0</v>
      </c>
      <c r="CO46" s="27">
        <v>0</v>
      </c>
      <c r="CP46" s="27">
        <v>0</v>
      </c>
      <c r="CQ46" s="27">
        <v>0</v>
      </c>
    </row>
    <row r="47" spans="1:96" s="27" customFormat="1" ht="11.4" hidden="1">
      <c r="B47" s="28" t="s">
        <v>115</v>
      </c>
      <c r="C47" s="29"/>
      <c r="D47" s="29">
        <v>106.2</v>
      </c>
      <c r="E47" s="29">
        <v>50.72</v>
      </c>
      <c r="F47" s="29">
        <v>70.349999999999994</v>
      </c>
      <c r="G47" s="29">
        <v>28.15</v>
      </c>
      <c r="H47" s="29">
        <v>423.2</v>
      </c>
      <c r="I47" s="29">
        <v>2719.69</v>
      </c>
      <c r="J47" s="30">
        <v>24.98</v>
      </c>
      <c r="K47" s="30">
        <v>13.49</v>
      </c>
      <c r="L47" s="30">
        <v>0</v>
      </c>
      <c r="M47" s="30">
        <v>0</v>
      </c>
      <c r="N47" s="30">
        <v>123.63</v>
      </c>
      <c r="O47" s="30">
        <v>270.99</v>
      </c>
      <c r="P47" s="30">
        <v>28.58</v>
      </c>
      <c r="Q47" s="30">
        <v>0</v>
      </c>
      <c r="R47" s="30">
        <v>0</v>
      </c>
      <c r="S47" s="30">
        <v>7.91</v>
      </c>
      <c r="T47" s="30">
        <v>29.24</v>
      </c>
      <c r="U47" s="30">
        <v>3615.48</v>
      </c>
      <c r="V47" s="30">
        <v>6042.7</v>
      </c>
      <c r="W47" s="30">
        <v>811.4</v>
      </c>
      <c r="X47" s="30">
        <v>370.54</v>
      </c>
      <c r="Y47" s="30">
        <v>1598.52</v>
      </c>
      <c r="Z47" s="30">
        <v>33.380000000000003</v>
      </c>
      <c r="AA47" s="30">
        <v>193.61</v>
      </c>
      <c r="AB47" s="30">
        <v>4814.6400000000003</v>
      </c>
      <c r="AC47" s="30">
        <v>1229.58</v>
      </c>
      <c r="AD47" s="30">
        <v>15.73</v>
      </c>
      <c r="AE47" s="30">
        <v>1.63</v>
      </c>
      <c r="AF47" s="30">
        <v>2.21</v>
      </c>
      <c r="AG47" s="30">
        <v>24.33</v>
      </c>
      <c r="AH47" s="30">
        <v>49.04</v>
      </c>
      <c r="AI47" s="30">
        <v>85.89</v>
      </c>
      <c r="AJ47" s="30">
        <v>0.8</v>
      </c>
      <c r="AK47" s="30">
        <v>2798.93</v>
      </c>
      <c r="AL47" s="30">
        <v>2803.57</v>
      </c>
      <c r="AM47" s="30">
        <v>4674.95</v>
      </c>
      <c r="AN47" s="30">
        <v>3287.34</v>
      </c>
      <c r="AO47" s="30">
        <v>1102.1300000000001</v>
      </c>
      <c r="AP47" s="30">
        <v>2255.5500000000002</v>
      </c>
      <c r="AQ47" s="30">
        <v>694.19</v>
      </c>
      <c r="AR47" s="30">
        <v>2997.31</v>
      </c>
      <c r="AS47" s="30">
        <v>1685.9</v>
      </c>
      <c r="AT47" s="30">
        <v>2491.86</v>
      </c>
      <c r="AU47" s="30">
        <v>2553.1999999999998</v>
      </c>
      <c r="AV47" s="30">
        <v>1299.72</v>
      </c>
      <c r="AW47" s="30">
        <v>1480.37</v>
      </c>
      <c r="AX47" s="30">
        <v>10810.78</v>
      </c>
      <c r="AY47" s="30">
        <v>0</v>
      </c>
      <c r="AZ47" s="30">
        <v>3406.49</v>
      </c>
      <c r="BA47" s="30">
        <v>1828.43</v>
      </c>
      <c r="BB47" s="30">
        <v>2099.1799999999998</v>
      </c>
      <c r="BC47" s="30">
        <v>964.96</v>
      </c>
      <c r="BD47" s="30">
        <v>0.43</v>
      </c>
      <c r="BE47" s="30">
        <v>0.21</v>
      </c>
      <c r="BF47" s="30">
        <v>0.17</v>
      </c>
      <c r="BG47" s="30">
        <v>0.44</v>
      </c>
      <c r="BH47" s="30">
        <v>0.47</v>
      </c>
      <c r="BI47" s="30">
        <v>1.68</v>
      </c>
      <c r="BJ47" s="30">
        <v>0.05</v>
      </c>
      <c r="BK47" s="30">
        <v>6.52</v>
      </c>
      <c r="BL47" s="30">
        <v>0.03</v>
      </c>
      <c r="BM47" s="30">
        <v>2.58</v>
      </c>
      <c r="BN47" s="30">
        <v>0.11</v>
      </c>
      <c r="BO47" s="30">
        <v>0.13</v>
      </c>
      <c r="BP47" s="30">
        <v>0</v>
      </c>
      <c r="BQ47" s="30">
        <v>0.31</v>
      </c>
      <c r="BR47" s="30">
        <v>0.5</v>
      </c>
      <c r="BS47" s="30">
        <v>10.18</v>
      </c>
      <c r="BT47" s="30">
        <v>0</v>
      </c>
      <c r="BU47" s="30">
        <v>0</v>
      </c>
      <c r="BV47" s="30">
        <v>13.81</v>
      </c>
      <c r="BW47" s="30">
        <v>0.1</v>
      </c>
      <c r="BX47" s="30">
        <v>0</v>
      </c>
      <c r="BY47" s="30">
        <v>0</v>
      </c>
      <c r="BZ47" s="30">
        <v>0</v>
      </c>
      <c r="CA47" s="30">
        <v>0</v>
      </c>
      <c r="CB47" s="30">
        <v>2917.68</v>
      </c>
      <c r="CC47" s="29">
        <v>410.99999999999994</v>
      </c>
      <c r="CE47" s="27">
        <v>996.05</v>
      </c>
      <c r="CG47" s="27">
        <v>296.48</v>
      </c>
      <c r="CH47" s="27">
        <v>185.83</v>
      </c>
      <c r="CI47" s="27">
        <v>241.16</v>
      </c>
      <c r="CJ47" s="27">
        <v>19275.009999999998</v>
      </c>
      <c r="CK47" s="27">
        <v>10794.42</v>
      </c>
      <c r="CL47" s="27">
        <v>15034.72</v>
      </c>
      <c r="CM47" s="27">
        <v>457.27</v>
      </c>
      <c r="CN47" s="27">
        <v>286.23</v>
      </c>
      <c r="CO47" s="27">
        <v>371.82</v>
      </c>
      <c r="CP47" s="27">
        <v>22.5</v>
      </c>
      <c r="CQ47" s="27">
        <v>5.79</v>
      </c>
    </row>
    <row r="48" spans="1:96">
      <c r="A48" s="85" t="s">
        <v>151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</row>
    <row r="49" spans="2:9" hidden="1">
      <c r="B49" s="14" t="s">
        <v>116</v>
      </c>
      <c r="C49" s="16"/>
      <c r="D49" s="16">
        <v>16</v>
      </c>
      <c r="E49" s="16"/>
      <c r="F49" s="16">
        <v>24</v>
      </c>
      <c r="G49" s="16"/>
      <c r="H49" s="16">
        <v>60</v>
      </c>
      <c r="I49" s="16"/>
    </row>
    <row r="50" spans="2:9">
      <c r="C50" s="16"/>
      <c r="D50" s="16"/>
      <c r="E50" s="16"/>
      <c r="F50" s="16"/>
      <c r="G50" s="16"/>
      <c r="H50" s="16"/>
      <c r="I50" s="16"/>
    </row>
    <row r="51" spans="2:9">
      <c r="C51" s="16"/>
      <c r="D51" s="16"/>
      <c r="E51" s="16"/>
      <c r="F51" s="16"/>
      <c r="G51" s="16"/>
      <c r="H51" s="16"/>
      <c r="I51" s="16"/>
    </row>
    <row r="52" spans="2:9">
      <c r="C52" s="16"/>
      <c r="D52" s="16"/>
      <c r="E52" s="16"/>
      <c r="F52" s="16"/>
      <c r="G52" s="16"/>
      <c r="H52" s="16"/>
      <c r="I52" s="16"/>
    </row>
    <row r="53" spans="2:9">
      <c r="C53" s="16"/>
      <c r="D53" s="16"/>
      <c r="E53" s="16"/>
      <c r="F53" s="16"/>
      <c r="G53" s="16"/>
      <c r="H53" s="16"/>
      <c r="I53" s="16"/>
    </row>
    <row r="54" spans="2:9">
      <c r="C54" s="16"/>
      <c r="D54" s="16"/>
      <c r="E54" s="16"/>
      <c r="F54" s="16"/>
      <c r="G54" s="16"/>
      <c r="H54" s="16"/>
      <c r="I54" s="16"/>
    </row>
    <row r="55" spans="2:9">
      <c r="C55" s="16"/>
      <c r="D55" s="16"/>
      <c r="E55" s="16"/>
      <c r="F55" s="16"/>
      <c r="G55" s="16"/>
      <c r="H55" s="16"/>
      <c r="I55" s="16"/>
    </row>
    <row r="56" spans="2:9">
      <c r="C56" s="16"/>
      <c r="D56" s="16"/>
      <c r="E56" s="16"/>
      <c r="F56" s="16"/>
      <c r="G56" s="16"/>
      <c r="H56" s="16"/>
      <c r="I56" s="16"/>
    </row>
    <row r="57" spans="2:9">
      <c r="C57" s="16"/>
      <c r="D57" s="16"/>
      <c r="E57" s="16"/>
      <c r="F57" s="16"/>
      <c r="G57" s="16"/>
      <c r="H57" s="16"/>
      <c r="I57" s="16"/>
    </row>
    <row r="58" spans="2:9">
      <c r="C58" s="16"/>
      <c r="D58" s="16"/>
      <c r="E58" s="16"/>
      <c r="F58" s="16"/>
      <c r="G58" s="16"/>
      <c r="H58" s="16"/>
      <c r="I58" s="16"/>
    </row>
    <row r="59" spans="2:9">
      <c r="C59" s="16"/>
      <c r="D59" s="16"/>
      <c r="E59" s="16"/>
      <c r="F59" s="16"/>
      <c r="G59" s="16"/>
      <c r="H59" s="16"/>
      <c r="I59" s="16"/>
    </row>
    <row r="60" spans="2:9">
      <c r="C60" s="16"/>
      <c r="D60" s="16"/>
      <c r="E60" s="16"/>
      <c r="F60" s="16"/>
      <c r="G60" s="16"/>
      <c r="H60" s="16"/>
      <c r="I60" s="16"/>
    </row>
    <row r="61" spans="2:9">
      <c r="C61" s="16"/>
      <c r="D61" s="16"/>
      <c r="E61" s="16"/>
      <c r="F61" s="16"/>
      <c r="G61" s="16"/>
      <c r="H61" s="16"/>
      <c r="I61" s="16"/>
    </row>
    <row r="62" spans="2:9">
      <c r="C62" s="16"/>
      <c r="D62" s="16"/>
      <c r="E62" s="16"/>
      <c r="F62" s="16"/>
      <c r="G62" s="16"/>
      <c r="H62" s="16"/>
      <c r="I62" s="16"/>
    </row>
    <row r="63" spans="2:9">
      <c r="C63" s="16"/>
      <c r="D63" s="16"/>
      <c r="E63" s="16"/>
      <c r="F63" s="16"/>
      <c r="G63" s="16"/>
      <c r="H63" s="16"/>
      <c r="I63" s="16"/>
    </row>
    <row r="64" spans="2:9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8:XFD28"/>
    <mergeCell ref="A48:CC48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2" t="s">
        <v>119</v>
      </c>
      <c r="C1" s="83"/>
      <c r="D1" s="84"/>
      <c r="E1" s="32" t="s">
        <v>120</v>
      </c>
      <c r="F1" s="33"/>
      <c r="I1" s="32" t="s">
        <v>121</v>
      </c>
      <c r="J1" s="34"/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133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134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135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136</v>
      </c>
      <c r="B15" s="64" t="s">
        <v>135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137</v>
      </c>
      <c r="B18" s="46" t="s">
        <v>138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139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140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141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142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143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144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145</v>
      </c>
      <c r="C29" s="72" t="s">
        <v>149</v>
      </c>
      <c r="D29" s="41" t="s">
        <v>107</v>
      </c>
      <c r="E29" s="42">
        <v>160</v>
      </c>
      <c r="F29" s="43">
        <v>21.12</v>
      </c>
      <c r="G29" s="42">
        <v>77.888000000000005</v>
      </c>
      <c r="H29" s="42">
        <v>0.64</v>
      </c>
      <c r="I29" s="42">
        <v>0.64</v>
      </c>
      <c r="J29" s="44">
        <v>18.559999999999999</v>
      </c>
    </row>
    <row r="30" spans="1:10" hidden="1">
      <c r="A30" s="45"/>
      <c r="B30" s="70" t="s">
        <v>142</v>
      </c>
      <c r="C30" s="52"/>
      <c r="D30" s="53"/>
      <c r="E30" s="54"/>
      <c r="F30" s="55"/>
      <c r="G30" s="54"/>
      <c r="H30" s="54"/>
      <c r="I30" s="54"/>
      <c r="J30" s="56"/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146</v>
      </c>
      <c r="B33" s="39" t="s">
        <v>132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141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142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134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147</v>
      </c>
      <c r="B39" s="64" t="s">
        <v>148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145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142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135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45365.326874999999</v>
      </c>
      <c r="C1">
        <f>YEAR(Дата_Сост)</f>
        <v>2024</v>
      </c>
      <c r="D1">
        <f>MONTH(Дата_Сост)</f>
        <v>3</v>
      </c>
      <c r="E1">
        <f>DAY(Дата_Сост)</f>
        <v>14</v>
      </c>
    </row>
    <row r="2" spans="1:5">
      <c r="A2" t="s">
        <v>82</v>
      </c>
      <c r="B2" s="2">
        <v>45355.669085648151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32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14.03.2024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2024-03-05T03:22:14Z</dcterms:modified>
</cp:coreProperties>
</file>