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<sst xmlns="http://schemas.openxmlformats.org/spreadsheetml/2006/main" count="183" uniqueCount="155">
  <si>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</si>
  <si>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</si>
  <si>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</si>
  <si>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</si>
  <si>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</si>
  <si>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</si>
  <si>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</si>
  <si>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</si>
  <si>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</si>
  <si>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</si>
  <si>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</si>
  <si>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</si>
  <si>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</si>
  <si>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</si>
  <si>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</si>
  <si>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</si>
  <si>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</si>
  <si>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</si>
  <si>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</si>
  <si>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</si>
  <si>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</si>
  <si>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</si>
  <si>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</si>
  <si>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</si>
  <si>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</si>
  <si>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</si>
  <si>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</si>
  <si>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</si>
  <si>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</si>
  <si>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</si>
  <si>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</si>
  <si>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</si>
  <si>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</si>
  <si>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</si>
  <si>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</si>
  <si>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</si>
  <si>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</si>
  <si>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</si>
  <si>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</si>
  <si>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</si>
  <si>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</si>
  <si>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</si>
  <si>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</si>
  <si>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</si>
  <si>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</si>
  <si>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</si>
  <si>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</si>
  <si>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</si>
  <si>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</si>
  <si>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</si>
  <si>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</si>
  <si>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</si>
  <si>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</si>
  <si>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</si>
  <si>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</si>
  <si>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</si>
  <si>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</si>
  <si>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</si>
  <si>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</si>
  <si>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</si>
  <si>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</si>
  <si>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</si>
  <si>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</si>
  <si>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</si>
  <si>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</si>
  <si>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</si>
  <si>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</si>
  <si>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</si>
  <si>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</si>
  <si>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</si>
  <si>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</si>
  <si>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</si>
  <si>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</si>
  <si>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</si>
  <si>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</si>
  <si>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</si>
  <si>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</si>
  <si>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</si>
  <si>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</si>
  <si>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</si>
  <si>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</si>
  <si>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</si>
  <si>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</si>
  <si>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</si>
  <si>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</si>
  <si>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</si>
  <si>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</si>
  <si>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</si>
  <si>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</si>
  <si>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</si>
  <si>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</si>
  <si>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</si>
  <si>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</si>
  <si>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</si>
  <si>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</si>
  <si>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</si>
  <si>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</si>
  <si>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</si>
  <si>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</si>
  <si>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</si>
  <si>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Щи из свежей капусты со сметаной</t>
  </si>
  <si>
    <t>Каша рисовая с овощами</t>
  </si>
  <si>
    <t>Биточки (котлеты)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</si>
  <si>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</si>
  <si>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</si>
  <si>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</si>
  <si>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</si>
  <si>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</si>
  <si>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</si>
  <si>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</si>
  <si>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</si>
  <si>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</si>
  <si>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</si>
  <si>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 xml:space="preserve">Рис припущенный с овощами 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</si>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</sst>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2" workbookViewId="0">
      <selection activeCell="H38" sqref="H3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10.4.2024г.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"10 апреля 2024 г."</f>
        <v>10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"240"</f>
        <v>240</v>
      </c>
      <c r="D11" s="25">
        <v>29.92</v>
      </c>
      <c r="E11" s="25">
        <v>0.05</v>
      </c>
      <c r="F11" s="25">
        <v>7.5</v>
      </c>
      <c r="G11" s="25">
        <v>0</v>
      </c>
      <c r="H11" s="25">
        <v>58.13</v>
      </c>
      <c r="I11" s="25">
        <v>605.50239789599993</v>
      </c>
      <c r="J11" s="26">
        <v>2.83</v>
      </c>
      <c r="K11" s="26">
        <v>1.06</v>
      </c>
      <c r="L11" s="26">
        <v>0</v>
      </c>
      <c r="M11" s="26">
        <v>0</v>
      </c>
      <c r="N11" s="26">
        <v>56.44</v>
      </c>
      <c r="O11" s="26">
        <v>0</v>
      </c>
      <c r="P11" s="26">
        <v>1.69</v>
      </c>
      <c r="Q11" s="26">
        <v>0</v>
      </c>
      <c r="R11" s="26">
        <v>0</v>
      </c>
      <c r="S11" s="26">
        <v>66.81</v>
      </c>
      <c r="T11" s="26">
        <v>8.34</v>
      </c>
      <c r="U11" s="26">
        <v>2567.27</v>
      </c>
      <c r="V11" s="26">
        <v>214.1</v>
      </c>
      <c r="W11" s="26">
        <v>150.26</v>
      </c>
      <c r="X11" s="26">
        <v>0.11</v>
      </c>
      <c r="Y11" s="26">
        <v>259.89999999999998</v>
      </c>
      <c r="Z11" s="26">
        <v>1.8</v>
      </c>
      <c r="AA11" s="26">
        <v>61.03</v>
      </c>
      <c r="AB11" s="26">
        <v>14.41</v>
      </c>
      <c r="AC11" s="26">
        <v>104.72</v>
      </c>
      <c r="AD11" s="26">
        <v>0.06</v>
      </c>
      <c r="AE11" s="26">
        <v>0.12</v>
      </c>
      <c r="AF11" s="26">
        <v>0.33</v>
      </c>
      <c r="AG11" s="26">
        <v>5.43</v>
      </c>
      <c r="AH11" s="26">
        <v>0.01</v>
      </c>
      <c r="AI11" s="26">
        <v>0.19</v>
      </c>
      <c r="AJ11" s="26">
        <v>0</v>
      </c>
      <c r="AK11" s="26">
        <v>2.37</v>
      </c>
      <c r="AL11" s="26">
        <v>2.31</v>
      </c>
      <c r="AM11" s="26">
        <v>4.29</v>
      </c>
      <c r="AN11" s="26">
        <v>2.54</v>
      </c>
      <c r="AO11" s="26">
        <v>0.96</v>
      </c>
      <c r="AP11" s="26">
        <v>2.65</v>
      </c>
      <c r="AQ11" s="26">
        <v>2.4300000000000002</v>
      </c>
      <c r="AR11" s="26">
        <v>2.37</v>
      </c>
      <c r="AS11" s="26">
        <v>2.0299999999999998</v>
      </c>
      <c r="AT11" s="26">
        <v>1.47</v>
      </c>
      <c r="AU11" s="26">
        <v>3.21</v>
      </c>
      <c r="AV11" s="26">
        <v>1.97</v>
      </c>
      <c r="AW11" s="26">
        <v>1.35</v>
      </c>
      <c r="AX11" s="26">
        <v>8.01</v>
      </c>
      <c r="AY11" s="26">
        <v>0</v>
      </c>
      <c r="AZ11" s="26">
        <v>2.71</v>
      </c>
      <c r="BA11" s="26">
        <v>3.05</v>
      </c>
      <c r="BB11" s="26">
        <v>2.37</v>
      </c>
      <c r="BC11" s="26">
        <v>0.56000000000000005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1.17</v>
      </c>
      <c r="BL11" s="26">
        <v>0</v>
      </c>
      <c r="BM11" s="26">
        <v>0.36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0.95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127.24</v>
      </c>
      <c r="CC11" s="25">
        <v>74.67</v>
      </c>
      <c r="CE11" s="23">
        <v>63.43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0.6</v>
      </c>
      <c r="CR11" s="23">
        <v>45.26</v>
      </c>
    </row>
    <row r="12" spans="1:96" s="23" customFormat="1">
      <c r="A12" s="23" t="str">
        <f>"4/13"</f>
        <v>4/13</v>
      </c>
      <c r="B12" s="24" t="s">
        <v>94</v>
      </c>
      <c r="C12" s="25" t="str">
        <f>"10"</f>
        <v>10</v>
      </c>
      <c r="D12" s="25">
        <v>2.3199999999999998</v>
      </c>
      <c r="E12" s="25">
        <v>2.3199999999999998</v>
      </c>
      <c r="F12" s="25">
        <v>2.95</v>
      </c>
      <c r="G12" s="25">
        <v>0</v>
      </c>
      <c r="H12" s="25">
        <v>0</v>
      </c>
      <c r="I12" s="25">
        <v>36.43</v>
      </c>
      <c r="J12" s="26">
        <v>1.59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0.2</v>
      </c>
      <c r="T12" s="26">
        <v>0.43</v>
      </c>
      <c r="U12" s="26">
        <v>81</v>
      </c>
      <c r="V12" s="26">
        <v>8.8000000000000007</v>
      </c>
      <c r="W12" s="26">
        <v>88</v>
      </c>
      <c r="X12" s="26">
        <v>3.5</v>
      </c>
      <c r="Y12" s="26">
        <v>50</v>
      </c>
      <c r="Z12" s="26">
        <v>0.1</v>
      </c>
      <c r="AA12" s="26">
        <v>26</v>
      </c>
      <c r="AB12" s="26">
        <v>17</v>
      </c>
      <c r="AC12" s="26">
        <v>28.8</v>
      </c>
      <c r="AD12" s="26">
        <v>0.05</v>
      </c>
      <c r="AE12" s="26">
        <v>0</v>
      </c>
      <c r="AF12" s="26">
        <v>0.03</v>
      </c>
      <c r="AG12" s="26">
        <v>0.02</v>
      </c>
      <c r="AH12" s="26">
        <v>0.61</v>
      </c>
      <c r="AI12" s="26">
        <v>7.0000000000000007E-2</v>
      </c>
      <c r="AJ12" s="26">
        <v>0</v>
      </c>
      <c r="AK12" s="26">
        <v>169</v>
      </c>
      <c r="AL12" s="26">
        <v>97</v>
      </c>
      <c r="AM12" s="26">
        <v>193</v>
      </c>
      <c r="AN12" s="26">
        <v>153</v>
      </c>
      <c r="AO12" s="26">
        <v>54</v>
      </c>
      <c r="AP12" s="26">
        <v>92</v>
      </c>
      <c r="AQ12" s="26">
        <v>66</v>
      </c>
      <c r="AR12" s="26">
        <v>122</v>
      </c>
      <c r="AS12" s="26">
        <v>60</v>
      </c>
      <c r="AT12" s="26">
        <v>71</v>
      </c>
      <c r="AU12" s="26">
        <v>135</v>
      </c>
      <c r="AV12" s="26">
        <v>149</v>
      </c>
      <c r="AW12" s="26">
        <v>38</v>
      </c>
      <c r="AX12" s="26">
        <v>460</v>
      </c>
      <c r="AY12" s="26">
        <v>0</v>
      </c>
      <c r="AZ12" s="26">
        <v>232</v>
      </c>
      <c r="BA12" s="26">
        <v>120</v>
      </c>
      <c r="BB12" s="26">
        <v>135</v>
      </c>
      <c r="BC12" s="26">
        <v>21</v>
      </c>
      <c r="BD12" s="26">
        <v>0</v>
      </c>
      <c r="BE12" s="26">
        <v>0.01</v>
      </c>
      <c r="BF12" s="26">
        <v>0.04</v>
      </c>
      <c r="BG12" s="26">
        <v>0.13</v>
      </c>
      <c r="BH12" s="26">
        <v>0.12</v>
      </c>
      <c r="BI12" s="26">
        <v>0.24</v>
      </c>
      <c r="BJ12" s="26">
        <v>0.03</v>
      </c>
      <c r="BK12" s="26">
        <v>0.62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0.04</v>
      </c>
      <c r="BR12" s="26">
        <v>0.05</v>
      </c>
      <c r="BS12" s="26">
        <v>0.68</v>
      </c>
      <c r="BT12" s="26">
        <v>0</v>
      </c>
      <c r="BU12" s="26">
        <v>0</v>
      </c>
      <c r="BV12" s="26">
        <v>7.0000000000000007E-2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4.0999999999999996</v>
      </c>
      <c r="CC12" s="25">
        <v>8.7100000000000009</v>
      </c>
      <c r="CE12" s="23">
        <v>28.83</v>
      </c>
      <c r="CG12" s="23">
        <v>0</v>
      </c>
      <c r="CH12" s="23">
        <v>0</v>
      </c>
      <c r="CI12" s="23">
        <v>0</v>
      </c>
      <c r="CJ12" s="23">
        <v>1500</v>
      </c>
      <c r="CK12" s="23">
        <v>1110</v>
      </c>
      <c r="CL12" s="23">
        <v>1305</v>
      </c>
      <c r="CM12" s="23">
        <v>4.59</v>
      </c>
      <c r="CN12" s="23">
        <v>2.91</v>
      </c>
      <c r="CO12" s="23">
        <v>3.75</v>
      </c>
      <c r="CP12" s="23">
        <v>0</v>
      </c>
      <c r="CQ12" s="23">
        <v>0</v>
      </c>
      <c r="CR12" s="23">
        <v>5.28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674.84</v>
      </c>
      <c r="CK13" s="23">
        <v>259.99</v>
      </c>
      <c r="CL13" s="23">
        <v>467.41</v>
      </c>
      <c r="CM13" s="23">
        <v>5.4</v>
      </c>
      <c r="CN13" s="23">
        <v>5.4</v>
      </c>
      <c r="CO13" s="23">
        <v>5.4</v>
      </c>
      <c r="CP13" s="23">
        <v>0</v>
      </c>
      <c r="CQ13" s="23">
        <v>0</v>
      </c>
      <c r="CR13" s="23">
        <v>2.33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3.88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2.35</v>
      </c>
    </row>
    <row r="15" spans="1:96" s="27" customFormat="1" ht="11.4">
      <c r="B15" s="28" t="s">
        <v>97</v>
      </c>
      <c r="C15" s="29"/>
      <c r="D15" s="29">
        <v>35.76</v>
      </c>
      <c r="E15" s="29">
        <v>2.37</v>
      </c>
      <c r="F15" s="29">
        <v>10.83</v>
      </c>
      <c r="G15" s="29">
        <v>0.37</v>
      </c>
      <c r="H15" s="29">
        <v>88.83</v>
      </c>
      <c r="I15" s="29">
        <v>783.36</v>
      </c>
      <c r="J15" s="30">
        <v>4.42</v>
      </c>
      <c r="K15" s="30">
        <v>1.06</v>
      </c>
      <c r="L15" s="30">
        <v>0</v>
      </c>
      <c r="M15" s="30">
        <v>0</v>
      </c>
      <c r="N15" s="30">
        <v>64.040000000000006</v>
      </c>
      <c r="O15" s="30">
        <v>22.8</v>
      </c>
      <c r="P15" s="30">
        <v>1.99</v>
      </c>
      <c r="Q15" s="30">
        <v>0</v>
      </c>
      <c r="R15" s="30">
        <v>0</v>
      </c>
      <c r="S15" s="30">
        <v>67.36</v>
      </c>
      <c r="T15" s="30">
        <v>9.75</v>
      </c>
      <c r="U15" s="30">
        <v>2648.99</v>
      </c>
      <c r="V15" s="30">
        <v>232.79</v>
      </c>
      <c r="W15" s="30">
        <v>240.8</v>
      </c>
      <c r="X15" s="30">
        <v>4.3</v>
      </c>
      <c r="Y15" s="30">
        <v>311.13</v>
      </c>
      <c r="Z15" s="30">
        <v>1.96</v>
      </c>
      <c r="AA15" s="30">
        <v>87.03</v>
      </c>
      <c r="AB15" s="30">
        <v>31.95</v>
      </c>
      <c r="AC15" s="30">
        <v>133.63999999999999</v>
      </c>
      <c r="AD15" s="30">
        <v>0.12</v>
      </c>
      <c r="AE15" s="30">
        <v>0.13</v>
      </c>
      <c r="AF15" s="30">
        <v>0.36</v>
      </c>
      <c r="AG15" s="30">
        <v>5.46</v>
      </c>
      <c r="AH15" s="30">
        <v>0.63</v>
      </c>
      <c r="AI15" s="30">
        <v>1.22</v>
      </c>
      <c r="AJ15" s="30">
        <v>0</v>
      </c>
      <c r="AK15" s="30">
        <v>331.84</v>
      </c>
      <c r="AL15" s="30">
        <v>266.42</v>
      </c>
      <c r="AM15" s="30">
        <v>452.53</v>
      </c>
      <c r="AN15" s="30">
        <v>241.34</v>
      </c>
      <c r="AO15" s="30">
        <v>105.34</v>
      </c>
      <c r="AP15" s="30">
        <v>196.17</v>
      </c>
      <c r="AQ15" s="30">
        <v>106.27</v>
      </c>
      <c r="AR15" s="30">
        <v>307.20999999999998</v>
      </c>
      <c r="AS15" s="30">
        <v>174.26</v>
      </c>
      <c r="AT15" s="30">
        <v>229.07</v>
      </c>
      <c r="AU15" s="30">
        <v>267.41000000000003</v>
      </c>
      <c r="AV15" s="30">
        <v>219.89</v>
      </c>
      <c r="AW15" s="30">
        <v>159.41</v>
      </c>
      <c r="AX15" s="30">
        <v>1471.99</v>
      </c>
      <c r="AY15" s="30">
        <v>0</v>
      </c>
      <c r="AZ15" s="30">
        <v>561.83000000000004</v>
      </c>
      <c r="BA15" s="30">
        <v>265.29000000000002</v>
      </c>
      <c r="BB15" s="30">
        <v>231.76</v>
      </c>
      <c r="BC15" s="30">
        <v>96.38</v>
      </c>
      <c r="BD15" s="30">
        <v>0.14000000000000001</v>
      </c>
      <c r="BE15" s="30">
        <v>7.0000000000000007E-2</v>
      </c>
      <c r="BF15" s="30">
        <v>7.0000000000000007E-2</v>
      </c>
      <c r="BG15" s="30">
        <v>0.21</v>
      </c>
      <c r="BH15" s="30">
        <v>0.21</v>
      </c>
      <c r="BI15" s="30">
        <v>0.66</v>
      </c>
      <c r="BJ15" s="30">
        <v>0.03</v>
      </c>
      <c r="BK15" s="30">
        <v>1.82</v>
      </c>
      <c r="BL15" s="30">
        <v>0.02</v>
      </c>
      <c r="BM15" s="30">
        <v>0.7</v>
      </c>
      <c r="BN15" s="30">
        <v>0.02</v>
      </c>
      <c r="BO15" s="30">
        <v>0</v>
      </c>
      <c r="BP15" s="30">
        <v>0</v>
      </c>
      <c r="BQ15" s="30">
        <v>0.12</v>
      </c>
      <c r="BR15" s="30">
        <v>0.17</v>
      </c>
      <c r="BS15" s="30">
        <v>1.66</v>
      </c>
      <c r="BT15" s="30">
        <v>0</v>
      </c>
      <c r="BU15" s="30">
        <v>0</v>
      </c>
      <c r="BV15" s="30">
        <v>0.26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351.36</v>
      </c>
      <c r="CC15" s="29">
        <f>SUM($CC$10:$CC$14)</f>
        <v>90.059999999999988</v>
      </c>
      <c r="CD15" s="27">
        <f>$I$15/$I$49*100</f>
        <v>19.730797130652054</v>
      </c>
      <c r="CE15" s="27">
        <v>92.36</v>
      </c>
      <c r="CG15" s="27">
        <v>25.46</v>
      </c>
      <c r="CH15" s="27">
        <v>15.28</v>
      </c>
      <c r="CI15" s="27">
        <v>20.37</v>
      </c>
      <c r="CJ15" s="27">
        <v>2189.52</v>
      </c>
      <c r="CK15" s="27">
        <v>1377.59</v>
      </c>
      <c r="CL15" s="27">
        <v>1783.55</v>
      </c>
      <c r="CM15" s="27">
        <v>41.75</v>
      </c>
      <c r="CN15" s="27">
        <v>40.07</v>
      </c>
      <c r="CO15" s="27">
        <v>40.909999999999997</v>
      </c>
      <c r="CP15" s="27">
        <v>7</v>
      </c>
      <c r="CQ15" s="27">
        <v>0.6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16.940000000000001</v>
      </c>
      <c r="CH17" s="23">
        <v>7.76</v>
      </c>
      <c r="CI17" s="23">
        <v>12.35</v>
      </c>
      <c r="CJ17" s="23">
        <v>507.92</v>
      </c>
      <c r="CK17" s="23">
        <v>121.62</v>
      </c>
      <c r="CL17" s="23">
        <v>314.77</v>
      </c>
      <c r="CM17" s="23">
        <v>8.16</v>
      </c>
      <c r="CN17" s="23">
        <v>7.7</v>
      </c>
      <c r="CO17" s="23">
        <v>7.93</v>
      </c>
      <c r="CP17" s="23">
        <v>1.8</v>
      </c>
      <c r="CQ17" s="23">
        <v>0.3</v>
      </c>
      <c r="CR17" s="23">
        <v>3.59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9.67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5.86</v>
      </c>
    </row>
    <row r="19" spans="1:96" s="23" customFormat="1">
      <c r="A19" s="23" t="str">
        <f>"44/3"</f>
        <v>44/3</v>
      </c>
      <c r="B19" s="24" t="s">
        <v>101</v>
      </c>
      <c r="C19" s="25" t="str">
        <f>"180"</f>
        <v>180</v>
      </c>
      <c r="D19" s="25">
        <v>4.54</v>
      </c>
      <c r="E19" s="25">
        <v>0</v>
      </c>
      <c r="F19" s="25">
        <v>8.57</v>
      </c>
      <c r="G19" s="25">
        <v>8.57</v>
      </c>
      <c r="H19" s="25">
        <v>47.52</v>
      </c>
      <c r="I19" s="25">
        <v>285.1038054</v>
      </c>
      <c r="J19" s="26">
        <v>1.2</v>
      </c>
      <c r="K19" s="26">
        <v>5.27</v>
      </c>
      <c r="L19" s="26">
        <v>0</v>
      </c>
      <c r="M19" s="26">
        <v>0</v>
      </c>
      <c r="N19" s="26">
        <v>1.64</v>
      </c>
      <c r="O19" s="26">
        <v>43.65</v>
      </c>
      <c r="P19" s="26">
        <v>2.23</v>
      </c>
      <c r="Q19" s="26">
        <v>0</v>
      </c>
      <c r="R19" s="26">
        <v>0</v>
      </c>
      <c r="S19" s="26">
        <v>0.04</v>
      </c>
      <c r="T19" s="26">
        <v>4.2</v>
      </c>
      <c r="U19" s="26">
        <v>1388.66</v>
      </c>
      <c r="V19" s="26">
        <v>92.09</v>
      </c>
      <c r="W19" s="26">
        <v>22.4</v>
      </c>
      <c r="X19" s="26">
        <v>34.06</v>
      </c>
      <c r="Y19" s="26">
        <v>99.13</v>
      </c>
      <c r="Z19" s="26">
        <v>0.83</v>
      </c>
      <c r="AA19" s="26">
        <v>0</v>
      </c>
      <c r="AB19" s="26">
        <v>583.20000000000005</v>
      </c>
      <c r="AC19" s="26">
        <v>108</v>
      </c>
      <c r="AD19" s="26">
        <v>3.86</v>
      </c>
      <c r="AE19" s="26">
        <v>0.05</v>
      </c>
      <c r="AF19" s="26">
        <v>0.03</v>
      </c>
      <c r="AG19" s="26">
        <v>0.92</v>
      </c>
      <c r="AH19" s="26">
        <v>2.19</v>
      </c>
      <c r="AI19" s="26">
        <v>0.54</v>
      </c>
      <c r="AJ19" s="26">
        <v>0</v>
      </c>
      <c r="AK19" s="26">
        <v>261.58999999999997</v>
      </c>
      <c r="AL19" s="26">
        <v>205.6</v>
      </c>
      <c r="AM19" s="26">
        <v>385.12</v>
      </c>
      <c r="AN19" s="26">
        <v>162.54</v>
      </c>
      <c r="AO19" s="26">
        <v>99.26</v>
      </c>
      <c r="AP19" s="26">
        <v>149.87</v>
      </c>
      <c r="AQ19" s="26">
        <v>62.17</v>
      </c>
      <c r="AR19" s="26">
        <v>230.08</v>
      </c>
      <c r="AS19" s="26">
        <v>243.33</v>
      </c>
      <c r="AT19" s="26">
        <v>317.06</v>
      </c>
      <c r="AU19" s="26">
        <v>340.55</v>
      </c>
      <c r="AV19" s="26">
        <v>105.72</v>
      </c>
      <c r="AW19" s="26">
        <v>199.11</v>
      </c>
      <c r="AX19" s="26">
        <v>753.34</v>
      </c>
      <c r="AY19" s="26">
        <v>0</v>
      </c>
      <c r="AZ19" s="26">
        <v>205.33</v>
      </c>
      <c r="BA19" s="26">
        <v>205.49</v>
      </c>
      <c r="BB19" s="26">
        <v>180</v>
      </c>
      <c r="BC19" s="26">
        <v>85.22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0.61</v>
      </c>
      <c r="BL19" s="26">
        <v>0</v>
      </c>
      <c r="BM19" s="26">
        <v>0.35</v>
      </c>
      <c r="BN19" s="26">
        <v>0.02</v>
      </c>
      <c r="BO19" s="26">
        <v>0.06</v>
      </c>
      <c r="BP19" s="26">
        <v>0</v>
      </c>
      <c r="BQ19" s="26">
        <v>0</v>
      </c>
      <c r="BR19" s="26">
        <v>0</v>
      </c>
      <c r="BS19" s="26">
        <v>2.08</v>
      </c>
      <c r="BT19" s="26">
        <v>0</v>
      </c>
      <c r="BU19" s="26">
        <v>0</v>
      </c>
      <c r="BV19" s="26">
        <v>4.8099999999999996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144.38</v>
      </c>
      <c r="CC19" s="25">
        <v>13.89</v>
      </c>
      <c r="CE19" s="23">
        <v>97.2</v>
      </c>
      <c r="CG19" s="23">
        <v>124</v>
      </c>
      <c r="CH19" s="23">
        <v>63.8</v>
      </c>
      <c r="CI19" s="23">
        <v>93.9</v>
      </c>
      <c r="CJ19" s="23">
        <v>2235.9899999999998</v>
      </c>
      <c r="CK19" s="23">
        <v>1070.55</v>
      </c>
      <c r="CL19" s="23">
        <v>1653.27</v>
      </c>
      <c r="CM19" s="23">
        <v>29.43</v>
      </c>
      <c r="CN19" s="23">
        <v>15.47</v>
      </c>
      <c r="CO19" s="23">
        <v>22.45</v>
      </c>
      <c r="CP19" s="23">
        <v>0</v>
      </c>
      <c r="CQ19" s="23">
        <v>3.6</v>
      </c>
      <c r="CR19" s="23">
        <v>8.42</v>
      </c>
    </row>
    <row r="20" spans="1:96" s="23" customFormat="1">
      <c r="A20" s="23" t="str">
        <f>"5/9"</f>
        <v>5/9</v>
      </c>
      <c r="B20" s="24" t="s">
        <v>102</v>
      </c>
      <c r="C20" s="25" t="str">
        <f>"90"</f>
        <v>90</v>
      </c>
      <c r="D20" s="25">
        <v>13.36</v>
      </c>
      <c r="E20" s="25">
        <v>12.14</v>
      </c>
      <c r="F20" s="25">
        <v>11.2</v>
      </c>
      <c r="G20" s="25">
        <v>1.47</v>
      </c>
      <c r="H20" s="25">
        <v>8.3699999999999992</v>
      </c>
      <c r="I20" s="25">
        <v>187.903953</v>
      </c>
      <c r="J20" s="26">
        <v>3.62</v>
      </c>
      <c r="K20" s="26">
        <v>1.17</v>
      </c>
      <c r="L20" s="26">
        <v>0</v>
      </c>
      <c r="M20" s="26">
        <v>0</v>
      </c>
      <c r="N20" s="26">
        <v>1.28</v>
      </c>
      <c r="O20" s="26">
        <v>6.91</v>
      </c>
      <c r="P20" s="26">
        <v>0.19</v>
      </c>
      <c r="Q20" s="26">
        <v>0</v>
      </c>
      <c r="R20" s="26">
        <v>0</v>
      </c>
      <c r="S20" s="26">
        <v>0.05</v>
      </c>
      <c r="T20" s="26">
        <v>1.43</v>
      </c>
      <c r="U20" s="26">
        <v>213.6</v>
      </c>
      <c r="V20" s="26">
        <v>143.59</v>
      </c>
      <c r="W20" s="26">
        <v>36.39</v>
      </c>
      <c r="X20" s="26">
        <v>15.24</v>
      </c>
      <c r="Y20" s="26">
        <v>114.73</v>
      </c>
      <c r="Z20" s="26">
        <v>1.1599999999999999</v>
      </c>
      <c r="AA20" s="26">
        <v>40.9</v>
      </c>
      <c r="AB20" s="26">
        <v>8.91</v>
      </c>
      <c r="AC20" s="26">
        <v>52.9</v>
      </c>
      <c r="AD20" s="26">
        <v>1.19</v>
      </c>
      <c r="AE20" s="26">
        <v>0.06</v>
      </c>
      <c r="AF20" s="26">
        <v>0.12</v>
      </c>
      <c r="AG20" s="26">
        <v>4.71</v>
      </c>
      <c r="AH20" s="26">
        <v>8.66</v>
      </c>
      <c r="AI20" s="26">
        <v>0.3</v>
      </c>
      <c r="AJ20" s="26">
        <v>0</v>
      </c>
      <c r="AK20" s="26">
        <v>723.52</v>
      </c>
      <c r="AL20" s="26">
        <v>783.6</v>
      </c>
      <c r="AM20" s="26">
        <v>1148.99</v>
      </c>
      <c r="AN20" s="26">
        <v>1318.6</v>
      </c>
      <c r="AO20" s="26">
        <v>341.15</v>
      </c>
      <c r="AP20" s="26">
        <v>645.55999999999995</v>
      </c>
      <c r="AQ20" s="26">
        <v>18.86</v>
      </c>
      <c r="AR20" s="26">
        <v>667.12</v>
      </c>
      <c r="AS20" s="26">
        <v>28.68</v>
      </c>
      <c r="AT20" s="26">
        <v>40.01</v>
      </c>
      <c r="AU20" s="26">
        <v>33.01</v>
      </c>
      <c r="AV20" s="26">
        <v>331.79</v>
      </c>
      <c r="AW20" s="26">
        <v>30.68</v>
      </c>
      <c r="AX20" s="26">
        <v>256.52999999999997</v>
      </c>
      <c r="AY20" s="26">
        <v>0</v>
      </c>
      <c r="AZ20" s="26">
        <v>83.58</v>
      </c>
      <c r="BA20" s="26">
        <v>36.35</v>
      </c>
      <c r="BB20" s="26">
        <v>469.01</v>
      </c>
      <c r="BC20" s="26">
        <v>166.4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0.33</v>
      </c>
      <c r="BT20" s="26">
        <v>0</v>
      </c>
      <c r="BU20" s="26">
        <v>0</v>
      </c>
      <c r="BV20" s="26">
        <v>0.83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66.59</v>
      </c>
      <c r="CC20" s="25">
        <v>43.61</v>
      </c>
      <c r="CE20" s="23">
        <v>42.38</v>
      </c>
      <c r="CG20" s="23">
        <v>20.100000000000001</v>
      </c>
      <c r="CH20" s="23">
        <v>9.4700000000000006</v>
      </c>
      <c r="CI20" s="23">
        <v>14.78</v>
      </c>
      <c r="CJ20" s="23">
        <v>356.77</v>
      </c>
      <c r="CK20" s="23">
        <v>135.87</v>
      </c>
      <c r="CL20" s="23">
        <v>246.32</v>
      </c>
      <c r="CM20" s="23">
        <v>5.01</v>
      </c>
      <c r="CN20" s="23">
        <v>2.61</v>
      </c>
      <c r="CO20" s="23">
        <v>3.81</v>
      </c>
      <c r="CP20" s="23">
        <v>0</v>
      </c>
      <c r="CQ20" s="23">
        <v>0.45</v>
      </c>
      <c r="CR20" s="23">
        <v>26.58</v>
      </c>
    </row>
    <row r="21" spans="1:96" s="23" customFormat="1">
      <c r="A21" s="23" t="str">
        <f>"2"</f>
        <v>2</v>
      </c>
      <c r="B21" s="24" t="s">
        <v>95</v>
      </c>
      <c r="C21" s="25" t="str">
        <f>"53,3"</f>
        <v>53,3</v>
      </c>
      <c r="D21" s="25">
        <v>3.52</v>
      </c>
      <c r="E21" s="25">
        <v>0</v>
      </c>
      <c r="F21" s="25">
        <v>0.35</v>
      </c>
      <c r="G21" s="25">
        <v>0.35</v>
      </c>
      <c r="H21" s="25">
        <v>25</v>
      </c>
      <c r="I21" s="25">
        <v>119.33923299999999</v>
      </c>
      <c r="J21" s="26">
        <v>0</v>
      </c>
      <c r="K21" s="26">
        <v>0</v>
      </c>
      <c r="L21" s="26">
        <v>0</v>
      </c>
      <c r="M21" s="26">
        <v>0</v>
      </c>
      <c r="N21" s="26">
        <v>0.59</v>
      </c>
      <c r="O21" s="26">
        <v>24.3</v>
      </c>
      <c r="P21" s="26">
        <v>0.11</v>
      </c>
      <c r="Q21" s="26">
        <v>0</v>
      </c>
      <c r="R21" s="26">
        <v>0</v>
      </c>
      <c r="S21" s="26">
        <v>0</v>
      </c>
      <c r="T21" s="26">
        <v>0.96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170.18</v>
      </c>
      <c r="AL21" s="26">
        <v>177.14</v>
      </c>
      <c r="AM21" s="26">
        <v>271.27</v>
      </c>
      <c r="AN21" s="26">
        <v>89.96</v>
      </c>
      <c r="AO21" s="26">
        <v>53.33</v>
      </c>
      <c r="AP21" s="26">
        <v>106.65</v>
      </c>
      <c r="AQ21" s="26">
        <v>40.340000000000003</v>
      </c>
      <c r="AR21" s="26">
        <v>192.9</v>
      </c>
      <c r="AS21" s="26">
        <v>119.64</v>
      </c>
      <c r="AT21" s="26">
        <v>166.94</v>
      </c>
      <c r="AU21" s="26">
        <v>137.72</v>
      </c>
      <c r="AV21" s="26">
        <v>72.34</v>
      </c>
      <c r="AW21" s="26">
        <v>127.98</v>
      </c>
      <c r="AX21" s="26">
        <v>1070.24</v>
      </c>
      <c r="AY21" s="26">
        <v>0</v>
      </c>
      <c r="AZ21" s="26">
        <v>348.71</v>
      </c>
      <c r="BA21" s="26">
        <v>151.63</v>
      </c>
      <c r="BB21" s="26">
        <v>100.63</v>
      </c>
      <c r="BC21" s="26">
        <v>79.760000000000005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20.84</v>
      </c>
      <c r="CC21" s="25">
        <v>2.98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2.4900000000000002</v>
      </c>
    </row>
    <row r="22" spans="1:96" s="23" customFormat="1">
      <c r="A22" s="23" t="str">
        <f>"3"</f>
        <v>3</v>
      </c>
      <c r="B22" s="24" t="s">
        <v>103</v>
      </c>
      <c r="C22" s="25" t="str">
        <f>"43,4"</f>
        <v>43,4</v>
      </c>
      <c r="D22" s="25">
        <v>2.86</v>
      </c>
      <c r="E22" s="25">
        <v>0</v>
      </c>
      <c r="F22" s="25">
        <v>0.52</v>
      </c>
      <c r="G22" s="25">
        <v>0.52</v>
      </c>
      <c r="H22" s="25">
        <v>18.100000000000001</v>
      </c>
      <c r="I22" s="25">
        <v>83.926919999999996</v>
      </c>
      <c r="J22" s="26">
        <v>0.09</v>
      </c>
      <c r="K22" s="26">
        <v>0</v>
      </c>
      <c r="L22" s="26">
        <v>0</v>
      </c>
      <c r="M22" s="26">
        <v>0</v>
      </c>
      <c r="N22" s="26">
        <v>0.52</v>
      </c>
      <c r="O22" s="26">
        <v>13.97</v>
      </c>
      <c r="P22" s="26">
        <v>3.6</v>
      </c>
      <c r="Q22" s="26">
        <v>0</v>
      </c>
      <c r="R22" s="26">
        <v>0</v>
      </c>
      <c r="S22" s="26">
        <v>0.43</v>
      </c>
      <c r="T22" s="26">
        <v>1.0900000000000001</v>
      </c>
      <c r="U22" s="26">
        <v>264.74</v>
      </c>
      <c r="V22" s="26">
        <v>106.33</v>
      </c>
      <c r="W22" s="26">
        <v>15.19</v>
      </c>
      <c r="X22" s="26">
        <v>20.399999999999999</v>
      </c>
      <c r="Y22" s="26">
        <v>68.569999999999993</v>
      </c>
      <c r="Z22" s="26">
        <v>1.69</v>
      </c>
      <c r="AA22" s="26">
        <v>0</v>
      </c>
      <c r="AB22" s="26">
        <v>2.17</v>
      </c>
      <c r="AC22" s="26">
        <v>0.43</v>
      </c>
      <c r="AD22" s="26">
        <v>0.61</v>
      </c>
      <c r="AE22" s="26">
        <v>0.08</v>
      </c>
      <c r="AF22" s="26">
        <v>0.03</v>
      </c>
      <c r="AG22" s="26">
        <v>0.3</v>
      </c>
      <c r="AH22" s="26">
        <v>0.87</v>
      </c>
      <c r="AI22" s="26">
        <v>0</v>
      </c>
      <c r="AJ22" s="26">
        <v>0</v>
      </c>
      <c r="AK22" s="26">
        <v>139.75</v>
      </c>
      <c r="AL22" s="26">
        <v>107.63</v>
      </c>
      <c r="AM22" s="26">
        <v>185.32</v>
      </c>
      <c r="AN22" s="26">
        <v>96.78</v>
      </c>
      <c r="AO22" s="26">
        <v>40.36</v>
      </c>
      <c r="AP22" s="26">
        <v>85.93</v>
      </c>
      <c r="AQ22" s="26">
        <v>34.72</v>
      </c>
      <c r="AR22" s="26">
        <v>161.01</v>
      </c>
      <c r="AS22" s="26">
        <v>128.9</v>
      </c>
      <c r="AT22" s="26">
        <v>126.29</v>
      </c>
      <c r="AU22" s="26">
        <v>201.38</v>
      </c>
      <c r="AV22" s="26">
        <v>53.82</v>
      </c>
      <c r="AW22" s="26">
        <v>134.54</v>
      </c>
      <c r="AX22" s="26">
        <v>663.59</v>
      </c>
      <c r="AY22" s="26">
        <v>0</v>
      </c>
      <c r="AZ22" s="26">
        <v>228.28</v>
      </c>
      <c r="BA22" s="26">
        <v>126.29</v>
      </c>
      <c r="BB22" s="26">
        <v>78.12</v>
      </c>
      <c r="BC22" s="26">
        <v>56.42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0.05</v>
      </c>
      <c r="BT22" s="26">
        <v>0</v>
      </c>
      <c r="BU22" s="26">
        <v>0</v>
      </c>
      <c r="BV22" s="26">
        <v>0.21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20.399999999999999</v>
      </c>
      <c r="CC22" s="25">
        <v>2.52</v>
      </c>
      <c r="CE22" s="23">
        <v>0.36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2.1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27.69</v>
      </c>
      <c r="E24" s="29">
        <v>12.14</v>
      </c>
      <c r="F24" s="29">
        <v>26.69</v>
      </c>
      <c r="G24" s="29">
        <v>16.690000000000001</v>
      </c>
      <c r="H24" s="29">
        <v>130.28</v>
      </c>
      <c r="I24" s="29">
        <v>855.7</v>
      </c>
      <c r="J24" s="30">
        <v>6</v>
      </c>
      <c r="K24" s="30">
        <v>10.08</v>
      </c>
      <c r="L24" s="30">
        <v>0</v>
      </c>
      <c r="M24" s="30">
        <v>0</v>
      </c>
      <c r="N24" s="30">
        <v>25.94</v>
      </c>
      <c r="O24" s="30">
        <v>92.27</v>
      </c>
      <c r="P24" s="30">
        <v>12.08</v>
      </c>
      <c r="Q24" s="30">
        <v>0</v>
      </c>
      <c r="R24" s="30">
        <v>0</v>
      </c>
      <c r="S24" s="30">
        <v>1.24</v>
      </c>
      <c r="T24" s="30">
        <v>10.68</v>
      </c>
      <c r="U24" s="30">
        <v>2313.2399999999998</v>
      </c>
      <c r="V24" s="30">
        <v>1090.56</v>
      </c>
      <c r="W24" s="30">
        <v>161.41999999999999</v>
      </c>
      <c r="X24" s="30">
        <v>115.74</v>
      </c>
      <c r="Y24" s="30">
        <v>360.73</v>
      </c>
      <c r="Z24" s="30">
        <v>5.18</v>
      </c>
      <c r="AA24" s="30">
        <v>43.3</v>
      </c>
      <c r="AB24" s="30">
        <v>3526.54</v>
      </c>
      <c r="AC24" s="30">
        <v>717.67</v>
      </c>
      <c r="AD24" s="30">
        <v>9.44</v>
      </c>
      <c r="AE24" s="30">
        <v>0.26</v>
      </c>
      <c r="AF24" s="30">
        <v>0.28000000000000003</v>
      </c>
      <c r="AG24" s="30">
        <v>7.43</v>
      </c>
      <c r="AH24" s="30">
        <v>13.98</v>
      </c>
      <c r="AI24" s="30">
        <v>32.32</v>
      </c>
      <c r="AJ24" s="30">
        <v>0</v>
      </c>
      <c r="AK24" s="30">
        <v>1400.39</v>
      </c>
      <c r="AL24" s="30">
        <v>1363.69</v>
      </c>
      <c r="AM24" s="30">
        <v>2129.83</v>
      </c>
      <c r="AN24" s="30">
        <v>1805.48</v>
      </c>
      <c r="AO24" s="30">
        <v>577.25</v>
      </c>
      <c r="AP24" s="30">
        <v>1075.46</v>
      </c>
      <c r="AQ24" s="30">
        <v>179.19</v>
      </c>
      <c r="AR24" s="30">
        <v>1346.46</v>
      </c>
      <c r="AS24" s="30">
        <v>649.41999999999996</v>
      </c>
      <c r="AT24" s="30">
        <v>807.03</v>
      </c>
      <c r="AU24" s="30">
        <v>982.09</v>
      </c>
      <c r="AV24" s="30">
        <v>621.70000000000005</v>
      </c>
      <c r="AW24" s="30">
        <v>585.91999999999996</v>
      </c>
      <c r="AX24" s="30">
        <v>3208.68</v>
      </c>
      <c r="AY24" s="30">
        <v>0</v>
      </c>
      <c r="AZ24" s="30">
        <v>963.82</v>
      </c>
      <c r="BA24" s="30">
        <v>618.59</v>
      </c>
      <c r="BB24" s="30">
        <v>908.96</v>
      </c>
      <c r="BC24" s="30">
        <v>422.08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1.1499999999999999</v>
      </c>
      <c r="BL24" s="30">
        <v>0</v>
      </c>
      <c r="BM24" s="30">
        <v>0.63</v>
      </c>
      <c r="BN24" s="30">
        <v>0.05</v>
      </c>
      <c r="BO24" s="30">
        <v>0.1</v>
      </c>
      <c r="BP24" s="30">
        <v>0</v>
      </c>
      <c r="BQ24" s="30">
        <v>0</v>
      </c>
      <c r="BR24" s="30">
        <v>0.01</v>
      </c>
      <c r="BS24" s="30">
        <v>3.79</v>
      </c>
      <c r="BT24" s="30">
        <v>0</v>
      </c>
      <c r="BU24" s="30">
        <v>0</v>
      </c>
      <c r="BV24" s="30">
        <v>9.2799999999999994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749.93</v>
      </c>
      <c r="CC24" s="29">
        <f>SUM($CC$16:$CC$23)</f>
        <v>83.36999999999999</v>
      </c>
      <c r="CD24" s="27">
        <f>$I$24/$I$49*100</f>
        <v>21.552853228016446</v>
      </c>
      <c r="CE24" s="27">
        <v>631.04999999999995</v>
      </c>
      <c r="CG24" s="27">
        <v>207.97</v>
      </c>
      <c r="CH24" s="27">
        <v>108.9</v>
      </c>
      <c r="CI24" s="27">
        <v>158.44</v>
      </c>
      <c r="CJ24" s="27">
        <v>5833.45</v>
      </c>
      <c r="CK24" s="27">
        <v>2356.62</v>
      </c>
      <c r="CL24" s="27">
        <v>4095.03</v>
      </c>
      <c r="CM24" s="27">
        <v>112.29</v>
      </c>
      <c r="CN24" s="27">
        <v>73.2</v>
      </c>
      <c r="CO24" s="27">
        <v>92.75</v>
      </c>
      <c r="CP24" s="27">
        <v>6.8</v>
      </c>
      <c r="CQ24" s="27">
        <v>5.15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3.6</v>
      </c>
      <c r="CH26" s="23">
        <v>3.6</v>
      </c>
      <c r="CI26" s="23">
        <v>3.6</v>
      </c>
      <c r="CJ26" s="23">
        <v>360</v>
      </c>
      <c r="CK26" s="23">
        <v>163.80000000000001</v>
      </c>
      <c r="CL26" s="23">
        <v>261.89999999999998</v>
      </c>
      <c r="CM26" s="23">
        <v>0.54</v>
      </c>
      <c r="CN26" s="23">
        <v>0.54</v>
      </c>
      <c r="CO26" s="23">
        <v>0.54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"11/3"</f>
        <v>11/3</v>
      </c>
      <c r="B27" s="20" t="s">
        <v>108</v>
      </c>
      <c r="C27" s="21" t="str">
        <f>"40"</f>
        <v>40</v>
      </c>
      <c r="D27" s="21">
        <v>5.6</v>
      </c>
      <c r="E27" s="21">
        <v>0</v>
      </c>
      <c r="F27" s="21">
        <v>5.4</v>
      </c>
      <c r="G27" s="21">
        <v>0</v>
      </c>
      <c r="H27" s="21">
        <v>36.68</v>
      </c>
      <c r="I27" s="21">
        <v>215.42400000000001</v>
      </c>
      <c r="J27" s="22">
        <v>0.84</v>
      </c>
      <c r="K27" s="22">
        <v>0</v>
      </c>
      <c r="L27" s="22">
        <v>0</v>
      </c>
      <c r="M27" s="22">
        <v>0</v>
      </c>
      <c r="N27" s="22">
        <v>15.44</v>
      </c>
      <c r="O27" s="22">
        <v>20.32</v>
      </c>
      <c r="P27" s="22">
        <v>0.92</v>
      </c>
      <c r="Q27" s="22">
        <v>0</v>
      </c>
      <c r="R27" s="22">
        <v>0</v>
      </c>
      <c r="S27" s="22">
        <v>0.2</v>
      </c>
      <c r="T27" s="22">
        <v>0.4</v>
      </c>
      <c r="U27" s="22">
        <v>132</v>
      </c>
      <c r="V27" s="22">
        <v>44</v>
      </c>
      <c r="W27" s="22">
        <v>11.6</v>
      </c>
      <c r="X27" s="22">
        <v>8</v>
      </c>
      <c r="Y27" s="22">
        <v>36</v>
      </c>
      <c r="Z27" s="22">
        <v>0.84</v>
      </c>
      <c r="AA27" s="22">
        <v>4</v>
      </c>
      <c r="AB27" s="22">
        <v>3.2</v>
      </c>
      <c r="AC27" s="22">
        <v>4.4000000000000004</v>
      </c>
      <c r="AD27" s="22">
        <v>1.4</v>
      </c>
      <c r="AE27" s="22">
        <v>0.03</v>
      </c>
      <c r="AF27" s="22">
        <v>0.02</v>
      </c>
      <c r="AG27" s="22">
        <v>0.28000000000000003</v>
      </c>
      <c r="AH27" s="22">
        <v>0.76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1.8</v>
      </c>
      <c r="CC27" s="21">
        <v>6.48</v>
      </c>
      <c r="CE27" s="19">
        <v>4.53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5.4</v>
      </c>
    </row>
    <row r="28" spans="1:96" s="27" customFormat="1" ht="11.4">
      <c r="B28" s="28" t="s">
        <v>109</v>
      </c>
      <c r="C28" s="29"/>
      <c r="D28" s="29">
        <v>6.6</v>
      </c>
      <c r="E28" s="29">
        <v>0</v>
      </c>
      <c r="F28" s="29">
        <v>5.6</v>
      </c>
      <c r="G28" s="29">
        <v>0</v>
      </c>
      <c r="H28" s="29">
        <v>57.28</v>
      </c>
      <c r="I28" s="29">
        <v>301.89999999999998</v>
      </c>
      <c r="J28" s="30">
        <v>0.84</v>
      </c>
      <c r="K28" s="30">
        <v>0</v>
      </c>
      <c r="L28" s="30">
        <v>0</v>
      </c>
      <c r="M28" s="30">
        <v>0</v>
      </c>
      <c r="N28" s="30">
        <v>35.24</v>
      </c>
      <c r="O28" s="30">
        <v>20.72</v>
      </c>
      <c r="P28" s="30">
        <v>1.32</v>
      </c>
      <c r="Q28" s="30">
        <v>0</v>
      </c>
      <c r="R28" s="30">
        <v>0</v>
      </c>
      <c r="S28" s="30">
        <v>1.2</v>
      </c>
      <c r="T28" s="30">
        <v>1</v>
      </c>
      <c r="U28" s="30">
        <v>144</v>
      </c>
      <c r="V28" s="30">
        <v>284</v>
      </c>
      <c r="W28" s="30">
        <v>25.6</v>
      </c>
      <c r="X28" s="30">
        <v>16</v>
      </c>
      <c r="Y28" s="30">
        <v>50</v>
      </c>
      <c r="Z28" s="30">
        <v>3.64</v>
      </c>
      <c r="AA28" s="30">
        <v>4</v>
      </c>
      <c r="AB28" s="30">
        <v>3.2</v>
      </c>
      <c r="AC28" s="30">
        <v>4.4000000000000004</v>
      </c>
      <c r="AD28" s="30">
        <v>1.6</v>
      </c>
      <c r="AE28" s="30">
        <v>0.05</v>
      </c>
      <c r="AF28" s="30">
        <v>0.04</v>
      </c>
      <c r="AG28" s="30">
        <v>0.48</v>
      </c>
      <c r="AH28" s="30">
        <v>1.1599999999999999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17.57</v>
      </c>
      <c r="CD28" s="27">
        <f>$I$28/$I$49*100</f>
        <v>7.604074312887886</v>
      </c>
      <c r="CE28" s="27">
        <v>4.53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"357"</f>
        <v>357</v>
      </c>
      <c r="B31" s="24" t="s">
        <v>93</v>
      </c>
      <c r="C31" s="25" t="str">
        <f>"280"</f>
        <v>280</v>
      </c>
      <c r="D31" s="25">
        <v>34.909999999999997</v>
      </c>
      <c r="E31" s="25">
        <v>0.06</v>
      </c>
      <c r="F31" s="25">
        <v>8.75</v>
      </c>
      <c r="G31" s="25">
        <v>0</v>
      </c>
      <c r="H31" s="25">
        <v>67.819999999999993</v>
      </c>
      <c r="I31" s="25">
        <v>706.41946421199998</v>
      </c>
      <c r="J31" s="26">
        <v>3.3</v>
      </c>
      <c r="K31" s="26">
        <v>1.24</v>
      </c>
      <c r="L31" s="26">
        <v>0</v>
      </c>
      <c r="M31" s="26">
        <v>0</v>
      </c>
      <c r="N31" s="26">
        <v>65.849999999999994</v>
      </c>
      <c r="O31" s="26">
        <v>0</v>
      </c>
      <c r="P31" s="26">
        <v>1.97</v>
      </c>
      <c r="Q31" s="26">
        <v>0</v>
      </c>
      <c r="R31" s="26">
        <v>0</v>
      </c>
      <c r="S31" s="26">
        <v>77.95</v>
      </c>
      <c r="T31" s="26">
        <v>9.73</v>
      </c>
      <c r="U31" s="26">
        <v>2995.15</v>
      </c>
      <c r="V31" s="26">
        <v>249.78</v>
      </c>
      <c r="W31" s="26">
        <v>175.31</v>
      </c>
      <c r="X31" s="26">
        <v>0.13</v>
      </c>
      <c r="Y31" s="26">
        <v>303.22000000000003</v>
      </c>
      <c r="Z31" s="26">
        <v>2.1</v>
      </c>
      <c r="AA31" s="26">
        <v>71.2</v>
      </c>
      <c r="AB31" s="26">
        <v>16.809999999999999</v>
      </c>
      <c r="AC31" s="26">
        <v>122.17</v>
      </c>
      <c r="AD31" s="26">
        <v>7.0000000000000007E-2</v>
      </c>
      <c r="AE31" s="26">
        <v>0.14000000000000001</v>
      </c>
      <c r="AF31" s="26">
        <v>0.38</v>
      </c>
      <c r="AG31" s="26">
        <v>6.34</v>
      </c>
      <c r="AH31" s="26">
        <v>0.01</v>
      </c>
      <c r="AI31" s="26">
        <v>0.22</v>
      </c>
      <c r="AJ31" s="26">
        <v>0</v>
      </c>
      <c r="AK31" s="26">
        <v>2.76</v>
      </c>
      <c r="AL31" s="26">
        <v>2.7</v>
      </c>
      <c r="AM31" s="26">
        <v>5</v>
      </c>
      <c r="AN31" s="26">
        <v>2.96</v>
      </c>
      <c r="AO31" s="26">
        <v>1.1200000000000001</v>
      </c>
      <c r="AP31" s="26">
        <v>3.09</v>
      </c>
      <c r="AQ31" s="26">
        <v>2.83</v>
      </c>
      <c r="AR31" s="26">
        <v>2.76</v>
      </c>
      <c r="AS31" s="26">
        <v>2.37</v>
      </c>
      <c r="AT31" s="26">
        <v>1.71</v>
      </c>
      <c r="AU31" s="26">
        <v>3.75</v>
      </c>
      <c r="AV31" s="26">
        <v>2.2999999999999998</v>
      </c>
      <c r="AW31" s="26">
        <v>1.58</v>
      </c>
      <c r="AX31" s="26">
        <v>9.34</v>
      </c>
      <c r="AY31" s="26">
        <v>0</v>
      </c>
      <c r="AZ31" s="26">
        <v>3.16</v>
      </c>
      <c r="BA31" s="26">
        <v>3.55</v>
      </c>
      <c r="BB31" s="26">
        <v>2.76</v>
      </c>
      <c r="BC31" s="26">
        <v>0.66</v>
      </c>
      <c r="BD31" s="26">
        <v>0.17</v>
      </c>
      <c r="BE31" s="26">
        <v>0.08</v>
      </c>
      <c r="BF31" s="26">
        <v>0.04</v>
      </c>
      <c r="BG31" s="26">
        <v>0.09</v>
      </c>
      <c r="BH31" s="26">
        <v>0.11</v>
      </c>
      <c r="BI31" s="26">
        <v>0.49</v>
      </c>
      <c r="BJ31" s="26">
        <v>0</v>
      </c>
      <c r="BK31" s="26">
        <v>1.36</v>
      </c>
      <c r="BL31" s="26">
        <v>0</v>
      </c>
      <c r="BM31" s="26">
        <v>0.42</v>
      </c>
      <c r="BN31" s="26">
        <v>0</v>
      </c>
      <c r="BO31" s="26">
        <v>0</v>
      </c>
      <c r="BP31" s="26">
        <v>0</v>
      </c>
      <c r="BQ31" s="26">
        <v>0.09</v>
      </c>
      <c r="BR31" s="26">
        <v>0.14000000000000001</v>
      </c>
      <c r="BS31" s="26">
        <v>1.1100000000000001</v>
      </c>
      <c r="BT31" s="26">
        <v>0</v>
      </c>
      <c r="BU31" s="26">
        <v>0</v>
      </c>
      <c r="BV31" s="26">
        <v>0.06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148.44999999999999</v>
      </c>
      <c r="CC31" s="25">
        <v>87.12</v>
      </c>
      <c r="CE31" s="23">
        <v>74</v>
      </c>
      <c r="CG31" s="23">
        <v>30.26</v>
      </c>
      <c r="CH31" s="23">
        <v>18.260000000000002</v>
      </c>
      <c r="CI31" s="23">
        <v>24.26</v>
      </c>
      <c r="CJ31" s="23">
        <v>3.22</v>
      </c>
      <c r="CK31" s="23">
        <v>3.22</v>
      </c>
      <c r="CL31" s="23">
        <v>3.22</v>
      </c>
      <c r="CM31" s="23">
        <v>38.11</v>
      </c>
      <c r="CN31" s="23">
        <v>38.11</v>
      </c>
      <c r="CO31" s="23">
        <v>38.11</v>
      </c>
      <c r="CP31" s="23">
        <v>0</v>
      </c>
      <c r="CQ31" s="23">
        <v>0.7</v>
      </c>
      <c r="CR31" s="23">
        <v>52.8</v>
      </c>
    </row>
    <row r="32" spans="1:96" s="23" customFormat="1">
      <c r="A32" s="23" t="str">
        <f>"4/13"</f>
        <v>4/13</v>
      </c>
      <c r="B32" s="24" t="s">
        <v>94</v>
      </c>
      <c r="C32" s="25" t="str">
        <f>"20"</f>
        <v>20</v>
      </c>
      <c r="D32" s="25">
        <v>4.6399999999999997</v>
      </c>
      <c r="E32" s="25">
        <v>4.6399999999999997</v>
      </c>
      <c r="F32" s="25">
        <v>5.9</v>
      </c>
      <c r="G32" s="25">
        <v>0</v>
      </c>
      <c r="H32" s="25">
        <v>0</v>
      </c>
      <c r="I32" s="25">
        <v>72.86</v>
      </c>
      <c r="J32" s="26">
        <v>3.18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0.4</v>
      </c>
      <c r="T32" s="26">
        <v>0.86</v>
      </c>
      <c r="U32" s="26">
        <v>162</v>
      </c>
      <c r="V32" s="26">
        <v>17.600000000000001</v>
      </c>
      <c r="W32" s="26">
        <v>176</v>
      </c>
      <c r="X32" s="26">
        <v>7</v>
      </c>
      <c r="Y32" s="26">
        <v>100</v>
      </c>
      <c r="Z32" s="26">
        <v>0.2</v>
      </c>
      <c r="AA32" s="26">
        <v>52</v>
      </c>
      <c r="AB32" s="26">
        <v>34</v>
      </c>
      <c r="AC32" s="26">
        <v>57.6</v>
      </c>
      <c r="AD32" s="26">
        <v>0.1</v>
      </c>
      <c r="AE32" s="26">
        <v>0.01</v>
      </c>
      <c r="AF32" s="26">
        <v>0.06</v>
      </c>
      <c r="AG32" s="26">
        <v>0.04</v>
      </c>
      <c r="AH32" s="26">
        <v>1.22</v>
      </c>
      <c r="AI32" s="26">
        <v>0.14000000000000001</v>
      </c>
      <c r="AJ32" s="26">
        <v>0</v>
      </c>
      <c r="AK32" s="26">
        <v>338</v>
      </c>
      <c r="AL32" s="26">
        <v>194</v>
      </c>
      <c r="AM32" s="26">
        <v>386</v>
      </c>
      <c r="AN32" s="26">
        <v>306</v>
      </c>
      <c r="AO32" s="26">
        <v>108</v>
      </c>
      <c r="AP32" s="26">
        <v>184</v>
      </c>
      <c r="AQ32" s="26">
        <v>132</v>
      </c>
      <c r="AR32" s="26">
        <v>244</v>
      </c>
      <c r="AS32" s="26">
        <v>120</v>
      </c>
      <c r="AT32" s="26">
        <v>142</v>
      </c>
      <c r="AU32" s="26">
        <v>270</v>
      </c>
      <c r="AV32" s="26">
        <v>298</v>
      </c>
      <c r="AW32" s="26">
        <v>76</v>
      </c>
      <c r="AX32" s="26">
        <v>920</v>
      </c>
      <c r="AY32" s="26">
        <v>0</v>
      </c>
      <c r="AZ32" s="26">
        <v>464</v>
      </c>
      <c r="BA32" s="26">
        <v>240</v>
      </c>
      <c r="BB32" s="26">
        <v>270</v>
      </c>
      <c r="BC32" s="26">
        <v>42</v>
      </c>
      <c r="BD32" s="26">
        <v>0</v>
      </c>
      <c r="BE32" s="26">
        <v>0.02</v>
      </c>
      <c r="BF32" s="26">
        <v>0.08</v>
      </c>
      <c r="BG32" s="26">
        <v>0.25</v>
      </c>
      <c r="BH32" s="26">
        <v>0.23</v>
      </c>
      <c r="BI32" s="26">
        <v>0.48</v>
      </c>
      <c r="BJ32" s="26">
        <v>0.06</v>
      </c>
      <c r="BK32" s="26">
        <v>1.24</v>
      </c>
      <c r="BL32" s="26">
        <v>0.04</v>
      </c>
      <c r="BM32" s="26">
        <v>0.68</v>
      </c>
      <c r="BN32" s="26">
        <v>0.04</v>
      </c>
      <c r="BO32" s="26">
        <v>0</v>
      </c>
      <c r="BP32" s="26">
        <v>0</v>
      </c>
      <c r="BQ32" s="26">
        <v>0.08</v>
      </c>
      <c r="BR32" s="26">
        <v>0.1</v>
      </c>
      <c r="BS32" s="26">
        <v>1.35</v>
      </c>
      <c r="BT32" s="26">
        <v>0</v>
      </c>
      <c r="BU32" s="26">
        <v>0</v>
      </c>
      <c r="BV32" s="26">
        <v>0.14000000000000001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8.1999999999999993</v>
      </c>
      <c r="CC32" s="25">
        <v>17.420000000000002</v>
      </c>
      <c r="CE32" s="23">
        <v>57.67</v>
      </c>
      <c r="CG32" s="23">
        <v>0</v>
      </c>
      <c r="CH32" s="23">
        <v>0</v>
      </c>
      <c r="CI32" s="23">
        <v>0</v>
      </c>
      <c r="CJ32" s="23">
        <v>1000</v>
      </c>
      <c r="CK32" s="23">
        <v>740</v>
      </c>
      <c r="CL32" s="23">
        <v>870</v>
      </c>
      <c r="CM32" s="23">
        <v>3.06</v>
      </c>
      <c r="CN32" s="23">
        <v>1.94</v>
      </c>
      <c r="CO32" s="23">
        <v>2.5</v>
      </c>
      <c r="CP32" s="23">
        <v>0</v>
      </c>
      <c r="CQ32" s="23">
        <v>0</v>
      </c>
      <c r="CR32" s="23">
        <v>10.56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19" customFormat="1">
      <c r="A34" s="19" t="str">
        <f>"29/10"</f>
        <v>29/10</v>
      </c>
      <c r="B34" s="20" t="s">
        <v>96</v>
      </c>
      <c r="C34" s="21" t="str">
        <f>"200"</f>
        <v>200</v>
      </c>
      <c r="D34" s="21">
        <v>0.21</v>
      </c>
      <c r="E34" s="21">
        <v>0</v>
      </c>
      <c r="F34" s="21">
        <v>0.05</v>
      </c>
      <c r="G34" s="21">
        <v>0.05</v>
      </c>
      <c r="H34" s="21">
        <v>7.25</v>
      </c>
      <c r="I34" s="21">
        <v>29.478207999999995</v>
      </c>
      <c r="J34" s="22">
        <v>0</v>
      </c>
      <c r="K34" s="22">
        <v>0</v>
      </c>
      <c r="L34" s="22">
        <v>0</v>
      </c>
      <c r="M34" s="22">
        <v>0</v>
      </c>
      <c r="N34" s="22">
        <v>7.05</v>
      </c>
      <c r="O34" s="22">
        <v>0</v>
      </c>
      <c r="P34" s="22">
        <v>0.2</v>
      </c>
      <c r="Q34" s="22">
        <v>0</v>
      </c>
      <c r="R34" s="22">
        <v>0</v>
      </c>
      <c r="S34" s="22">
        <v>0.34</v>
      </c>
      <c r="T34" s="22">
        <v>0.08</v>
      </c>
      <c r="U34" s="22">
        <v>0.72</v>
      </c>
      <c r="V34" s="22">
        <v>9.89</v>
      </c>
      <c r="W34" s="22">
        <v>2.5299999999999998</v>
      </c>
      <c r="X34" s="22">
        <v>0.68</v>
      </c>
      <c r="Y34" s="22">
        <v>1.23</v>
      </c>
      <c r="Z34" s="22">
        <v>0.06</v>
      </c>
      <c r="AA34" s="22">
        <v>0</v>
      </c>
      <c r="AB34" s="22">
        <v>0.54</v>
      </c>
      <c r="AC34" s="22">
        <v>0.12</v>
      </c>
      <c r="AD34" s="22">
        <v>0.01</v>
      </c>
      <c r="AE34" s="22">
        <v>0</v>
      </c>
      <c r="AF34" s="22">
        <v>0</v>
      </c>
      <c r="AG34" s="22">
        <v>0.01</v>
      </c>
      <c r="AH34" s="22">
        <v>0.01</v>
      </c>
      <c r="AI34" s="22">
        <v>0.96</v>
      </c>
      <c r="AJ34" s="22">
        <v>0</v>
      </c>
      <c r="AK34" s="22">
        <v>0.82</v>
      </c>
      <c r="AL34" s="22">
        <v>0.94</v>
      </c>
      <c r="AM34" s="22">
        <v>0.76</v>
      </c>
      <c r="AN34" s="22">
        <v>1.41</v>
      </c>
      <c r="AO34" s="22">
        <v>0.35</v>
      </c>
      <c r="AP34" s="22">
        <v>1.47</v>
      </c>
      <c r="AQ34" s="22">
        <v>0</v>
      </c>
      <c r="AR34" s="22">
        <v>1.88</v>
      </c>
      <c r="AS34" s="22">
        <v>0</v>
      </c>
      <c r="AT34" s="22">
        <v>0</v>
      </c>
      <c r="AU34" s="22">
        <v>0</v>
      </c>
      <c r="AV34" s="22">
        <v>1.06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200.46</v>
      </c>
      <c r="CC34" s="21">
        <v>3.88</v>
      </c>
      <c r="CE34" s="19">
        <v>0.09</v>
      </c>
      <c r="CG34" s="19">
        <v>0.24</v>
      </c>
      <c r="CH34" s="19">
        <v>0.06</v>
      </c>
      <c r="CI34" s="19">
        <v>0.15</v>
      </c>
      <c r="CJ34" s="19">
        <v>12</v>
      </c>
      <c r="CK34" s="19">
        <v>4.92</v>
      </c>
      <c r="CL34" s="19">
        <v>8.4600000000000009</v>
      </c>
      <c r="CM34" s="19">
        <v>0</v>
      </c>
      <c r="CN34" s="19">
        <v>0</v>
      </c>
      <c r="CO34" s="19">
        <v>0</v>
      </c>
      <c r="CP34" s="19">
        <v>7</v>
      </c>
      <c r="CQ34" s="19">
        <v>0</v>
      </c>
      <c r="CR34" s="19">
        <v>2.35</v>
      </c>
    </row>
    <row r="35" spans="1:96" s="27" customFormat="1" ht="11.4">
      <c r="B35" s="28" t="s">
        <v>111</v>
      </c>
      <c r="C35" s="29"/>
      <c r="D35" s="29">
        <v>43.06</v>
      </c>
      <c r="E35" s="29">
        <v>4.7</v>
      </c>
      <c r="F35" s="29">
        <v>15.03</v>
      </c>
      <c r="G35" s="29">
        <v>0.37</v>
      </c>
      <c r="H35" s="29">
        <v>98.52</v>
      </c>
      <c r="I35" s="29">
        <v>920.71</v>
      </c>
      <c r="J35" s="30">
        <v>6.48</v>
      </c>
      <c r="K35" s="30">
        <v>1.24</v>
      </c>
      <c r="L35" s="30">
        <v>0</v>
      </c>
      <c r="M35" s="30">
        <v>0</v>
      </c>
      <c r="N35" s="30">
        <v>73.45</v>
      </c>
      <c r="O35" s="30">
        <v>22.8</v>
      </c>
      <c r="P35" s="30">
        <v>2.27</v>
      </c>
      <c r="Q35" s="30">
        <v>0</v>
      </c>
      <c r="R35" s="30">
        <v>0</v>
      </c>
      <c r="S35" s="30">
        <v>78.69</v>
      </c>
      <c r="T35" s="30">
        <v>11.57</v>
      </c>
      <c r="U35" s="30">
        <v>3157.87</v>
      </c>
      <c r="V35" s="30">
        <v>277.27</v>
      </c>
      <c r="W35" s="30">
        <v>353.84</v>
      </c>
      <c r="X35" s="30">
        <v>7.82</v>
      </c>
      <c r="Y35" s="30">
        <v>404.45</v>
      </c>
      <c r="Z35" s="30">
        <v>2.36</v>
      </c>
      <c r="AA35" s="30">
        <v>123.2</v>
      </c>
      <c r="AB35" s="30">
        <v>51.35</v>
      </c>
      <c r="AC35" s="30">
        <v>179.89</v>
      </c>
      <c r="AD35" s="30">
        <v>0.18</v>
      </c>
      <c r="AE35" s="30">
        <v>0.15</v>
      </c>
      <c r="AF35" s="30">
        <v>0.44</v>
      </c>
      <c r="AG35" s="30">
        <v>6.38</v>
      </c>
      <c r="AH35" s="30">
        <v>1.25</v>
      </c>
      <c r="AI35" s="30">
        <v>1.32</v>
      </c>
      <c r="AJ35" s="30">
        <v>0</v>
      </c>
      <c r="AK35" s="30">
        <v>501.23</v>
      </c>
      <c r="AL35" s="30">
        <v>363.81</v>
      </c>
      <c r="AM35" s="30">
        <v>646.24</v>
      </c>
      <c r="AN35" s="30">
        <v>394.76</v>
      </c>
      <c r="AO35" s="30">
        <v>159.5</v>
      </c>
      <c r="AP35" s="30">
        <v>288.61</v>
      </c>
      <c r="AQ35" s="30">
        <v>172.67</v>
      </c>
      <c r="AR35" s="30">
        <v>429.61</v>
      </c>
      <c r="AS35" s="30">
        <v>234.6</v>
      </c>
      <c r="AT35" s="30">
        <v>300.31</v>
      </c>
      <c r="AU35" s="30">
        <v>402.95</v>
      </c>
      <c r="AV35" s="30">
        <v>369.22</v>
      </c>
      <c r="AW35" s="30">
        <v>197.64</v>
      </c>
      <c r="AX35" s="30">
        <v>1933.32</v>
      </c>
      <c r="AY35" s="30">
        <v>0</v>
      </c>
      <c r="AZ35" s="30">
        <v>794.28</v>
      </c>
      <c r="BA35" s="30">
        <v>385.8</v>
      </c>
      <c r="BB35" s="30">
        <v>367.16</v>
      </c>
      <c r="BC35" s="30">
        <v>117.48</v>
      </c>
      <c r="BD35" s="30">
        <v>0.17</v>
      </c>
      <c r="BE35" s="30">
        <v>0.1</v>
      </c>
      <c r="BF35" s="30">
        <v>0.12</v>
      </c>
      <c r="BG35" s="30">
        <v>0.35</v>
      </c>
      <c r="BH35" s="30">
        <v>0.34</v>
      </c>
      <c r="BI35" s="30">
        <v>0.97</v>
      </c>
      <c r="BJ35" s="30">
        <v>0.06</v>
      </c>
      <c r="BK35" s="30">
        <v>2.64</v>
      </c>
      <c r="BL35" s="30">
        <v>0.04</v>
      </c>
      <c r="BM35" s="30">
        <v>1.1000000000000001</v>
      </c>
      <c r="BN35" s="30">
        <v>0.04</v>
      </c>
      <c r="BO35" s="30">
        <v>0</v>
      </c>
      <c r="BP35" s="30">
        <v>0</v>
      </c>
      <c r="BQ35" s="30">
        <v>0.17</v>
      </c>
      <c r="BR35" s="30">
        <v>0.24</v>
      </c>
      <c r="BS35" s="30">
        <v>2.5</v>
      </c>
      <c r="BT35" s="30">
        <v>0</v>
      </c>
      <c r="BU35" s="30">
        <v>0</v>
      </c>
      <c r="BV35" s="30">
        <v>0.34</v>
      </c>
      <c r="BW35" s="30">
        <v>0.01</v>
      </c>
      <c r="BX35" s="30">
        <v>0</v>
      </c>
      <c r="BY35" s="30">
        <v>0</v>
      </c>
      <c r="BZ35" s="30">
        <v>0</v>
      </c>
      <c r="CA35" s="30">
        <v>0</v>
      </c>
      <c r="CB35" s="30">
        <v>376.67</v>
      </c>
      <c r="CC35" s="29">
        <f>SUM($CC$30:$CC$34)</f>
        <v>111.22</v>
      </c>
      <c r="CD35" s="27">
        <f>$I$35/$I$49*100</f>
        <v>23.190285725799953</v>
      </c>
      <c r="CE35" s="27">
        <v>131.76</v>
      </c>
      <c r="CG35" s="27">
        <v>30.5</v>
      </c>
      <c r="CH35" s="27">
        <v>18.32</v>
      </c>
      <c r="CI35" s="27">
        <v>24.41</v>
      </c>
      <c r="CJ35" s="27">
        <v>1858.76</v>
      </c>
      <c r="CK35" s="27">
        <v>1073.1199999999999</v>
      </c>
      <c r="CL35" s="27">
        <v>1465.94</v>
      </c>
      <c r="CM35" s="27">
        <v>47.92</v>
      </c>
      <c r="CN35" s="27">
        <v>46.8</v>
      </c>
      <c r="CO35" s="27">
        <v>47.36</v>
      </c>
      <c r="CP35" s="27">
        <v>7</v>
      </c>
      <c r="CQ35" s="27">
        <v>0.7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16.260000000000002</v>
      </c>
      <c r="CH37" s="23">
        <v>7.45</v>
      </c>
      <c r="CI37" s="23">
        <v>11.85</v>
      </c>
      <c r="CJ37" s="23">
        <v>487.6</v>
      </c>
      <c r="CK37" s="23">
        <v>116.75</v>
      </c>
      <c r="CL37" s="23">
        <v>302.18</v>
      </c>
      <c r="CM37" s="23">
        <v>7.83</v>
      </c>
      <c r="CN37" s="23">
        <v>7.39</v>
      </c>
      <c r="CO37" s="23">
        <v>7.61</v>
      </c>
      <c r="CP37" s="23">
        <v>3</v>
      </c>
      <c r="CQ37" s="23">
        <v>0.5</v>
      </c>
      <c r="CR37" s="23">
        <v>5.99</v>
      </c>
    </row>
    <row r="38" spans="1:96" s="23" customFormat="1">
      <c r="A38" s="23" t="str">
        <f>"6/2"</f>
        <v>6/2</v>
      </c>
      <c r="B38" s="24" t="s">
        <v>100</v>
      </c>
      <c r="C38" s="25" t="str">
        <f>"250"</f>
        <v>250</v>
      </c>
      <c r="D38" s="25">
        <v>1.83</v>
      </c>
      <c r="E38" s="25">
        <v>0</v>
      </c>
      <c r="F38" s="25">
        <v>3.01</v>
      </c>
      <c r="G38" s="25">
        <v>2.68</v>
      </c>
      <c r="H38" s="25">
        <v>9.27</v>
      </c>
      <c r="I38" s="25">
        <v>68.492397499999996</v>
      </c>
      <c r="J38" s="26">
        <v>0.79</v>
      </c>
      <c r="K38" s="26">
        <v>1.63</v>
      </c>
      <c r="L38" s="26">
        <v>0</v>
      </c>
      <c r="M38" s="26">
        <v>0</v>
      </c>
      <c r="N38" s="26">
        <v>3.99</v>
      </c>
      <c r="O38" s="26">
        <v>3.5</v>
      </c>
      <c r="P38" s="26">
        <v>1.78</v>
      </c>
      <c r="Q38" s="26">
        <v>0</v>
      </c>
      <c r="R38" s="26">
        <v>0</v>
      </c>
      <c r="S38" s="26">
        <v>0.32</v>
      </c>
      <c r="T38" s="26">
        <v>1.89</v>
      </c>
      <c r="U38" s="26">
        <v>401.63</v>
      </c>
      <c r="V38" s="26">
        <v>321.54000000000002</v>
      </c>
      <c r="W38" s="26">
        <v>39.270000000000003</v>
      </c>
      <c r="X38" s="26">
        <v>19.239999999999998</v>
      </c>
      <c r="Y38" s="26">
        <v>40</v>
      </c>
      <c r="Z38" s="26">
        <v>0.65</v>
      </c>
      <c r="AA38" s="26">
        <v>3</v>
      </c>
      <c r="AB38" s="26">
        <v>1455.6</v>
      </c>
      <c r="AC38" s="26">
        <v>307.98</v>
      </c>
      <c r="AD38" s="26">
        <v>1.26</v>
      </c>
      <c r="AE38" s="26">
        <v>0.04</v>
      </c>
      <c r="AF38" s="26">
        <v>0.05</v>
      </c>
      <c r="AG38" s="26">
        <v>0.73</v>
      </c>
      <c r="AH38" s="26">
        <v>1.21</v>
      </c>
      <c r="AI38" s="26">
        <v>13.56</v>
      </c>
      <c r="AJ38" s="26">
        <v>0</v>
      </c>
      <c r="AK38" s="26">
        <v>94.66</v>
      </c>
      <c r="AL38" s="26">
        <v>80.459999999999994</v>
      </c>
      <c r="AM38" s="26">
        <v>133.43</v>
      </c>
      <c r="AN38" s="26">
        <v>133.88</v>
      </c>
      <c r="AO38" s="26">
        <v>40.75</v>
      </c>
      <c r="AP38" s="26">
        <v>80.72</v>
      </c>
      <c r="AQ38" s="26">
        <v>22.42</v>
      </c>
      <c r="AR38" s="26">
        <v>84.65</v>
      </c>
      <c r="AS38" s="26">
        <v>116.3</v>
      </c>
      <c r="AT38" s="26">
        <v>144.22</v>
      </c>
      <c r="AU38" s="26">
        <v>226.02</v>
      </c>
      <c r="AV38" s="26">
        <v>55.46</v>
      </c>
      <c r="AW38" s="26">
        <v>87.68</v>
      </c>
      <c r="AX38" s="26">
        <v>401.97</v>
      </c>
      <c r="AY38" s="26">
        <v>0</v>
      </c>
      <c r="AZ38" s="26">
        <v>86.32</v>
      </c>
      <c r="BA38" s="26">
        <v>87.11</v>
      </c>
      <c r="BB38" s="26">
        <v>71.819999999999993</v>
      </c>
      <c r="BC38" s="26">
        <v>30.41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0.15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1.5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293.23</v>
      </c>
      <c r="CC38" s="25">
        <v>12.09</v>
      </c>
      <c r="CE38" s="23">
        <v>245.6</v>
      </c>
      <c r="CG38" s="23">
        <v>51.45</v>
      </c>
      <c r="CH38" s="23">
        <v>27.63</v>
      </c>
      <c r="CI38" s="23">
        <v>39.54</v>
      </c>
      <c r="CJ38" s="23">
        <v>1167.08</v>
      </c>
      <c r="CK38" s="23">
        <v>418.48</v>
      </c>
      <c r="CL38" s="23">
        <v>792.78</v>
      </c>
      <c r="CM38" s="23">
        <v>57.86</v>
      </c>
      <c r="CN38" s="23">
        <v>35.99</v>
      </c>
      <c r="CO38" s="23">
        <v>46.93</v>
      </c>
      <c r="CP38" s="23">
        <v>0</v>
      </c>
      <c r="CQ38" s="23">
        <v>1</v>
      </c>
      <c r="CR38" s="23">
        <v>7.33</v>
      </c>
    </row>
    <row r="39" spans="1:96" s="23" customFormat="1">
      <c r="A39" s="23" t="str">
        <f>"38/3"</f>
        <v>38/3</v>
      </c>
      <c r="B39" s="24" t="s">
        <v>113</v>
      </c>
      <c r="C39" s="25" t="str">
        <f>"180"</f>
        <v>180</v>
      </c>
      <c r="D39" s="25">
        <v>4.54</v>
      </c>
      <c r="E39" s="25">
        <v>0</v>
      </c>
      <c r="F39" s="25">
        <v>8.6300000000000008</v>
      </c>
      <c r="G39" s="25">
        <v>8.6300000000000008</v>
      </c>
      <c r="H39" s="25">
        <v>47.52</v>
      </c>
      <c r="I39" s="25">
        <v>285.63247619999999</v>
      </c>
      <c r="J39" s="26">
        <v>1.21</v>
      </c>
      <c r="K39" s="26">
        <v>5.3</v>
      </c>
      <c r="L39" s="26">
        <v>0</v>
      </c>
      <c r="M39" s="26">
        <v>0</v>
      </c>
      <c r="N39" s="26">
        <v>1.64</v>
      </c>
      <c r="O39" s="26">
        <v>43.65</v>
      </c>
      <c r="P39" s="26">
        <v>2.23</v>
      </c>
      <c r="Q39" s="26">
        <v>0</v>
      </c>
      <c r="R39" s="26">
        <v>0</v>
      </c>
      <c r="S39" s="26">
        <v>0.04</v>
      </c>
      <c r="T39" s="26">
        <v>4.2</v>
      </c>
      <c r="U39" s="26">
        <v>1388.66</v>
      </c>
      <c r="V39" s="26">
        <v>92.09</v>
      </c>
      <c r="W39" s="26">
        <v>22.4</v>
      </c>
      <c r="X39" s="26">
        <v>34.06</v>
      </c>
      <c r="Y39" s="26">
        <v>99.14</v>
      </c>
      <c r="Z39" s="26">
        <v>0.83</v>
      </c>
      <c r="AA39" s="26">
        <v>0</v>
      </c>
      <c r="AB39" s="26">
        <v>583.20000000000005</v>
      </c>
      <c r="AC39" s="26">
        <v>108</v>
      </c>
      <c r="AD39" s="26">
        <v>3.89</v>
      </c>
      <c r="AE39" s="26">
        <v>0.05</v>
      </c>
      <c r="AF39" s="26">
        <v>0.03</v>
      </c>
      <c r="AG39" s="26">
        <v>0.92</v>
      </c>
      <c r="AH39" s="26">
        <v>2.19</v>
      </c>
      <c r="AI39" s="26">
        <v>0.54</v>
      </c>
      <c r="AJ39" s="26">
        <v>0</v>
      </c>
      <c r="AK39" s="26">
        <v>261.58999999999997</v>
      </c>
      <c r="AL39" s="26">
        <v>205.6</v>
      </c>
      <c r="AM39" s="26">
        <v>385.12</v>
      </c>
      <c r="AN39" s="26">
        <v>162.54</v>
      </c>
      <c r="AO39" s="26">
        <v>99.26</v>
      </c>
      <c r="AP39" s="26">
        <v>149.87</v>
      </c>
      <c r="AQ39" s="26">
        <v>62.17</v>
      </c>
      <c r="AR39" s="26">
        <v>230.08</v>
      </c>
      <c r="AS39" s="26">
        <v>243.33</v>
      </c>
      <c r="AT39" s="26">
        <v>317.06</v>
      </c>
      <c r="AU39" s="26">
        <v>340.55</v>
      </c>
      <c r="AV39" s="26">
        <v>105.72</v>
      </c>
      <c r="AW39" s="26">
        <v>199.11</v>
      </c>
      <c r="AX39" s="26">
        <v>753.34</v>
      </c>
      <c r="AY39" s="26">
        <v>0</v>
      </c>
      <c r="AZ39" s="26">
        <v>205.33</v>
      </c>
      <c r="BA39" s="26">
        <v>205.49</v>
      </c>
      <c r="BB39" s="26">
        <v>180</v>
      </c>
      <c r="BC39" s="26">
        <v>85.22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0.61</v>
      </c>
      <c r="BL39" s="26">
        <v>0</v>
      </c>
      <c r="BM39" s="26">
        <v>0.35</v>
      </c>
      <c r="BN39" s="26">
        <v>0.02</v>
      </c>
      <c r="BO39" s="26">
        <v>0.06</v>
      </c>
      <c r="BP39" s="26">
        <v>0</v>
      </c>
      <c r="BQ39" s="26">
        <v>0</v>
      </c>
      <c r="BR39" s="26">
        <v>0</v>
      </c>
      <c r="BS39" s="26">
        <v>2.1</v>
      </c>
      <c r="BT39" s="26">
        <v>0</v>
      </c>
      <c r="BU39" s="26">
        <v>0</v>
      </c>
      <c r="BV39" s="26">
        <v>4.84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144.44</v>
      </c>
      <c r="CC39" s="25">
        <v>13.9</v>
      </c>
      <c r="CE39" s="23">
        <v>97.2</v>
      </c>
      <c r="CG39" s="23">
        <v>165.33</v>
      </c>
      <c r="CH39" s="23">
        <v>85.06</v>
      </c>
      <c r="CI39" s="23">
        <v>125.2</v>
      </c>
      <c r="CJ39" s="23">
        <v>2981.59</v>
      </c>
      <c r="CK39" s="23">
        <v>1427.51</v>
      </c>
      <c r="CL39" s="23">
        <v>2204.5500000000002</v>
      </c>
      <c r="CM39" s="23">
        <v>39.270000000000003</v>
      </c>
      <c r="CN39" s="23">
        <v>20.64</v>
      </c>
      <c r="CO39" s="23">
        <v>29.95</v>
      </c>
      <c r="CP39" s="23">
        <v>0</v>
      </c>
      <c r="CQ39" s="23">
        <v>3.6</v>
      </c>
      <c r="CR39" s="23">
        <v>8.42</v>
      </c>
    </row>
    <row r="40" spans="1:96" s="23" customFormat="1">
      <c r="A40" s="23" t="str">
        <f>"5/9"</f>
        <v>5/9</v>
      </c>
      <c r="B40" s="24" t="s">
        <v>102</v>
      </c>
      <c r="C40" s="25" t="str">
        <f>"100"</f>
        <v>100</v>
      </c>
      <c r="D40" s="25">
        <v>14.85</v>
      </c>
      <c r="E40" s="25">
        <v>13.48</v>
      </c>
      <c r="F40" s="25">
        <v>12.44</v>
      </c>
      <c r="G40" s="25">
        <v>1.63</v>
      </c>
      <c r="H40" s="25">
        <v>9.3000000000000007</v>
      </c>
      <c r="I40" s="25">
        <v>208.78216999999995</v>
      </c>
      <c r="J40" s="26">
        <v>4.0199999999999996</v>
      </c>
      <c r="K40" s="26">
        <v>1.3</v>
      </c>
      <c r="L40" s="26">
        <v>0</v>
      </c>
      <c r="M40" s="26">
        <v>0</v>
      </c>
      <c r="N40" s="26">
        <v>1.42</v>
      </c>
      <c r="O40" s="26">
        <v>7.68</v>
      </c>
      <c r="P40" s="26">
        <v>0.21</v>
      </c>
      <c r="Q40" s="26">
        <v>0</v>
      </c>
      <c r="R40" s="26">
        <v>0</v>
      </c>
      <c r="S40" s="26">
        <v>0.05</v>
      </c>
      <c r="T40" s="26">
        <v>1.58</v>
      </c>
      <c r="U40" s="26">
        <v>237.33</v>
      </c>
      <c r="V40" s="26">
        <v>159.55000000000001</v>
      </c>
      <c r="W40" s="26">
        <v>40.43</v>
      </c>
      <c r="X40" s="26">
        <v>16.93</v>
      </c>
      <c r="Y40" s="26">
        <v>127.48</v>
      </c>
      <c r="Z40" s="26">
        <v>1.29</v>
      </c>
      <c r="AA40" s="26">
        <v>45.44</v>
      </c>
      <c r="AB40" s="26">
        <v>9.9</v>
      </c>
      <c r="AC40" s="26">
        <v>58.78</v>
      </c>
      <c r="AD40" s="26">
        <v>1.33</v>
      </c>
      <c r="AE40" s="26">
        <v>0.06</v>
      </c>
      <c r="AF40" s="26">
        <v>0.14000000000000001</v>
      </c>
      <c r="AG40" s="26">
        <v>5.23</v>
      </c>
      <c r="AH40" s="26">
        <v>9.6300000000000008</v>
      </c>
      <c r="AI40" s="26">
        <v>0.33</v>
      </c>
      <c r="AJ40" s="26">
        <v>0</v>
      </c>
      <c r="AK40" s="26">
        <v>803.91</v>
      </c>
      <c r="AL40" s="26">
        <v>870.67</v>
      </c>
      <c r="AM40" s="26">
        <v>1276.6600000000001</v>
      </c>
      <c r="AN40" s="26">
        <v>1465.11</v>
      </c>
      <c r="AO40" s="26">
        <v>379.06</v>
      </c>
      <c r="AP40" s="26">
        <v>717.29</v>
      </c>
      <c r="AQ40" s="26">
        <v>20.96</v>
      </c>
      <c r="AR40" s="26">
        <v>741.25</v>
      </c>
      <c r="AS40" s="26">
        <v>31.86</v>
      </c>
      <c r="AT40" s="26">
        <v>44.46</v>
      </c>
      <c r="AU40" s="26">
        <v>36.68</v>
      </c>
      <c r="AV40" s="26">
        <v>368.66</v>
      </c>
      <c r="AW40" s="26">
        <v>34.090000000000003</v>
      </c>
      <c r="AX40" s="26">
        <v>285.04000000000002</v>
      </c>
      <c r="AY40" s="26">
        <v>0</v>
      </c>
      <c r="AZ40" s="26">
        <v>92.87</v>
      </c>
      <c r="BA40" s="26">
        <v>40.380000000000003</v>
      </c>
      <c r="BB40" s="26">
        <v>521.12</v>
      </c>
      <c r="BC40" s="26">
        <v>184.89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0.36</v>
      </c>
      <c r="BT40" s="26">
        <v>0</v>
      </c>
      <c r="BU40" s="26">
        <v>0</v>
      </c>
      <c r="BV40" s="26">
        <v>0.92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73.989999999999995</v>
      </c>
      <c r="CC40" s="25">
        <v>48.46</v>
      </c>
      <c r="CE40" s="23">
        <v>47.09</v>
      </c>
      <c r="CG40" s="23">
        <v>22.33</v>
      </c>
      <c r="CH40" s="23">
        <v>10.52</v>
      </c>
      <c r="CI40" s="23">
        <v>16.43</v>
      </c>
      <c r="CJ40" s="23">
        <v>396.42</v>
      </c>
      <c r="CK40" s="23">
        <v>150.97</v>
      </c>
      <c r="CL40" s="23">
        <v>273.69</v>
      </c>
      <c r="CM40" s="23">
        <v>5.57</v>
      </c>
      <c r="CN40" s="23">
        <v>2.9</v>
      </c>
      <c r="CO40" s="23">
        <v>4.2300000000000004</v>
      </c>
      <c r="CP40" s="23">
        <v>0</v>
      </c>
      <c r="CQ40" s="23">
        <v>0.5</v>
      </c>
      <c r="CR40" s="23">
        <v>29.53</v>
      </c>
    </row>
    <row r="41" spans="1:96" s="23" customFormat="1">
      <c r="A41" s="23" t="str">
        <f>"2"</f>
        <v>2</v>
      </c>
      <c r="B41" s="24" t="s">
        <v>95</v>
      </c>
      <c r="C41" s="25" t="str">
        <f>"31,4"</f>
        <v>31,4</v>
      </c>
      <c r="D41" s="25">
        <v>2.08</v>
      </c>
      <c r="E41" s="25">
        <v>0</v>
      </c>
      <c r="F41" s="25">
        <v>0.21</v>
      </c>
      <c r="G41" s="25">
        <v>0.21</v>
      </c>
      <c r="H41" s="25">
        <v>14.73</v>
      </c>
      <c r="I41" s="25">
        <v>70.304913999999997</v>
      </c>
      <c r="J41" s="26">
        <v>0</v>
      </c>
      <c r="K41" s="26">
        <v>0</v>
      </c>
      <c r="L41" s="26">
        <v>0</v>
      </c>
      <c r="M41" s="26">
        <v>0</v>
      </c>
      <c r="N41" s="26">
        <v>0.35</v>
      </c>
      <c r="O41" s="26">
        <v>14.32</v>
      </c>
      <c r="P41" s="26">
        <v>0.06</v>
      </c>
      <c r="Q41" s="26">
        <v>0</v>
      </c>
      <c r="R41" s="26">
        <v>0</v>
      </c>
      <c r="S41" s="26">
        <v>0</v>
      </c>
      <c r="T41" s="26">
        <v>0.56999999999999995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100.26</v>
      </c>
      <c r="AL41" s="26">
        <v>104.35</v>
      </c>
      <c r="AM41" s="26">
        <v>159.81</v>
      </c>
      <c r="AN41" s="26">
        <v>53</v>
      </c>
      <c r="AO41" s="26">
        <v>31.42</v>
      </c>
      <c r="AP41" s="26">
        <v>62.83</v>
      </c>
      <c r="AQ41" s="26">
        <v>23.77</v>
      </c>
      <c r="AR41" s="26">
        <v>113.64</v>
      </c>
      <c r="AS41" s="26">
        <v>70.48</v>
      </c>
      <c r="AT41" s="26">
        <v>98.34</v>
      </c>
      <c r="AU41" s="26">
        <v>81.13</v>
      </c>
      <c r="AV41" s="26">
        <v>42.62</v>
      </c>
      <c r="AW41" s="26">
        <v>75.400000000000006</v>
      </c>
      <c r="AX41" s="26">
        <v>630.5</v>
      </c>
      <c r="AY41" s="26">
        <v>0</v>
      </c>
      <c r="AZ41" s="26">
        <v>205.43</v>
      </c>
      <c r="BA41" s="26">
        <v>89.33</v>
      </c>
      <c r="BB41" s="26">
        <v>59.28</v>
      </c>
      <c r="BC41" s="26">
        <v>46.99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12.28</v>
      </c>
      <c r="CC41" s="25">
        <v>1.76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1.47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4.7699999999999996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2.89</v>
      </c>
    </row>
    <row r="44" spans="1:96" s="27" customFormat="1" ht="11.4">
      <c r="B44" s="28" t="s">
        <v>114</v>
      </c>
      <c r="C44" s="29"/>
      <c r="D44" s="29">
        <v>27.16</v>
      </c>
      <c r="E44" s="29">
        <v>13.48</v>
      </c>
      <c r="F44" s="29">
        <v>30.56</v>
      </c>
      <c r="G44" s="29">
        <v>19.399999999999999</v>
      </c>
      <c r="H44" s="29">
        <v>116.76</v>
      </c>
      <c r="I44" s="29">
        <v>833.6</v>
      </c>
      <c r="J44" s="30">
        <v>6.82</v>
      </c>
      <c r="K44" s="30">
        <v>12.13</v>
      </c>
      <c r="L44" s="30">
        <v>0</v>
      </c>
      <c r="M44" s="30">
        <v>0</v>
      </c>
      <c r="N44" s="30">
        <v>29.3</v>
      </c>
      <c r="O44" s="30">
        <v>76.260000000000005</v>
      </c>
      <c r="P44" s="30">
        <v>11.21</v>
      </c>
      <c r="Q44" s="30">
        <v>0</v>
      </c>
      <c r="R44" s="30">
        <v>0</v>
      </c>
      <c r="S44" s="30">
        <v>1.18</v>
      </c>
      <c r="T44" s="30">
        <v>10.7</v>
      </c>
      <c r="U44" s="30">
        <v>2355.58</v>
      </c>
      <c r="V44" s="30">
        <v>1214.29</v>
      </c>
      <c r="W44" s="30">
        <v>181.69</v>
      </c>
      <c r="X44" s="30">
        <v>117.41</v>
      </c>
      <c r="Y44" s="30">
        <v>357.26</v>
      </c>
      <c r="Z44" s="30">
        <v>4.76</v>
      </c>
      <c r="AA44" s="30">
        <v>48.44</v>
      </c>
      <c r="AB44" s="30">
        <v>4576</v>
      </c>
      <c r="AC44" s="30">
        <v>913.81</v>
      </c>
      <c r="AD44" s="30">
        <v>10.63</v>
      </c>
      <c r="AE44" s="30">
        <v>0.24</v>
      </c>
      <c r="AF44" s="30">
        <v>0.3</v>
      </c>
      <c r="AG44" s="30">
        <v>8.2100000000000009</v>
      </c>
      <c r="AH44" s="30">
        <v>15.06</v>
      </c>
      <c r="AI44" s="30">
        <v>48.61</v>
      </c>
      <c r="AJ44" s="30">
        <v>0</v>
      </c>
      <c r="AK44" s="30">
        <v>1309.79</v>
      </c>
      <c r="AL44" s="30">
        <v>1303.33</v>
      </c>
      <c r="AM44" s="30">
        <v>2094.38</v>
      </c>
      <c r="AN44" s="30">
        <v>1909.94</v>
      </c>
      <c r="AO44" s="30">
        <v>586.66999999999996</v>
      </c>
      <c r="AP44" s="30">
        <v>1088.42</v>
      </c>
      <c r="AQ44" s="30">
        <v>153.91999999999999</v>
      </c>
      <c r="AR44" s="30">
        <v>1289.8499999999999</v>
      </c>
      <c r="AS44" s="30">
        <v>581.1</v>
      </c>
      <c r="AT44" s="30">
        <v>731.2</v>
      </c>
      <c r="AU44" s="30">
        <v>924.83</v>
      </c>
      <c r="AV44" s="30">
        <v>620.03</v>
      </c>
      <c r="AW44" s="30">
        <v>497.37</v>
      </c>
      <c r="AX44" s="30">
        <v>2615.64</v>
      </c>
      <c r="AY44" s="30">
        <v>0</v>
      </c>
      <c r="AZ44" s="30">
        <v>743.24</v>
      </c>
      <c r="BA44" s="30">
        <v>529.07000000000005</v>
      </c>
      <c r="BB44" s="30">
        <v>907.8</v>
      </c>
      <c r="BC44" s="30">
        <v>390.09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1.29</v>
      </c>
      <c r="BL44" s="30">
        <v>0</v>
      </c>
      <c r="BM44" s="30">
        <v>0.75</v>
      </c>
      <c r="BN44" s="30">
        <v>0.06</v>
      </c>
      <c r="BO44" s="30">
        <v>0.12</v>
      </c>
      <c r="BP44" s="30">
        <v>0</v>
      </c>
      <c r="BQ44" s="30">
        <v>0</v>
      </c>
      <c r="BR44" s="30">
        <v>0.01</v>
      </c>
      <c r="BS44" s="30">
        <v>4.47</v>
      </c>
      <c r="BT44" s="30">
        <v>0</v>
      </c>
      <c r="BU44" s="30">
        <v>0</v>
      </c>
      <c r="BV44" s="30">
        <v>10.92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829.23</v>
      </c>
      <c r="CC44" s="29">
        <f>SUM($CC$36:$CC$43)</f>
        <v>92.02</v>
      </c>
      <c r="CD44" s="27">
        <f>$I$44/$I$49*100</f>
        <v>20.996211815910375</v>
      </c>
      <c r="CE44" s="27">
        <v>811.11</v>
      </c>
      <c r="CG44" s="27">
        <v>256.08999999999997</v>
      </c>
      <c r="CH44" s="27">
        <v>131.37</v>
      </c>
      <c r="CI44" s="27">
        <v>193.73</v>
      </c>
      <c r="CJ44" s="27">
        <v>5825.25</v>
      </c>
      <c r="CK44" s="27">
        <v>2419.7199999999998</v>
      </c>
      <c r="CL44" s="27">
        <v>4122.4799999999996</v>
      </c>
      <c r="CM44" s="27">
        <v>123.95</v>
      </c>
      <c r="CN44" s="27">
        <v>77.2</v>
      </c>
      <c r="CO44" s="27">
        <v>100.58</v>
      </c>
      <c r="CP44" s="27">
        <v>8</v>
      </c>
      <c r="CQ44" s="27">
        <v>5.6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"11/3"</f>
        <v>11/3</v>
      </c>
      <c r="B47" s="20" t="s">
        <v>108</v>
      </c>
      <c r="C47" s="21" t="str">
        <f>"35"</f>
        <v>35</v>
      </c>
      <c r="D47" s="21">
        <v>4.9000000000000004</v>
      </c>
      <c r="E47" s="21">
        <v>0</v>
      </c>
      <c r="F47" s="21">
        <v>4.7300000000000004</v>
      </c>
      <c r="G47" s="21">
        <v>0</v>
      </c>
      <c r="H47" s="21">
        <v>32.1</v>
      </c>
      <c r="I47" s="21">
        <v>188.49600000000001</v>
      </c>
      <c r="J47" s="22">
        <v>0.74</v>
      </c>
      <c r="K47" s="22">
        <v>0</v>
      </c>
      <c r="L47" s="22">
        <v>0</v>
      </c>
      <c r="M47" s="22">
        <v>0</v>
      </c>
      <c r="N47" s="22">
        <v>13.51</v>
      </c>
      <c r="O47" s="22">
        <v>17.78</v>
      </c>
      <c r="P47" s="22">
        <v>0.81</v>
      </c>
      <c r="Q47" s="22">
        <v>0</v>
      </c>
      <c r="R47" s="22">
        <v>0</v>
      </c>
      <c r="S47" s="22">
        <v>0.18</v>
      </c>
      <c r="T47" s="22">
        <v>0.35</v>
      </c>
      <c r="U47" s="22">
        <v>115.5</v>
      </c>
      <c r="V47" s="22">
        <v>38.5</v>
      </c>
      <c r="W47" s="22">
        <v>10.15</v>
      </c>
      <c r="X47" s="22">
        <v>7</v>
      </c>
      <c r="Y47" s="22">
        <v>31.5</v>
      </c>
      <c r="Z47" s="22">
        <v>0.74</v>
      </c>
      <c r="AA47" s="22">
        <v>3.5</v>
      </c>
      <c r="AB47" s="22">
        <v>2.8</v>
      </c>
      <c r="AC47" s="22">
        <v>3.85</v>
      </c>
      <c r="AD47" s="22">
        <v>1.23</v>
      </c>
      <c r="AE47" s="22">
        <v>0.03</v>
      </c>
      <c r="AF47" s="22">
        <v>0.02</v>
      </c>
      <c r="AG47" s="22">
        <v>0.25</v>
      </c>
      <c r="AH47" s="22">
        <v>0.67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1.58</v>
      </c>
      <c r="CC47" s="21">
        <v>5.67</v>
      </c>
      <c r="CE47" s="19">
        <v>3.97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4.7300000000000004</v>
      </c>
    </row>
    <row r="48" spans="1:96" s="27" customFormat="1" ht="11.4">
      <c r="B48" s="28" t="s">
        <v>116</v>
      </c>
      <c r="C48" s="29"/>
      <c r="D48" s="29">
        <v>5.9</v>
      </c>
      <c r="E48" s="29">
        <v>0</v>
      </c>
      <c r="F48" s="29">
        <v>4.93</v>
      </c>
      <c r="G48" s="29">
        <v>0</v>
      </c>
      <c r="H48" s="29">
        <v>52.7</v>
      </c>
      <c r="I48" s="29">
        <v>274.98</v>
      </c>
      <c r="J48" s="30">
        <v>0.74</v>
      </c>
      <c r="K48" s="30">
        <v>0</v>
      </c>
      <c r="L48" s="30">
        <v>0</v>
      </c>
      <c r="M48" s="30">
        <v>0</v>
      </c>
      <c r="N48" s="30">
        <v>33.31</v>
      </c>
      <c r="O48" s="30">
        <v>18.18</v>
      </c>
      <c r="P48" s="30">
        <v>1.21</v>
      </c>
      <c r="Q48" s="30">
        <v>0</v>
      </c>
      <c r="R48" s="30">
        <v>0</v>
      </c>
      <c r="S48" s="30">
        <v>1.18</v>
      </c>
      <c r="T48" s="30">
        <v>0.95</v>
      </c>
      <c r="U48" s="30">
        <v>127.5</v>
      </c>
      <c r="V48" s="30">
        <v>278.5</v>
      </c>
      <c r="W48" s="30">
        <v>24.15</v>
      </c>
      <c r="X48" s="30">
        <v>15</v>
      </c>
      <c r="Y48" s="30">
        <v>45.5</v>
      </c>
      <c r="Z48" s="30">
        <v>3.54</v>
      </c>
      <c r="AA48" s="30">
        <v>3.5</v>
      </c>
      <c r="AB48" s="30">
        <v>2.8</v>
      </c>
      <c r="AC48" s="30">
        <v>3.85</v>
      </c>
      <c r="AD48" s="30">
        <v>1.43</v>
      </c>
      <c r="AE48" s="30">
        <v>0.05</v>
      </c>
      <c r="AF48" s="30">
        <v>0.04</v>
      </c>
      <c r="AG48" s="30">
        <v>0.45</v>
      </c>
      <c r="AH48" s="30">
        <v>1.07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177.78</v>
      </c>
      <c r="CC48" s="29">
        <f>SUM($CC$45:$CC$47)</f>
        <v>16.759999999999998</v>
      </c>
      <c r="CD48" s="27">
        <f>$I$48/$I$49*100</f>
        <v>6.9260296606754252</v>
      </c>
      <c r="CE48" s="27">
        <v>3.97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146.16999999999999</v>
      </c>
      <c r="E49" s="29">
        <v>32.68</v>
      </c>
      <c r="F49" s="29">
        <v>93.62</v>
      </c>
      <c r="G49" s="29">
        <v>36.840000000000003</v>
      </c>
      <c r="H49" s="29">
        <v>544.37</v>
      </c>
      <c r="I49" s="29">
        <v>3970.24</v>
      </c>
      <c r="J49" s="30">
        <v>25.3</v>
      </c>
      <c r="K49" s="30">
        <v>24.5</v>
      </c>
      <c r="L49" s="30">
        <v>0</v>
      </c>
      <c r="M49" s="30">
        <v>0</v>
      </c>
      <c r="N49" s="30">
        <v>261.27999999999997</v>
      </c>
      <c r="O49" s="30">
        <v>253.03</v>
      </c>
      <c r="P49" s="30">
        <v>30.06</v>
      </c>
      <c r="Q49" s="30">
        <v>0</v>
      </c>
      <c r="R49" s="30">
        <v>0</v>
      </c>
      <c r="S49" s="30">
        <v>150.84</v>
      </c>
      <c r="T49" s="30">
        <v>44.65</v>
      </c>
      <c r="U49" s="30">
        <v>10747.2</v>
      </c>
      <c r="V49" s="30">
        <v>3377.41</v>
      </c>
      <c r="W49" s="30">
        <v>987.5</v>
      </c>
      <c r="X49" s="30">
        <v>276.27</v>
      </c>
      <c r="Y49" s="30">
        <v>1529.07</v>
      </c>
      <c r="Z49" s="30">
        <v>21.43</v>
      </c>
      <c r="AA49" s="30">
        <v>309.47000000000003</v>
      </c>
      <c r="AB49" s="30">
        <v>8191.84</v>
      </c>
      <c r="AC49" s="30">
        <v>1953.25</v>
      </c>
      <c r="AD49" s="30">
        <v>23.4</v>
      </c>
      <c r="AE49" s="30">
        <v>0.87</v>
      </c>
      <c r="AF49" s="30">
        <v>1.46</v>
      </c>
      <c r="AG49" s="30">
        <v>28.41</v>
      </c>
      <c r="AH49" s="30">
        <v>33.14</v>
      </c>
      <c r="AI49" s="30">
        <v>91.46</v>
      </c>
      <c r="AJ49" s="30">
        <v>0.8</v>
      </c>
      <c r="AK49" s="30">
        <v>3575.25</v>
      </c>
      <c r="AL49" s="30">
        <v>3337.25</v>
      </c>
      <c r="AM49" s="30">
        <v>5378.97</v>
      </c>
      <c r="AN49" s="30">
        <v>4407.5200000000004</v>
      </c>
      <c r="AO49" s="30">
        <v>1436.75</v>
      </c>
      <c r="AP49" s="30">
        <v>2680.66</v>
      </c>
      <c r="AQ49" s="30">
        <v>620.04999999999995</v>
      </c>
      <c r="AR49" s="30">
        <v>3401.13</v>
      </c>
      <c r="AS49" s="30">
        <v>1691.38</v>
      </c>
      <c r="AT49" s="30">
        <v>2099.61</v>
      </c>
      <c r="AU49" s="30">
        <v>2809.27</v>
      </c>
      <c r="AV49" s="30">
        <v>1850.85</v>
      </c>
      <c r="AW49" s="30">
        <v>1484.34</v>
      </c>
      <c r="AX49" s="30">
        <v>9357.6299999999992</v>
      </c>
      <c r="AY49" s="30">
        <v>0</v>
      </c>
      <c r="AZ49" s="30">
        <v>3103.16</v>
      </c>
      <c r="BA49" s="30">
        <v>1846.76</v>
      </c>
      <c r="BB49" s="30">
        <v>2435.6799999999998</v>
      </c>
      <c r="BC49" s="30">
        <v>1042.03</v>
      </c>
      <c r="BD49" s="30">
        <v>0.31</v>
      </c>
      <c r="BE49" s="30">
        <v>0.17</v>
      </c>
      <c r="BF49" s="30">
        <v>0.19</v>
      </c>
      <c r="BG49" s="30">
        <v>0.55000000000000004</v>
      </c>
      <c r="BH49" s="30">
        <v>0.54</v>
      </c>
      <c r="BI49" s="30">
        <v>1.65</v>
      </c>
      <c r="BJ49" s="30">
        <v>0.09</v>
      </c>
      <c r="BK49" s="30">
        <v>6.9</v>
      </c>
      <c r="BL49" s="30">
        <v>0.06</v>
      </c>
      <c r="BM49" s="30">
        <v>3.19</v>
      </c>
      <c r="BN49" s="30">
        <v>0.17</v>
      </c>
      <c r="BO49" s="30">
        <v>0.23</v>
      </c>
      <c r="BP49" s="30">
        <v>0</v>
      </c>
      <c r="BQ49" s="30">
        <v>0.28999999999999998</v>
      </c>
      <c r="BR49" s="30">
        <v>0.43</v>
      </c>
      <c r="BS49" s="30">
        <v>12.41</v>
      </c>
      <c r="BT49" s="30">
        <v>0</v>
      </c>
      <c r="BU49" s="30">
        <v>0</v>
      </c>
      <c r="BV49" s="30">
        <v>20.8</v>
      </c>
      <c r="BW49" s="30">
        <v>0.09</v>
      </c>
      <c r="BX49" s="30">
        <v>0</v>
      </c>
      <c r="BY49" s="30">
        <v>0</v>
      </c>
      <c r="BZ49" s="30">
        <v>0</v>
      </c>
      <c r="CA49" s="30">
        <v>0</v>
      </c>
      <c r="CB49" s="30">
        <v>2662.95</v>
      </c>
      <c r="CC49" s="29">
        <v>410.99999999999994</v>
      </c>
      <c r="CE49" s="27">
        <v>1674.78</v>
      </c>
      <c r="CG49" s="27">
        <v>527.62</v>
      </c>
      <c r="CH49" s="27">
        <v>281.48</v>
      </c>
      <c r="CI49" s="27">
        <v>404.55</v>
      </c>
      <c r="CJ49" s="27">
        <v>16466.98</v>
      </c>
      <c r="CK49" s="27">
        <v>7572.85</v>
      </c>
      <c r="CL49" s="27">
        <v>12019.91</v>
      </c>
      <c r="CM49" s="27">
        <v>327.05</v>
      </c>
      <c r="CN49" s="27">
        <v>238.41</v>
      </c>
      <c r="CO49" s="27">
        <v>282.73</v>
      </c>
      <c r="CP49" s="27">
        <v>28.8</v>
      </c>
      <c r="CQ49" s="27">
        <v>12.05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17</v>
      </c>
      <c r="E51" s="16"/>
      <c r="F51" s="16">
        <v>24</v>
      </c>
      <c r="G51" s="16"/>
      <c r="H51" s="16">
        <v>59</v>
      </c>
      <c r="I51" s="16"/>
    </row>
    <row r="52" spans="1:95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2:CC52"/>
    <mergeCell ref="A29:XFD2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40</v>
      </c>
      <c r="F30" s="55">
        <v>6.48</v>
      </c>
      <c r="G30" s="54">
        <v>215.42400000000001</v>
      </c>
      <c r="H30" s="54">
        <v>5.6</v>
      </c>
      <c r="I30" s="54">
        <v>5.4</v>
      </c>
      <c r="J30" s="56">
        <v>36.68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45392.374513888892</v>
      </c>
      <c r="C1">
        <f>YEAR(Дата_Сост)</f>
        <v>2024</v>
      </c>
      <c r="D1">
        <f>MONTH(Дата_Сост)</f>
        <v>4</v>
      </c>
      <c r="E1">
        <f>DAY(Дата_Сост)</f>
        <v>10</v>
      </c>
    </row>
    <row r="2" spans="1:5">
      <c r="A2" t="s">
        <v>82</v>
      </c>
      <c r="B2" s="2">
        <v>45377.534305555557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2024-03-26T08:12:54Z</dcterms:modified>
</cp:coreProperties>
</file>