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4.04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'24.04.2024'!$A$3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<sst xmlns="http://schemas.openxmlformats.org/spreadsheetml/2006/main" count="183" uniqueCount="153">
  <si>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</si>
  <si>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</si>
  <si>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</si>
  <si>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</si>
  <si>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</si>
  <si>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</si>
  <si>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</si>
  <si>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</si>
  <si>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</si>
  <si>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</si>
  <si>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</si>
  <si>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</si>
  <si>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</si>
  <si>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</si>
  <si>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</si>
  <si>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</si>
  <si>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</si>
  <si>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</si>
  <si>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</si>
  <si>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</si>
  <si>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</si>
  <si>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</si>
  <si>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</si>
  <si>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</si>
  <si>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</si>
  <si>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</si>
  <si>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</si>
  <si>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</si>
  <si>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</si>
  <si>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</si>
  <si>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</si>
  <si>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</si>
  <si>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</si>
  <si>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</si>
  <si>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</si>
  <si>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</si>
  <si>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</si>
  <si>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</si>
  <si>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</si>
  <si>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</si>
  <si>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</si>
  <si>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</si>
  <si>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</si>
  <si>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</si>
  <si>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</si>
  <si>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</si>
  <si>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</si>
  <si>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</si>
  <si>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</si>
  <si>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</si>
  <si>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</si>
  <si>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</si>
  <si>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</si>
  <si>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</si>
  <si>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</si>
  <si>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</si>
  <si>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</si>
  <si>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</si>
  <si>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</si>
  <si>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</si>
  <si>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</si>
  <si>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</si>
  <si>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</si>
  <si>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</si>
  <si>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</si>
  <si>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</si>
  <si>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</si>
  <si>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</si>
  <si>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</si>
  <si>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</si>
  <si>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</si>
  <si>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</si>
  <si>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</si>
  <si>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</si>
  <si>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</si>
  <si>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</si>
  <si>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</si>
  <si>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</si>
  <si>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</si>
  <si>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</si>
  <si>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</si>
  <si>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</si>
  <si>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</si>
  <si>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</si>
  <si>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</si>
  <si>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</si>
  <si>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</si>
  <si>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</si>
  <si>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</si>
  <si>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</si>
  <si>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</si>
  <si>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</si>
  <si>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</si>
  <si>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</si>
  <si>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Масло сливочное</t>
  </si>
  <si>
    <t>Хлеб пшеничный</t>
  </si>
  <si>
    <t>Чай (вариант 1)</t>
  </si>
  <si>
    <t>Кекс "Мини-Мафин" ин/уп</t>
  </si>
  <si>
    <t>Итого за 'Завтрак с 7 до 11 лет'</t>
  </si>
  <si>
    <t/>
  </si>
  <si>
    <t>Борщ с картофелем и сметаной</t>
  </si>
  <si>
    <t>Картофельное пюре</t>
  </si>
  <si>
    <t>Курица, запеченная</t>
  </si>
  <si>
    <t>Хлеб ржаной</t>
  </si>
  <si>
    <t>Чай  "Цитрусовый заряд" с апельсином</t>
  </si>
  <si>
    <t>Полдник</t>
  </si>
  <si>
    <t>Сок в ассортименте т/пак</t>
  </si>
  <si>
    <t>Пирожное "Чоко Пай" ин/уп (1/30)</t>
  </si>
  <si>
    <t>Итого за 'Полдник'</t>
  </si>
  <si>
    <t>Завтрак с 12 и старше</t>
  </si>
  <si>
    <t>Итого за 'Завтрак с 12 и старше'</t>
  </si>
  <si>
    <t xml:space="preserve">Полдник с 12 и старше </t>
  </si>
  <si>
    <t>Итого за 'Полдник с 12 и старше '</t>
  </si>
  <si>
    <t>Итого за день</t>
  </si>
  <si>
    <t>Содержание, % от калорийности</t>
  </si>
  <si>
    <t>24.04.2024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</si>
  <si>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</si>
  <si>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</si>
  <si>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</si>
  <si>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</si>
  <si>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</si>
  <si>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</si>
  <si>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</si>
  <si>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</si>
  <si>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</si>
  <si>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</si>
  <si>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</si>
  <si>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</si>
  <si>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</si>
  <si>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</si>
  <si>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</si>
  <si>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</si>
  <si>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</si>
  <si>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</si>
  <si>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</si>
  <si>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</si>
  <si>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</si>
  <si>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</si>
  <si>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</si>
  <si>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</si>
  <si>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</si>
  <si>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</si>
  <si>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</si>
  <si>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</si>
  <si>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</si>
  <si>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</si>
  <si>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</si>
  <si>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Итого сумма с 12 и старше        220,00</t>
  </si>
  <si>
    <t>Итого сумма с 7 до 11 лет        191,00</t>
  </si>
  <si>
    <t>Обед с 7 до 11 лет</t>
  </si>
  <si>
    <t>Итого за ''Обед с 7 до 11 лет"</t>
  </si>
  <si>
    <t>Обед с 12 и старше</t>
  </si>
  <si>
    <t>Итого за ''Обед с 12 и старше"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</si>
</sst>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9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C41" sqref="C4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24.4.2024г.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"24 апреля 2024 г."</f>
        <v>24 апреля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"47/3"</f>
        <v>47/3</v>
      </c>
      <c r="B11" s="33" t="s">
        <v>93</v>
      </c>
      <c r="C11" s="34" t="str">
        <f>"220"</f>
        <v>220</v>
      </c>
      <c r="D11" s="34">
        <v>9.4600000000000009</v>
      </c>
      <c r="E11" s="34">
        <v>2.6</v>
      </c>
      <c r="F11" s="34">
        <v>7.14</v>
      </c>
      <c r="G11" s="34">
        <v>0.88</v>
      </c>
      <c r="H11" s="34">
        <v>42.92</v>
      </c>
      <c r="I11" s="34">
        <v>273.86705444999996</v>
      </c>
      <c r="J11" s="35">
        <v>4.4800000000000004</v>
      </c>
      <c r="K11" s="35">
        <v>0.12</v>
      </c>
      <c r="L11" s="35">
        <v>0</v>
      </c>
      <c r="M11" s="35">
        <v>0</v>
      </c>
      <c r="N11" s="35">
        <v>1.1100000000000001</v>
      </c>
      <c r="O11" s="35">
        <v>39.64</v>
      </c>
      <c r="P11" s="35">
        <v>2.17</v>
      </c>
      <c r="Q11" s="35">
        <v>0</v>
      </c>
      <c r="R11" s="35">
        <v>0</v>
      </c>
      <c r="S11" s="35">
        <v>0.22</v>
      </c>
      <c r="T11" s="35">
        <v>2.0099999999999998</v>
      </c>
      <c r="U11" s="35">
        <v>517.34</v>
      </c>
      <c r="V11" s="35">
        <v>71.97</v>
      </c>
      <c r="W11" s="35">
        <v>100.67</v>
      </c>
      <c r="X11" s="35">
        <v>12.52</v>
      </c>
      <c r="Y11" s="35">
        <v>98.71</v>
      </c>
      <c r="Z11" s="35">
        <v>1.03</v>
      </c>
      <c r="AA11" s="35">
        <v>30.36</v>
      </c>
      <c r="AB11" s="35">
        <v>28.16</v>
      </c>
      <c r="AC11" s="35">
        <v>56.43</v>
      </c>
      <c r="AD11" s="35">
        <v>1.18</v>
      </c>
      <c r="AE11" s="35">
        <v>0.06</v>
      </c>
      <c r="AF11" s="35">
        <v>0.05</v>
      </c>
      <c r="AG11" s="35">
        <v>0.54</v>
      </c>
      <c r="AH11" s="35">
        <v>2.76</v>
      </c>
      <c r="AI11" s="35">
        <v>0.03</v>
      </c>
      <c r="AJ11" s="35">
        <v>0</v>
      </c>
      <c r="AK11" s="35">
        <v>480.84</v>
      </c>
      <c r="AL11" s="35">
        <v>380.16</v>
      </c>
      <c r="AM11" s="35">
        <v>723.86</v>
      </c>
      <c r="AN11" s="35">
        <v>322.07</v>
      </c>
      <c r="AO11" s="35">
        <v>155.68</v>
      </c>
      <c r="AP11" s="35">
        <v>298.05</v>
      </c>
      <c r="AQ11" s="35">
        <v>134.96</v>
      </c>
      <c r="AR11" s="35">
        <v>451.4</v>
      </c>
      <c r="AS11" s="35">
        <v>277.16000000000003</v>
      </c>
      <c r="AT11" s="35">
        <v>332.71</v>
      </c>
      <c r="AU11" s="35">
        <v>362.18</v>
      </c>
      <c r="AV11" s="35">
        <v>284.85000000000002</v>
      </c>
      <c r="AW11" s="35">
        <v>266.56</v>
      </c>
      <c r="AX11" s="35">
        <v>2471.25</v>
      </c>
      <c r="AY11" s="35">
        <v>0</v>
      </c>
      <c r="AZ11" s="35">
        <v>868.73</v>
      </c>
      <c r="BA11" s="35">
        <v>449.95</v>
      </c>
      <c r="BB11" s="35">
        <v>303.3</v>
      </c>
      <c r="BC11" s="35">
        <v>151.21</v>
      </c>
      <c r="BD11" s="35">
        <v>0.13</v>
      </c>
      <c r="BE11" s="35">
        <v>7.0000000000000007E-2</v>
      </c>
      <c r="BF11" s="35">
        <v>7.0000000000000007E-2</v>
      </c>
      <c r="BG11" s="35">
        <v>0.2</v>
      </c>
      <c r="BH11" s="35">
        <v>0.2</v>
      </c>
      <c r="BI11" s="35">
        <v>0.62</v>
      </c>
      <c r="BJ11" s="35">
        <v>0.03</v>
      </c>
      <c r="BK11" s="35">
        <v>1.78</v>
      </c>
      <c r="BL11" s="35">
        <v>0.02</v>
      </c>
      <c r="BM11" s="35">
        <v>0.66</v>
      </c>
      <c r="BN11" s="35">
        <v>0.02</v>
      </c>
      <c r="BO11" s="35">
        <v>0</v>
      </c>
      <c r="BP11" s="35">
        <v>0</v>
      </c>
      <c r="BQ11" s="35">
        <v>0.11</v>
      </c>
      <c r="BR11" s="35">
        <v>0.16</v>
      </c>
      <c r="BS11" s="35">
        <v>1.53</v>
      </c>
      <c r="BT11" s="35">
        <v>0</v>
      </c>
      <c r="BU11" s="35">
        <v>0</v>
      </c>
      <c r="BV11" s="35">
        <v>0.4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194.48</v>
      </c>
      <c r="CC11" s="34">
        <v>21.35</v>
      </c>
      <c r="CE11" s="32">
        <v>35.049999999999997</v>
      </c>
      <c r="CG11" s="32">
        <v>33.33</v>
      </c>
      <c r="CH11" s="32">
        <v>18.21</v>
      </c>
      <c r="CI11" s="32">
        <v>25.77</v>
      </c>
      <c r="CJ11" s="32">
        <v>974.65</v>
      </c>
      <c r="CK11" s="32">
        <v>728.47</v>
      </c>
      <c r="CL11" s="32">
        <v>851.56</v>
      </c>
      <c r="CM11" s="32">
        <v>31.37</v>
      </c>
      <c r="CN11" s="32">
        <v>19.63</v>
      </c>
      <c r="CO11" s="32">
        <v>25.5</v>
      </c>
      <c r="CP11" s="32">
        <v>0</v>
      </c>
      <c r="CQ11" s="32">
        <v>1.1000000000000001</v>
      </c>
      <c r="CR11" s="32">
        <v>12.94</v>
      </c>
    </row>
    <row r="12" spans="1:96" s="32" customFormat="1">
      <c r="A12" s="32" t="str">
        <f>"4"</f>
        <v>4</v>
      </c>
      <c r="B12" s="33" t="s">
        <v>94</v>
      </c>
      <c r="C12" s="34" t="str">
        <f>"10"</f>
        <v>10</v>
      </c>
      <c r="D12" s="34">
        <v>0.08</v>
      </c>
      <c r="E12" s="34">
        <v>0.08</v>
      </c>
      <c r="F12" s="34">
        <v>7.25</v>
      </c>
      <c r="G12" s="34">
        <v>0</v>
      </c>
      <c r="H12" s="34">
        <v>0.13</v>
      </c>
      <c r="I12" s="34">
        <v>66.063999999999993</v>
      </c>
      <c r="J12" s="35">
        <v>4.71</v>
      </c>
      <c r="K12" s="35">
        <v>0.22</v>
      </c>
      <c r="L12" s="35">
        <v>0</v>
      </c>
      <c r="M12" s="35">
        <v>0</v>
      </c>
      <c r="N12" s="35">
        <v>0.13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0.14000000000000001</v>
      </c>
      <c r="U12" s="35">
        <v>1.5</v>
      </c>
      <c r="V12" s="35">
        <v>3</v>
      </c>
      <c r="W12" s="35">
        <v>2.4</v>
      </c>
      <c r="X12" s="35">
        <v>0</v>
      </c>
      <c r="Y12" s="35">
        <v>3</v>
      </c>
      <c r="Z12" s="35">
        <v>0.02</v>
      </c>
      <c r="AA12" s="35">
        <v>40</v>
      </c>
      <c r="AB12" s="35">
        <v>30</v>
      </c>
      <c r="AC12" s="35">
        <v>45</v>
      </c>
      <c r="AD12" s="35">
        <v>0.1</v>
      </c>
      <c r="AE12" s="35">
        <v>0</v>
      </c>
      <c r="AF12" s="35">
        <v>0.01</v>
      </c>
      <c r="AG12" s="35">
        <v>0.01</v>
      </c>
      <c r="AH12" s="35">
        <v>0.02</v>
      </c>
      <c r="AI12" s="35">
        <v>0</v>
      </c>
      <c r="AJ12" s="35">
        <v>0</v>
      </c>
      <c r="AK12" s="35">
        <v>4.2</v>
      </c>
      <c r="AL12" s="35">
        <v>4.0999999999999996</v>
      </c>
      <c r="AM12" s="35">
        <v>7.6</v>
      </c>
      <c r="AN12" s="35">
        <v>4.5</v>
      </c>
      <c r="AO12" s="35">
        <v>1.7</v>
      </c>
      <c r="AP12" s="35">
        <v>4.7</v>
      </c>
      <c r="AQ12" s="35">
        <v>4.3</v>
      </c>
      <c r="AR12" s="35">
        <v>4.2</v>
      </c>
      <c r="AS12" s="35">
        <v>3.6</v>
      </c>
      <c r="AT12" s="35">
        <v>2.6</v>
      </c>
      <c r="AU12" s="35">
        <v>5.7</v>
      </c>
      <c r="AV12" s="35">
        <v>3.5</v>
      </c>
      <c r="AW12" s="35">
        <v>2.4</v>
      </c>
      <c r="AX12" s="35">
        <v>14.2</v>
      </c>
      <c r="AY12" s="35">
        <v>0</v>
      </c>
      <c r="AZ12" s="35">
        <v>4.8</v>
      </c>
      <c r="BA12" s="35">
        <v>5.4</v>
      </c>
      <c r="BB12" s="35">
        <v>4.2</v>
      </c>
      <c r="BC12" s="35">
        <v>1</v>
      </c>
      <c r="BD12" s="35">
        <v>0.27</v>
      </c>
      <c r="BE12" s="35">
        <v>0.12</v>
      </c>
      <c r="BF12" s="35">
        <v>7.0000000000000007E-2</v>
      </c>
      <c r="BG12" s="35">
        <v>0.15</v>
      </c>
      <c r="BH12" s="35">
        <v>0.17</v>
      </c>
      <c r="BI12" s="35">
        <v>0.79</v>
      </c>
      <c r="BJ12" s="35">
        <v>0</v>
      </c>
      <c r="BK12" s="35">
        <v>2.21</v>
      </c>
      <c r="BL12" s="35">
        <v>0</v>
      </c>
      <c r="BM12" s="35">
        <v>0.68</v>
      </c>
      <c r="BN12" s="35">
        <v>0</v>
      </c>
      <c r="BO12" s="35">
        <v>0</v>
      </c>
      <c r="BP12" s="35">
        <v>0</v>
      </c>
      <c r="BQ12" s="35">
        <v>0.15</v>
      </c>
      <c r="BR12" s="35">
        <v>0.23</v>
      </c>
      <c r="BS12" s="35">
        <v>1.8</v>
      </c>
      <c r="BT12" s="35">
        <v>0</v>
      </c>
      <c r="BU12" s="35">
        <v>0</v>
      </c>
      <c r="BV12" s="35">
        <v>0.09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2.5</v>
      </c>
      <c r="CC12" s="34">
        <v>11.92</v>
      </c>
      <c r="CE12" s="32">
        <v>45</v>
      </c>
      <c r="CG12" s="32">
        <v>0.4</v>
      </c>
      <c r="CH12" s="32">
        <v>0.1</v>
      </c>
      <c r="CI12" s="32">
        <v>0.25</v>
      </c>
      <c r="CJ12" s="32">
        <v>20</v>
      </c>
      <c r="CK12" s="32">
        <v>8.1999999999999993</v>
      </c>
      <c r="CL12" s="32">
        <v>14.1</v>
      </c>
      <c r="CM12" s="32">
        <v>1.71</v>
      </c>
      <c r="CN12" s="32">
        <v>0.87</v>
      </c>
      <c r="CO12" s="32">
        <v>1.29</v>
      </c>
      <c r="CP12" s="32">
        <v>0</v>
      </c>
      <c r="CQ12" s="32">
        <v>0</v>
      </c>
      <c r="CR12" s="32">
        <v>7.22</v>
      </c>
    </row>
    <row r="13" spans="1:96" s="32" customFormat="1">
      <c r="A13" s="32" t="str">
        <f>"2"</f>
        <v>2</v>
      </c>
      <c r="B13" s="33" t="s">
        <v>95</v>
      </c>
      <c r="C13" s="34" t="str">
        <f>"46,4"</f>
        <v>46,4</v>
      </c>
      <c r="D13" s="34">
        <v>3.07</v>
      </c>
      <c r="E13" s="34">
        <v>0</v>
      </c>
      <c r="F13" s="34">
        <v>0.3</v>
      </c>
      <c r="G13" s="34">
        <v>0.3</v>
      </c>
      <c r="H13" s="34">
        <v>21.76</v>
      </c>
      <c r="I13" s="34">
        <v>103.89006399999997</v>
      </c>
      <c r="J13" s="35">
        <v>0</v>
      </c>
      <c r="K13" s="35">
        <v>0</v>
      </c>
      <c r="L13" s="35">
        <v>0</v>
      </c>
      <c r="M13" s="35">
        <v>0</v>
      </c>
      <c r="N13" s="35">
        <v>0.51</v>
      </c>
      <c r="O13" s="35">
        <v>21.16</v>
      </c>
      <c r="P13" s="35">
        <v>0.09</v>
      </c>
      <c r="Q13" s="35">
        <v>0</v>
      </c>
      <c r="R13" s="35">
        <v>0</v>
      </c>
      <c r="S13" s="35">
        <v>0</v>
      </c>
      <c r="T13" s="35">
        <v>0.84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148.15</v>
      </c>
      <c r="AL13" s="35">
        <v>154.21</v>
      </c>
      <c r="AM13" s="35">
        <v>236.15</v>
      </c>
      <c r="AN13" s="35">
        <v>78.31</v>
      </c>
      <c r="AO13" s="35">
        <v>46.42</v>
      </c>
      <c r="AP13" s="35">
        <v>92.85</v>
      </c>
      <c r="AQ13" s="35">
        <v>35.119999999999997</v>
      </c>
      <c r="AR13" s="35">
        <v>167.93</v>
      </c>
      <c r="AS13" s="35">
        <v>104.15</v>
      </c>
      <c r="AT13" s="35">
        <v>145.32</v>
      </c>
      <c r="AU13" s="35">
        <v>119.89</v>
      </c>
      <c r="AV13" s="35">
        <v>62.97</v>
      </c>
      <c r="AW13" s="35">
        <v>111.42</v>
      </c>
      <c r="AX13" s="35">
        <v>931.69</v>
      </c>
      <c r="AY13" s="35">
        <v>0</v>
      </c>
      <c r="AZ13" s="35">
        <v>303.57</v>
      </c>
      <c r="BA13" s="35">
        <v>132</v>
      </c>
      <c r="BB13" s="35">
        <v>87.6</v>
      </c>
      <c r="BC13" s="35">
        <v>69.430000000000007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0.04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0.13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18.14</v>
      </c>
      <c r="CC13" s="34">
        <v>2.6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2.17</v>
      </c>
    </row>
    <row r="14" spans="1:96" s="32" customFormat="1">
      <c r="A14" s="32" t="str">
        <f>"27/10"</f>
        <v>27/10</v>
      </c>
      <c r="B14" s="33" t="s">
        <v>96</v>
      </c>
      <c r="C14" s="34" t="str">
        <f>"200"</f>
        <v>200</v>
      </c>
      <c r="D14" s="34">
        <v>0.1</v>
      </c>
      <c r="E14" s="34">
        <v>0</v>
      </c>
      <c r="F14" s="34">
        <v>0.02</v>
      </c>
      <c r="G14" s="34">
        <v>0.02</v>
      </c>
      <c r="H14" s="34">
        <v>5.94</v>
      </c>
      <c r="I14" s="34">
        <v>23.095202</v>
      </c>
      <c r="J14" s="35">
        <v>0</v>
      </c>
      <c r="K14" s="35">
        <v>0</v>
      </c>
      <c r="L14" s="35">
        <v>0</v>
      </c>
      <c r="M14" s="35">
        <v>0</v>
      </c>
      <c r="N14" s="35">
        <v>5.89</v>
      </c>
      <c r="O14" s="35">
        <v>0</v>
      </c>
      <c r="P14" s="35">
        <v>0.05</v>
      </c>
      <c r="Q14" s="35">
        <v>0</v>
      </c>
      <c r="R14" s="35">
        <v>0</v>
      </c>
      <c r="S14" s="35">
        <v>0</v>
      </c>
      <c r="T14" s="35">
        <v>0.03</v>
      </c>
      <c r="U14" s="35">
        <v>0.06</v>
      </c>
      <c r="V14" s="35">
        <v>0.18</v>
      </c>
      <c r="W14" s="35">
        <v>0.17</v>
      </c>
      <c r="X14" s="35">
        <v>0</v>
      </c>
      <c r="Y14" s="35">
        <v>0</v>
      </c>
      <c r="Z14" s="35">
        <v>0.02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200.05</v>
      </c>
      <c r="CC14" s="34">
        <v>1.2</v>
      </c>
      <c r="CE14" s="32">
        <v>0</v>
      </c>
      <c r="CG14" s="32">
        <v>0.6</v>
      </c>
      <c r="CH14" s="32">
        <v>0.6</v>
      </c>
      <c r="CI14" s="32">
        <v>0.6</v>
      </c>
      <c r="CJ14" s="32">
        <v>60</v>
      </c>
      <c r="CK14" s="32">
        <v>24.6</v>
      </c>
      <c r="CL14" s="32">
        <v>42.3</v>
      </c>
      <c r="CM14" s="32">
        <v>6.54</v>
      </c>
      <c r="CN14" s="32">
        <v>3.84</v>
      </c>
      <c r="CO14" s="32">
        <v>5.19</v>
      </c>
      <c r="CP14" s="32">
        <v>6</v>
      </c>
      <c r="CQ14" s="32">
        <v>0</v>
      </c>
      <c r="CR14" s="32">
        <v>0.73</v>
      </c>
    </row>
    <row r="15" spans="1:96" s="28" customFormat="1">
      <c r="A15" s="28" t="str">
        <f>"17"</f>
        <v>17</v>
      </c>
      <c r="B15" s="29" t="s">
        <v>97</v>
      </c>
      <c r="C15" s="30" t="str">
        <f>"33"</f>
        <v>33</v>
      </c>
      <c r="D15" s="30">
        <v>1.49</v>
      </c>
      <c r="E15" s="30">
        <v>0</v>
      </c>
      <c r="F15" s="30">
        <v>6.6</v>
      </c>
      <c r="G15" s="30">
        <v>0</v>
      </c>
      <c r="H15" s="30">
        <v>18.48</v>
      </c>
      <c r="I15" s="30">
        <v>135.56400000000002</v>
      </c>
      <c r="J15" s="31">
        <v>0</v>
      </c>
      <c r="K15" s="31">
        <v>0</v>
      </c>
      <c r="L15" s="31">
        <v>0</v>
      </c>
      <c r="M15" s="31">
        <v>0</v>
      </c>
      <c r="N15" s="31">
        <v>18.48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7.0000000000000007E-2</v>
      </c>
      <c r="AE15" s="31">
        <v>0</v>
      </c>
      <c r="AF15" s="31">
        <v>0</v>
      </c>
      <c r="AG15" s="31">
        <v>0</v>
      </c>
      <c r="AH15" s="31">
        <v>0.23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0</v>
      </c>
      <c r="CC15" s="30">
        <v>11.09</v>
      </c>
      <c r="CE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9.24</v>
      </c>
    </row>
    <row r="16" spans="1:96" s="36" customFormat="1" ht="11.4">
      <c r="B16" s="37" t="s">
        <v>98</v>
      </c>
      <c r="C16" s="38"/>
      <c r="D16" s="38">
        <v>14.19</v>
      </c>
      <c r="E16" s="38">
        <v>2.68</v>
      </c>
      <c r="F16" s="38">
        <v>21.32</v>
      </c>
      <c r="G16" s="38">
        <v>1.21</v>
      </c>
      <c r="H16" s="38">
        <v>89.23</v>
      </c>
      <c r="I16" s="38">
        <v>602.48</v>
      </c>
      <c r="J16" s="39">
        <v>9.19</v>
      </c>
      <c r="K16" s="39">
        <v>0.34</v>
      </c>
      <c r="L16" s="39">
        <v>0</v>
      </c>
      <c r="M16" s="39">
        <v>0</v>
      </c>
      <c r="N16" s="39">
        <v>26.11</v>
      </c>
      <c r="O16" s="39">
        <v>60.8</v>
      </c>
      <c r="P16" s="39">
        <v>2.31</v>
      </c>
      <c r="Q16" s="39">
        <v>0</v>
      </c>
      <c r="R16" s="39">
        <v>0</v>
      </c>
      <c r="S16" s="39">
        <v>0.22</v>
      </c>
      <c r="T16" s="39">
        <v>3.01</v>
      </c>
      <c r="U16" s="39">
        <v>518.9</v>
      </c>
      <c r="V16" s="39">
        <v>75.150000000000006</v>
      </c>
      <c r="W16" s="39">
        <v>103.24</v>
      </c>
      <c r="X16" s="39">
        <v>12.52</v>
      </c>
      <c r="Y16" s="39">
        <v>101.71</v>
      </c>
      <c r="Z16" s="39">
        <v>1.07</v>
      </c>
      <c r="AA16" s="39">
        <v>70.36</v>
      </c>
      <c r="AB16" s="39">
        <v>58.16</v>
      </c>
      <c r="AC16" s="39">
        <v>101.43</v>
      </c>
      <c r="AD16" s="39">
        <v>1.35</v>
      </c>
      <c r="AE16" s="39">
        <v>7.0000000000000007E-2</v>
      </c>
      <c r="AF16" s="39">
        <v>0.06</v>
      </c>
      <c r="AG16" s="39">
        <v>0.55000000000000004</v>
      </c>
      <c r="AH16" s="39">
        <v>3.01</v>
      </c>
      <c r="AI16" s="39">
        <v>0.03</v>
      </c>
      <c r="AJ16" s="39">
        <v>0</v>
      </c>
      <c r="AK16" s="39">
        <v>633.19000000000005</v>
      </c>
      <c r="AL16" s="39">
        <v>538.47</v>
      </c>
      <c r="AM16" s="39">
        <v>967.62</v>
      </c>
      <c r="AN16" s="39">
        <v>404.88</v>
      </c>
      <c r="AO16" s="39">
        <v>203.8</v>
      </c>
      <c r="AP16" s="39">
        <v>395.59</v>
      </c>
      <c r="AQ16" s="39">
        <v>174.38</v>
      </c>
      <c r="AR16" s="39">
        <v>623.53</v>
      </c>
      <c r="AS16" s="39">
        <v>384.91</v>
      </c>
      <c r="AT16" s="39">
        <v>480.63</v>
      </c>
      <c r="AU16" s="39">
        <v>487.77</v>
      </c>
      <c r="AV16" s="39">
        <v>351.33</v>
      </c>
      <c r="AW16" s="39">
        <v>380.38</v>
      </c>
      <c r="AX16" s="39">
        <v>3417.15</v>
      </c>
      <c r="AY16" s="39">
        <v>0</v>
      </c>
      <c r="AZ16" s="39">
        <v>1177.0999999999999</v>
      </c>
      <c r="BA16" s="39">
        <v>587.35</v>
      </c>
      <c r="BB16" s="39">
        <v>395.1</v>
      </c>
      <c r="BC16" s="39">
        <v>221.64</v>
      </c>
      <c r="BD16" s="39">
        <v>0.4</v>
      </c>
      <c r="BE16" s="39">
        <v>0.19</v>
      </c>
      <c r="BF16" s="39">
        <v>0.14000000000000001</v>
      </c>
      <c r="BG16" s="39">
        <v>0.35</v>
      </c>
      <c r="BH16" s="39">
        <v>0.37</v>
      </c>
      <c r="BI16" s="39">
        <v>1.41</v>
      </c>
      <c r="BJ16" s="39">
        <v>0.03</v>
      </c>
      <c r="BK16" s="39">
        <v>4.0199999999999996</v>
      </c>
      <c r="BL16" s="39">
        <v>0.02</v>
      </c>
      <c r="BM16" s="39">
        <v>1.35</v>
      </c>
      <c r="BN16" s="39">
        <v>0.02</v>
      </c>
      <c r="BO16" s="39">
        <v>0</v>
      </c>
      <c r="BP16" s="39">
        <v>0</v>
      </c>
      <c r="BQ16" s="39">
        <v>0.27</v>
      </c>
      <c r="BR16" s="39">
        <v>0.4</v>
      </c>
      <c r="BS16" s="39">
        <v>3.37</v>
      </c>
      <c r="BT16" s="39">
        <v>0</v>
      </c>
      <c r="BU16" s="39">
        <v>0</v>
      </c>
      <c r="BV16" s="39">
        <v>0.62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415.17</v>
      </c>
      <c r="CC16" s="38">
        <f>SUM($CC$10:$CC$15)</f>
        <v>48.160000000000011</v>
      </c>
      <c r="CD16" s="36">
        <f>$I$16/$I$49*100</f>
        <v>18.991659153810751</v>
      </c>
      <c r="CE16" s="36">
        <v>80.05</v>
      </c>
      <c r="CG16" s="36">
        <v>34.33</v>
      </c>
      <c r="CH16" s="36">
        <v>18.91</v>
      </c>
      <c r="CI16" s="36">
        <v>26.62</v>
      </c>
      <c r="CJ16" s="36">
        <v>1493.47</v>
      </c>
      <c r="CK16" s="36">
        <v>930.33</v>
      </c>
      <c r="CL16" s="36">
        <v>1211.9000000000001</v>
      </c>
      <c r="CM16" s="36">
        <v>43.13</v>
      </c>
      <c r="CN16" s="36">
        <v>27.85</v>
      </c>
      <c r="CO16" s="36">
        <v>35.49</v>
      </c>
      <c r="CP16" s="36">
        <v>6</v>
      </c>
      <c r="CQ16" s="36">
        <v>1.1000000000000001</v>
      </c>
    </row>
    <row r="17" spans="1:96">
      <c r="B17" s="14" t="s">
        <v>149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"4/2"</f>
        <v>4/2</v>
      </c>
      <c r="B18" s="33" t="s">
        <v>100</v>
      </c>
      <c r="C18" s="34" t="str">
        <f>"200"</f>
        <v>200</v>
      </c>
      <c r="D18" s="34">
        <v>1.75</v>
      </c>
      <c r="E18" s="34">
        <v>0</v>
      </c>
      <c r="F18" s="34">
        <v>4.37</v>
      </c>
      <c r="G18" s="34">
        <v>4.22</v>
      </c>
      <c r="H18" s="34">
        <v>13.81</v>
      </c>
      <c r="I18" s="34">
        <v>97.159974080000012</v>
      </c>
      <c r="J18" s="35">
        <v>0.99</v>
      </c>
      <c r="K18" s="35">
        <v>2.6</v>
      </c>
      <c r="L18" s="35">
        <v>0</v>
      </c>
      <c r="M18" s="35">
        <v>0</v>
      </c>
      <c r="N18" s="35">
        <v>6.88</v>
      </c>
      <c r="O18" s="35">
        <v>4.8499999999999996</v>
      </c>
      <c r="P18" s="35">
        <v>2.0699999999999998</v>
      </c>
      <c r="Q18" s="35">
        <v>0</v>
      </c>
      <c r="R18" s="35">
        <v>0</v>
      </c>
      <c r="S18" s="35">
        <v>0.21</v>
      </c>
      <c r="T18" s="35">
        <v>2.15</v>
      </c>
      <c r="U18" s="35">
        <v>432.8</v>
      </c>
      <c r="V18" s="35">
        <v>342.82</v>
      </c>
      <c r="W18" s="35">
        <v>32.020000000000003</v>
      </c>
      <c r="X18" s="35">
        <v>21.5</v>
      </c>
      <c r="Y18" s="35">
        <v>49.34</v>
      </c>
      <c r="Z18" s="35">
        <v>1.07</v>
      </c>
      <c r="AA18" s="35">
        <v>3.02</v>
      </c>
      <c r="AB18" s="35">
        <v>779.46</v>
      </c>
      <c r="AC18" s="35">
        <v>167.5</v>
      </c>
      <c r="AD18" s="35">
        <v>1.91</v>
      </c>
      <c r="AE18" s="35">
        <v>0.05</v>
      </c>
      <c r="AF18" s="35">
        <v>0.05</v>
      </c>
      <c r="AG18" s="35">
        <v>0.53</v>
      </c>
      <c r="AH18" s="35">
        <v>1.01</v>
      </c>
      <c r="AI18" s="35">
        <v>5.45</v>
      </c>
      <c r="AJ18" s="35">
        <v>0</v>
      </c>
      <c r="AK18" s="35">
        <v>86.93</v>
      </c>
      <c r="AL18" s="35">
        <v>82.77</v>
      </c>
      <c r="AM18" s="35">
        <v>131.69</v>
      </c>
      <c r="AN18" s="35">
        <v>147.71</v>
      </c>
      <c r="AO18" s="35">
        <v>38.340000000000003</v>
      </c>
      <c r="AP18" s="35">
        <v>82.7</v>
      </c>
      <c r="AQ18" s="35">
        <v>24.47</v>
      </c>
      <c r="AR18" s="35">
        <v>76.319999999999993</v>
      </c>
      <c r="AS18" s="35">
        <v>97.28</v>
      </c>
      <c r="AT18" s="35">
        <v>143.5</v>
      </c>
      <c r="AU18" s="35">
        <v>286.95</v>
      </c>
      <c r="AV18" s="35">
        <v>46.68</v>
      </c>
      <c r="AW18" s="35">
        <v>81.349999999999994</v>
      </c>
      <c r="AX18" s="35">
        <v>383.57</v>
      </c>
      <c r="AY18" s="35">
        <v>0</v>
      </c>
      <c r="AZ18" s="35">
        <v>76.27</v>
      </c>
      <c r="BA18" s="35">
        <v>84.57</v>
      </c>
      <c r="BB18" s="35">
        <v>69.28</v>
      </c>
      <c r="BC18" s="35">
        <v>26.69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0.24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0.89</v>
      </c>
      <c r="BT18" s="35">
        <v>0</v>
      </c>
      <c r="BU18" s="35">
        <v>0</v>
      </c>
      <c r="BV18" s="35">
        <v>2.39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251.88</v>
      </c>
      <c r="CC18" s="34">
        <v>12.79</v>
      </c>
      <c r="CE18" s="32">
        <v>132.93</v>
      </c>
      <c r="CG18" s="32">
        <v>51.47</v>
      </c>
      <c r="CH18" s="32">
        <v>30.55</v>
      </c>
      <c r="CI18" s="32">
        <v>41.01</v>
      </c>
      <c r="CJ18" s="32">
        <v>1072.21</v>
      </c>
      <c r="CK18" s="32">
        <v>410.46</v>
      </c>
      <c r="CL18" s="32">
        <v>741.33</v>
      </c>
      <c r="CM18" s="32">
        <v>44.66</v>
      </c>
      <c r="CN18" s="32">
        <v>23.68</v>
      </c>
      <c r="CO18" s="32">
        <v>34.17</v>
      </c>
      <c r="CP18" s="32">
        <v>1.04</v>
      </c>
      <c r="CQ18" s="32">
        <v>1.04</v>
      </c>
      <c r="CR18" s="32">
        <v>7.75</v>
      </c>
    </row>
    <row r="19" spans="1:96" s="32" customFormat="1">
      <c r="A19" s="32" t="str">
        <f>"3/3"</f>
        <v>3/3</v>
      </c>
      <c r="B19" s="33" t="s">
        <v>101</v>
      </c>
      <c r="C19" s="34" t="str">
        <f>"180"</f>
        <v>180</v>
      </c>
      <c r="D19" s="34">
        <v>3.73</v>
      </c>
      <c r="E19" s="34">
        <v>0.65</v>
      </c>
      <c r="F19" s="34">
        <v>4.4000000000000004</v>
      </c>
      <c r="G19" s="34">
        <v>0.62</v>
      </c>
      <c r="H19" s="34">
        <v>26.49</v>
      </c>
      <c r="I19" s="34">
        <v>159.10285500000001</v>
      </c>
      <c r="J19" s="35">
        <v>2.73</v>
      </c>
      <c r="K19" s="35">
        <v>0.1</v>
      </c>
      <c r="L19" s="35">
        <v>0</v>
      </c>
      <c r="M19" s="35">
        <v>0</v>
      </c>
      <c r="N19" s="35">
        <v>2.58</v>
      </c>
      <c r="O19" s="35">
        <v>21.87</v>
      </c>
      <c r="P19" s="35">
        <v>2.04</v>
      </c>
      <c r="Q19" s="35">
        <v>0</v>
      </c>
      <c r="R19" s="35">
        <v>0</v>
      </c>
      <c r="S19" s="35">
        <v>0.35</v>
      </c>
      <c r="T19" s="35">
        <v>2.9</v>
      </c>
      <c r="U19" s="35">
        <v>276.31</v>
      </c>
      <c r="V19" s="35">
        <v>763.55</v>
      </c>
      <c r="W19" s="35">
        <v>42.83</v>
      </c>
      <c r="X19" s="35">
        <v>36.549999999999997</v>
      </c>
      <c r="Y19" s="35">
        <v>104.61</v>
      </c>
      <c r="Z19" s="35">
        <v>1.36</v>
      </c>
      <c r="AA19" s="35">
        <v>22.5</v>
      </c>
      <c r="AB19" s="35">
        <v>40.93</v>
      </c>
      <c r="AC19" s="35">
        <v>30.06</v>
      </c>
      <c r="AD19" s="35">
        <v>0.21</v>
      </c>
      <c r="AE19" s="35">
        <v>0.14000000000000001</v>
      </c>
      <c r="AF19" s="35">
        <v>0.12</v>
      </c>
      <c r="AG19" s="35">
        <v>1.6</v>
      </c>
      <c r="AH19" s="35">
        <v>3.11</v>
      </c>
      <c r="AI19" s="35">
        <v>6.54</v>
      </c>
      <c r="AJ19" s="35">
        <v>0</v>
      </c>
      <c r="AK19" s="35">
        <v>75.11</v>
      </c>
      <c r="AL19" s="35">
        <v>97.73</v>
      </c>
      <c r="AM19" s="35">
        <v>139.19</v>
      </c>
      <c r="AN19" s="35">
        <v>141.72</v>
      </c>
      <c r="AO19" s="35">
        <v>31.93</v>
      </c>
      <c r="AP19" s="35">
        <v>91.36</v>
      </c>
      <c r="AQ19" s="35">
        <v>41.81</v>
      </c>
      <c r="AR19" s="35">
        <v>96.1</v>
      </c>
      <c r="AS19" s="35">
        <v>90.8</v>
      </c>
      <c r="AT19" s="35">
        <v>247.35</v>
      </c>
      <c r="AU19" s="35">
        <v>110.17</v>
      </c>
      <c r="AV19" s="35">
        <v>23.04</v>
      </c>
      <c r="AW19" s="35">
        <v>64.13</v>
      </c>
      <c r="AX19" s="35">
        <v>344.65</v>
      </c>
      <c r="AY19" s="35">
        <v>0</v>
      </c>
      <c r="AZ19" s="35">
        <v>48.22</v>
      </c>
      <c r="BA19" s="35">
        <v>43.86</v>
      </c>
      <c r="BB19" s="35">
        <v>87.3</v>
      </c>
      <c r="BC19" s="35">
        <v>25.99</v>
      </c>
      <c r="BD19" s="35">
        <v>0.11</v>
      </c>
      <c r="BE19" s="35">
        <v>0.05</v>
      </c>
      <c r="BF19" s="35">
        <v>0.03</v>
      </c>
      <c r="BG19" s="35">
        <v>0.06</v>
      </c>
      <c r="BH19" s="35">
        <v>7.0000000000000007E-2</v>
      </c>
      <c r="BI19" s="35">
        <v>0.34</v>
      </c>
      <c r="BJ19" s="35">
        <v>0</v>
      </c>
      <c r="BK19" s="35">
        <v>1.05</v>
      </c>
      <c r="BL19" s="35">
        <v>0</v>
      </c>
      <c r="BM19" s="35">
        <v>0.31</v>
      </c>
      <c r="BN19" s="35">
        <v>0</v>
      </c>
      <c r="BO19" s="35">
        <v>0</v>
      </c>
      <c r="BP19" s="35">
        <v>0</v>
      </c>
      <c r="BQ19" s="35">
        <v>7.0000000000000007E-2</v>
      </c>
      <c r="BR19" s="35">
        <v>0.11</v>
      </c>
      <c r="BS19" s="35">
        <v>1.02</v>
      </c>
      <c r="BT19" s="35">
        <v>0</v>
      </c>
      <c r="BU19" s="35">
        <v>0</v>
      </c>
      <c r="BV19" s="35">
        <v>0.17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148.35</v>
      </c>
      <c r="CC19" s="34">
        <v>22.28</v>
      </c>
      <c r="CE19" s="32">
        <v>29.32</v>
      </c>
      <c r="CG19" s="32">
        <v>23.15</v>
      </c>
      <c r="CH19" s="32">
        <v>13.3</v>
      </c>
      <c r="CI19" s="32">
        <v>18.23</v>
      </c>
      <c r="CJ19" s="32">
        <v>362.29</v>
      </c>
      <c r="CK19" s="32">
        <v>318.57</v>
      </c>
      <c r="CL19" s="32">
        <v>340.43</v>
      </c>
      <c r="CM19" s="32">
        <v>14.65</v>
      </c>
      <c r="CN19" s="32">
        <v>2.15</v>
      </c>
      <c r="CO19" s="32">
        <v>8.4</v>
      </c>
      <c r="CP19" s="32">
        <v>0</v>
      </c>
      <c r="CQ19" s="32">
        <v>0.9</v>
      </c>
      <c r="CR19" s="32">
        <v>13.5</v>
      </c>
    </row>
    <row r="20" spans="1:96" s="32" customFormat="1">
      <c r="A20" s="32" t="str">
        <f>"487/1"</f>
        <v>487/1</v>
      </c>
      <c r="B20" s="33" t="s">
        <v>102</v>
      </c>
      <c r="C20" s="34" t="str">
        <f>"100"</f>
        <v>100</v>
      </c>
      <c r="D20" s="34">
        <v>20</v>
      </c>
      <c r="E20" s="34">
        <v>19.66</v>
      </c>
      <c r="F20" s="34">
        <v>18.399999999999999</v>
      </c>
      <c r="G20" s="34">
        <v>1.5</v>
      </c>
      <c r="H20" s="34">
        <v>1.41</v>
      </c>
      <c r="I20" s="34">
        <v>251.35648499999996</v>
      </c>
      <c r="J20" s="35">
        <v>5.8</v>
      </c>
      <c r="K20" s="35">
        <v>1.3</v>
      </c>
      <c r="L20" s="35">
        <v>0</v>
      </c>
      <c r="M20" s="35">
        <v>0</v>
      </c>
      <c r="N20" s="35">
        <v>1.2</v>
      </c>
      <c r="O20" s="35">
        <v>0.14000000000000001</v>
      </c>
      <c r="P20" s="35">
        <v>7.0000000000000007E-2</v>
      </c>
      <c r="Q20" s="35">
        <v>0</v>
      </c>
      <c r="R20" s="35">
        <v>0</v>
      </c>
      <c r="S20" s="35">
        <v>0.17</v>
      </c>
      <c r="T20" s="35">
        <v>1.64</v>
      </c>
      <c r="U20" s="35">
        <v>167.82</v>
      </c>
      <c r="V20" s="35">
        <v>159.28</v>
      </c>
      <c r="W20" s="35">
        <v>20.34</v>
      </c>
      <c r="X20" s="35">
        <v>18.8</v>
      </c>
      <c r="Y20" s="35">
        <v>143.24</v>
      </c>
      <c r="Z20" s="35">
        <v>1.67</v>
      </c>
      <c r="AA20" s="35">
        <v>43.5</v>
      </c>
      <c r="AB20" s="35">
        <v>121.2</v>
      </c>
      <c r="AC20" s="35">
        <v>107.61</v>
      </c>
      <c r="AD20" s="35">
        <v>1.55</v>
      </c>
      <c r="AE20" s="35">
        <v>0.05</v>
      </c>
      <c r="AF20" s="35">
        <v>0.12</v>
      </c>
      <c r="AG20" s="35">
        <v>7.49</v>
      </c>
      <c r="AH20" s="35">
        <v>15.18</v>
      </c>
      <c r="AI20" s="35">
        <v>1.47</v>
      </c>
      <c r="AJ20" s="35">
        <v>0</v>
      </c>
      <c r="AK20" s="35">
        <v>1105.92</v>
      </c>
      <c r="AL20" s="35">
        <v>1206.3599999999999</v>
      </c>
      <c r="AM20" s="35">
        <v>1749.6</v>
      </c>
      <c r="AN20" s="35">
        <v>2133</v>
      </c>
      <c r="AO20" s="35">
        <v>533.52</v>
      </c>
      <c r="AP20" s="35">
        <v>1010.88</v>
      </c>
      <c r="AQ20" s="35">
        <v>0</v>
      </c>
      <c r="AR20" s="35">
        <v>1006.56</v>
      </c>
      <c r="AS20" s="35">
        <v>0</v>
      </c>
      <c r="AT20" s="35">
        <v>0</v>
      </c>
      <c r="AU20" s="35">
        <v>0</v>
      </c>
      <c r="AV20" s="35">
        <v>536.76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692.28</v>
      </c>
      <c r="BC20" s="35">
        <v>241.92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0.09</v>
      </c>
      <c r="BL20" s="35">
        <v>0</v>
      </c>
      <c r="BM20" s="35">
        <v>0.06</v>
      </c>
      <c r="BN20" s="35">
        <v>0</v>
      </c>
      <c r="BO20" s="35">
        <v>0.01</v>
      </c>
      <c r="BP20" s="35">
        <v>0</v>
      </c>
      <c r="BQ20" s="35">
        <v>0</v>
      </c>
      <c r="BR20" s="35">
        <v>0</v>
      </c>
      <c r="BS20" s="35">
        <v>0.36</v>
      </c>
      <c r="BT20" s="35">
        <v>0</v>
      </c>
      <c r="BU20" s="35">
        <v>0</v>
      </c>
      <c r="BV20" s="35">
        <v>0.89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81.83</v>
      </c>
      <c r="CC20" s="34">
        <v>68.59</v>
      </c>
      <c r="CE20" s="32">
        <v>63.7</v>
      </c>
      <c r="CG20" s="32">
        <v>25.99</v>
      </c>
      <c r="CH20" s="32">
        <v>12.13</v>
      </c>
      <c r="CI20" s="32">
        <v>19.059999999999999</v>
      </c>
      <c r="CJ20" s="32">
        <v>3500.7</v>
      </c>
      <c r="CK20" s="32">
        <v>2237.1</v>
      </c>
      <c r="CL20" s="32">
        <v>2868.9</v>
      </c>
      <c r="CM20" s="32">
        <v>22.64</v>
      </c>
      <c r="CN20" s="32">
        <v>16.59</v>
      </c>
      <c r="CO20" s="32">
        <v>19.62</v>
      </c>
      <c r="CP20" s="32">
        <v>0</v>
      </c>
      <c r="CQ20" s="32">
        <v>0.5</v>
      </c>
      <c r="CR20" s="32">
        <v>41.57</v>
      </c>
    </row>
    <row r="21" spans="1:96" s="32" customFormat="1">
      <c r="A21" s="32" t="str">
        <f>"2"</f>
        <v>2</v>
      </c>
      <c r="B21" s="33" t="s">
        <v>95</v>
      </c>
      <c r="C21" s="34" t="str">
        <f>"20"</f>
        <v>20</v>
      </c>
      <c r="D21" s="34">
        <v>1.32</v>
      </c>
      <c r="E21" s="34">
        <v>0</v>
      </c>
      <c r="F21" s="34">
        <v>0.13</v>
      </c>
      <c r="G21" s="34">
        <v>0.13</v>
      </c>
      <c r="H21" s="34">
        <v>9.3800000000000008</v>
      </c>
      <c r="I21" s="34">
        <v>44.780199999999994</v>
      </c>
      <c r="J21" s="35">
        <v>0</v>
      </c>
      <c r="K21" s="35">
        <v>0</v>
      </c>
      <c r="L21" s="35">
        <v>0</v>
      </c>
      <c r="M21" s="35">
        <v>0</v>
      </c>
      <c r="N21" s="35">
        <v>0.22</v>
      </c>
      <c r="O21" s="35">
        <v>9.1199999999999992</v>
      </c>
      <c r="P21" s="35">
        <v>0.04</v>
      </c>
      <c r="Q21" s="35">
        <v>0</v>
      </c>
      <c r="R21" s="35">
        <v>0</v>
      </c>
      <c r="S21" s="35">
        <v>0</v>
      </c>
      <c r="T21" s="35">
        <v>0.36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63.86</v>
      </c>
      <c r="AL21" s="35">
        <v>66.47</v>
      </c>
      <c r="AM21" s="35">
        <v>101.79</v>
      </c>
      <c r="AN21" s="35">
        <v>33.76</v>
      </c>
      <c r="AO21" s="35">
        <v>20.010000000000002</v>
      </c>
      <c r="AP21" s="35">
        <v>40.020000000000003</v>
      </c>
      <c r="AQ21" s="35">
        <v>15.14</v>
      </c>
      <c r="AR21" s="35">
        <v>72.38</v>
      </c>
      <c r="AS21" s="35">
        <v>44.89</v>
      </c>
      <c r="AT21" s="35">
        <v>62.64</v>
      </c>
      <c r="AU21" s="35">
        <v>51.68</v>
      </c>
      <c r="AV21" s="35">
        <v>27.14</v>
      </c>
      <c r="AW21" s="35">
        <v>48.02</v>
      </c>
      <c r="AX21" s="35">
        <v>401.59</v>
      </c>
      <c r="AY21" s="35">
        <v>0</v>
      </c>
      <c r="AZ21" s="35">
        <v>130.85</v>
      </c>
      <c r="BA21" s="35">
        <v>56.9</v>
      </c>
      <c r="BB21" s="35">
        <v>37.76</v>
      </c>
      <c r="BC21" s="35">
        <v>29.93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0.02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0.01</v>
      </c>
      <c r="BT21" s="35">
        <v>0</v>
      </c>
      <c r="BU21" s="35">
        <v>0</v>
      </c>
      <c r="BV21" s="35">
        <v>0.06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7.82</v>
      </c>
      <c r="CC21" s="34">
        <v>1.1200000000000001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0.93</v>
      </c>
    </row>
    <row r="22" spans="1:96" s="32" customFormat="1">
      <c r="A22" s="32" t="str">
        <f>"3"</f>
        <v>3</v>
      </c>
      <c r="B22" s="33" t="s">
        <v>103</v>
      </c>
      <c r="C22" s="34" t="str">
        <f>"30"</f>
        <v>30</v>
      </c>
      <c r="D22" s="34">
        <v>1.98</v>
      </c>
      <c r="E22" s="34">
        <v>0</v>
      </c>
      <c r="F22" s="34">
        <v>0.36</v>
      </c>
      <c r="G22" s="34">
        <v>0.36</v>
      </c>
      <c r="H22" s="34">
        <v>12.51</v>
      </c>
      <c r="I22" s="34">
        <v>58.013999999999996</v>
      </c>
      <c r="J22" s="35">
        <v>0.06</v>
      </c>
      <c r="K22" s="35">
        <v>0</v>
      </c>
      <c r="L22" s="35">
        <v>0</v>
      </c>
      <c r="M22" s="35">
        <v>0</v>
      </c>
      <c r="N22" s="35">
        <v>0.36</v>
      </c>
      <c r="O22" s="35">
        <v>9.66</v>
      </c>
      <c r="P22" s="35">
        <v>2.4900000000000002</v>
      </c>
      <c r="Q22" s="35">
        <v>0</v>
      </c>
      <c r="R22" s="35">
        <v>0</v>
      </c>
      <c r="S22" s="35">
        <v>0.3</v>
      </c>
      <c r="T22" s="35">
        <v>0.75</v>
      </c>
      <c r="U22" s="35">
        <v>183</v>
      </c>
      <c r="V22" s="35">
        <v>73.5</v>
      </c>
      <c r="W22" s="35">
        <v>10.5</v>
      </c>
      <c r="X22" s="35">
        <v>14.1</v>
      </c>
      <c r="Y22" s="35">
        <v>47.4</v>
      </c>
      <c r="Z22" s="35">
        <v>1.17</v>
      </c>
      <c r="AA22" s="35">
        <v>0</v>
      </c>
      <c r="AB22" s="35">
        <v>1.5</v>
      </c>
      <c r="AC22" s="35">
        <v>0.3</v>
      </c>
      <c r="AD22" s="35">
        <v>0.42</v>
      </c>
      <c r="AE22" s="35">
        <v>0.05</v>
      </c>
      <c r="AF22" s="35">
        <v>0.02</v>
      </c>
      <c r="AG22" s="35">
        <v>0.21</v>
      </c>
      <c r="AH22" s="35">
        <v>0.6</v>
      </c>
      <c r="AI22" s="35">
        <v>0</v>
      </c>
      <c r="AJ22" s="35">
        <v>0</v>
      </c>
      <c r="AK22" s="35">
        <v>96.6</v>
      </c>
      <c r="AL22" s="35">
        <v>74.400000000000006</v>
      </c>
      <c r="AM22" s="35">
        <v>128.1</v>
      </c>
      <c r="AN22" s="35">
        <v>66.900000000000006</v>
      </c>
      <c r="AO22" s="35">
        <v>27.9</v>
      </c>
      <c r="AP22" s="35">
        <v>59.4</v>
      </c>
      <c r="AQ22" s="35">
        <v>24</v>
      </c>
      <c r="AR22" s="35">
        <v>111.3</v>
      </c>
      <c r="AS22" s="35">
        <v>89.1</v>
      </c>
      <c r="AT22" s="35">
        <v>87.3</v>
      </c>
      <c r="AU22" s="35">
        <v>139.19999999999999</v>
      </c>
      <c r="AV22" s="35">
        <v>37.200000000000003</v>
      </c>
      <c r="AW22" s="35">
        <v>93</v>
      </c>
      <c r="AX22" s="35">
        <v>458.7</v>
      </c>
      <c r="AY22" s="35">
        <v>0</v>
      </c>
      <c r="AZ22" s="35">
        <v>157.80000000000001</v>
      </c>
      <c r="BA22" s="35">
        <v>87.3</v>
      </c>
      <c r="BB22" s="35">
        <v>54</v>
      </c>
      <c r="BC22" s="35">
        <v>39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0.01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0.14000000000000001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14.1</v>
      </c>
      <c r="CC22" s="34">
        <v>1.74</v>
      </c>
      <c r="CE22" s="32">
        <v>0.25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1.45</v>
      </c>
    </row>
    <row r="23" spans="1:96" s="87" customFormat="1" ht="19.8" customHeight="1">
      <c r="A23" s="87" t="str">
        <f>"29/11"</f>
        <v>29/11</v>
      </c>
      <c r="B23" s="88" t="s">
        <v>104</v>
      </c>
      <c r="C23" s="30" t="str">
        <f>"200"</f>
        <v>200</v>
      </c>
      <c r="D23" s="30">
        <v>0.28999999999999998</v>
      </c>
      <c r="E23" s="30">
        <v>0</v>
      </c>
      <c r="F23" s="30">
        <v>7.0000000000000007E-2</v>
      </c>
      <c r="G23" s="30">
        <v>7.0000000000000007E-2</v>
      </c>
      <c r="H23" s="30">
        <v>7.49</v>
      </c>
      <c r="I23" s="30">
        <v>30.103196000000001</v>
      </c>
      <c r="J23" s="31">
        <v>0</v>
      </c>
      <c r="K23" s="31">
        <v>0</v>
      </c>
      <c r="L23" s="31">
        <v>0</v>
      </c>
      <c r="M23" s="31">
        <v>0</v>
      </c>
      <c r="N23" s="31">
        <v>7.09</v>
      </c>
      <c r="O23" s="31">
        <v>0</v>
      </c>
      <c r="P23" s="31">
        <v>0.4</v>
      </c>
      <c r="Q23" s="31">
        <v>0</v>
      </c>
      <c r="R23" s="31">
        <v>0</v>
      </c>
      <c r="S23" s="31">
        <v>0.2</v>
      </c>
      <c r="T23" s="31">
        <v>0.13</v>
      </c>
      <c r="U23" s="31">
        <v>1.99</v>
      </c>
      <c r="V23" s="31">
        <v>29.43</v>
      </c>
      <c r="W23" s="31">
        <v>5.12</v>
      </c>
      <c r="X23" s="31">
        <v>1.85</v>
      </c>
      <c r="Y23" s="31">
        <v>3.21</v>
      </c>
      <c r="Z23" s="31">
        <v>0.06</v>
      </c>
      <c r="AA23" s="31">
        <v>0</v>
      </c>
      <c r="AB23" s="31">
        <v>6.75</v>
      </c>
      <c r="AC23" s="31">
        <v>1.2</v>
      </c>
      <c r="AD23" s="31">
        <v>0.03</v>
      </c>
      <c r="AE23" s="31">
        <v>0.01</v>
      </c>
      <c r="AF23" s="31">
        <v>0</v>
      </c>
      <c r="AG23" s="31">
        <v>0.03</v>
      </c>
      <c r="AH23" s="31">
        <v>0.05</v>
      </c>
      <c r="AI23" s="31">
        <v>3.6</v>
      </c>
      <c r="AJ23" s="31">
        <v>0</v>
      </c>
      <c r="AK23" s="31">
        <v>5.15</v>
      </c>
      <c r="AL23" s="31">
        <v>3.97</v>
      </c>
      <c r="AM23" s="31">
        <v>2.94</v>
      </c>
      <c r="AN23" s="31">
        <v>5.29</v>
      </c>
      <c r="AO23" s="31">
        <v>1.91</v>
      </c>
      <c r="AP23" s="31">
        <v>1.91</v>
      </c>
      <c r="AQ23" s="31">
        <v>0.88</v>
      </c>
      <c r="AR23" s="31">
        <v>3.97</v>
      </c>
      <c r="AS23" s="31">
        <v>6.32</v>
      </c>
      <c r="AT23" s="31">
        <v>8.23</v>
      </c>
      <c r="AU23" s="31">
        <v>14.55</v>
      </c>
      <c r="AV23" s="31">
        <v>2.21</v>
      </c>
      <c r="AW23" s="31">
        <v>12.05</v>
      </c>
      <c r="AX23" s="31">
        <v>12.05</v>
      </c>
      <c r="AY23" s="31">
        <v>0</v>
      </c>
      <c r="AZ23" s="31">
        <v>5.88</v>
      </c>
      <c r="BA23" s="31">
        <v>4.12</v>
      </c>
      <c r="BB23" s="31">
        <v>2.06</v>
      </c>
      <c r="BC23" s="31">
        <v>1.32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208.22</v>
      </c>
      <c r="CC23" s="30">
        <v>5.13</v>
      </c>
      <c r="CE23" s="87">
        <v>1.1299999999999999</v>
      </c>
      <c r="CG23" s="87">
        <v>0.3</v>
      </c>
      <c r="CH23" s="87">
        <v>0.3</v>
      </c>
      <c r="CI23" s="87">
        <v>0.3</v>
      </c>
      <c r="CJ23" s="87">
        <v>30</v>
      </c>
      <c r="CK23" s="87">
        <v>12.3</v>
      </c>
      <c r="CL23" s="87">
        <v>21.15</v>
      </c>
      <c r="CM23" s="87">
        <v>0</v>
      </c>
      <c r="CN23" s="87">
        <v>0</v>
      </c>
      <c r="CO23" s="87">
        <v>0</v>
      </c>
      <c r="CP23" s="87">
        <v>6</v>
      </c>
      <c r="CQ23" s="87">
        <v>0</v>
      </c>
      <c r="CR23" s="87">
        <v>3.93</v>
      </c>
    </row>
    <row r="24" spans="1:96" s="36" customFormat="1" ht="11.4">
      <c r="B24" s="37" t="s">
        <v>150</v>
      </c>
      <c r="C24" s="38"/>
      <c r="D24" s="38">
        <v>29.07</v>
      </c>
      <c r="E24" s="38">
        <v>20.309999999999999</v>
      </c>
      <c r="F24" s="38">
        <v>27.73</v>
      </c>
      <c r="G24" s="38">
        <v>6.89</v>
      </c>
      <c r="H24" s="38">
        <v>71.08</v>
      </c>
      <c r="I24" s="38">
        <v>640.52</v>
      </c>
      <c r="J24" s="39">
        <v>9.58</v>
      </c>
      <c r="K24" s="39">
        <v>4</v>
      </c>
      <c r="L24" s="39">
        <v>0</v>
      </c>
      <c r="M24" s="39">
        <v>0</v>
      </c>
      <c r="N24" s="39">
        <v>18.329999999999998</v>
      </c>
      <c r="O24" s="39">
        <v>45.64</v>
      </c>
      <c r="P24" s="39">
        <v>7.11</v>
      </c>
      <c r="Q24" s="39">
        <v>0</v>
      </c>
      <c r="R24" s="39">
        <v>0</v>
      </c>
      <c r="S24" s="39">
        <v>1.22</v>
      </c>
      <c r="T24" s="39">
        <v>7.93</v>
      </c>
      <c r="U24" s="39">
        <v>1061.92</v>
      </c>
      <c r="V24" s="39">
        <v>1368.59</v>
      </c>
      <c r="W24" s="39">
        <v>110.81</v>
      </c>
      <c r="X24" s="39">
        <v>92.81</v>
      </c>
      <c r="Y24" s="39">
        <v>347.79</v>
      </c>
      <c r="Z24" s="39">
        <v>5.33</v>
      </c>
      <c r="AA24" s="39">
        <v>69.02</v>
      </c>
      <c r="AB24" s="39">
        <v>949.84</v>
      </c>
      <c r="AC24" s="39">
        <v>306.67</v>
      </c>
      <c r="AD24" s="39">
        <v>4.12</v>
      </c>
      <c r="AE24" s="39">
        <v>0.3</v>
      </c>
      <c r="AF24" s="39">
        <v>0.31</v>
      </c>
      <c r="AG24" s="39">
        <v>9.86</v>
      </c>
      <c r="AH24" s="39">
        <v>19.940000000000001</v>
      </c>
      <c r="AI24" s="39">
        <v>17.059999999999999</v>
      </c>
      <c r="AJ24" s="39">
        <v>0</v>
      </c>
      <c r="AK24" s="39">
        <v>1433.56</v>
      </c>
      <c r="AL24" s="39">
        <v>1531.7</v>
      </c>
      <c r="AM24" s="39">
        <v>2253.31</v>
      </c>
      <c r="AN24" s="39">
        <v>2528.37</v>
      </c>
      <c r="AO24" s="39">
        <v>653.62</v>
      </c>
      <c r="AP24" s="39">
        <v>1286.27</v>
      </c>
      <c r="AQ24" s="39">
        <v>106.3</v>
      </c>
      <c r="AR24" s="39">
        <v>1366.63</v>
      </c>
      <c r="AS24" s="39">
        <v>328.4</v>
      </c>
      <c r="AT24" s="39">
        <v>549.03</v>
      </c>
      <c r="AU24" s="39">
        <v>602.54999999999995</v>
      </c>
      <c r="AV24" s="39">
        <v>673.03</v>
      </c>
      <c r="AW24" s="39">
        <v>298.55</v>
      </c>
      <c r="AX24" s="39">
        <v>1600.57</v>
      </c>
      <c r="AY24" s="39">
        <v>0</v>
      </c>
      <c r="AZ24" s="39">
        <v>419.02</v>
      </c>
      <c r="BA24" s="39">
        <v>276.75</v>
      </c>
      <c r="BB24" s="39">
        <v>942.67</v>
      </c>
      <c r="BC24" s="39">
        <v>364.85</v>
      </c>
      <c r="BD24" s="39">
        <v>0.11</v>
      </c>
      <c r="BE24" s="39">
        <v>0.05</v>
      </c>
      <c r="BF24" s="39">
        <v>0.03</v>
      </c>
      <c r="BG24" s="39">
        <v>0.06</v>
      </c>
      <c r="BH24" s="39">
        <v>7.0000000000000007E-2</v>
      </c>
      <c r="BI24" s="39">
        <v>0.34</v>
      </c>
      <c r="BJ24" s="39">
        <v>0</v>
      </c>
      <c r="BK24" s="39">
        <v>1.45</v>
      </c>
      <c r="BL24" s="39">
        <v>0</v>
      </c>
      <c r="BM24" s="39">
        <v>0.53</v>
      </c>
      <c r="BN24" s="39">
        <v>0.02</v>
      </c>
      <c r="BO24" s="39">
        <v>0.04</v>
      </c>
      <c r="BP24" s="39">
        <v>0</v>
      </c>
      <c r="BQ24" s="39">
        <v>7.0000000000000007E-2</v>
      </c>
      <c r="BR24" s="39">
        <v>0.11</v>
      </c>
      <c r="BS24" s="39">
        <v>2.2999999999999998</v>
      </c>
      <c r="BT24" s="39">
        <v>0</v>
      </c>
      <c r="BU24" s="39">
        <v>0</v>
      </c>
      <c r="BV24" s="39">
        <v>3.64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712.2</v>
      </c>
      <c r="CC24" s="38">
        <f>SUM($CC$17:$CC$23)</f>
        <v>111.64999999999999</v>
      </c>
      <c r="CD24" s="36">
        <f>$I$24/$I$49*100</f>
        <v>20.190774002786586</v>
      </c>
      <c r="CE24" s="36">
        <v>227.33</v>
      </c>
      <c r="CG24" s="36">
        <v>105.97</v>
      </c>
      <c r="CH24" s="36">
        <v>61.34</v>
      </c>
      <c r="CI24" s="36">
        <v>83.66</v>
      </c>
      <c r="CJ24" s="36">
        <v>6687.22</v>
      </c>
      <c r="CK24" s="36">
        <v>3641.86</v>
      </c>
      <c r="CL24" s="36">
        <v>5164.54</v>
      </c>
      <c r="CM24" s="36">
        <v>97.65</v>
      </c>
      <c r="CN24" s="36">
        <v>56.5</v>
      </c>
      <c r="CO24" s="36">
        <v>77.069999999999993</v>
      </c>
      <c r="CP24" s="36">
        <v>7.04</v>
      </c>
      <c r="CQ24" s="36">
        <v>2.44</v>
      </c>
    </row>
    <row r="25" spans="1:96">
      <c r="B25" s="27" t="s">
        <v>105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""</f>
        <v/>
      </c>
      <c r="B26" s="33" t="s">
        <v>106</v>
      </c>
      <c r="C26" s="34" t="str">
        <f>"200"</f>
        <v>200</v>
      </c>
      <c r="D26" s="34">
        <v>1.4</v>
      </c>
      <c r="E26" s="34">
        <v>0</v>
      </c>
      <c r="F26" s="34">
        <v>0.2</v>
      </c>
      <c r="G26" s="34">
        <v>0</v>
      </c>
      <c r="H26" s="34">
        <v>26.8</v>
      </c>
      <c r="I26" s="34">
        <v>114.63999999999999</v>
      </c>
      <c r="J26" s="35">
        <v>0</v>
      </c>
      <c r="K26" s="35">
        <v>0</v>
      </c>
      <c r="L26" s="35">
        <v>0</v>
      </c>
      <c r="M26" s="35">
        <v>0</v>
      </c>
      <c r="N26" s="35">
        <v>26</v>
      </c>
      <c r="O26" s="35">
        <v>0.4</v>
      </c>
      <c r="P26" s="35">
        <v>0.4</v>
      </c>
      <c r="Q26" s="35">
        <v>0</v>
      </c>
      <c r="R26" s="35">
        <v>0</v>
      </c>
      <c r="S26" s="35">
        <v>2</v>
      </c>
      <c r="T26" s="35">
        <v>0.6</v>
      </c>
      <c r="U26" s="35">
        <v>20</v>
      </c>
      <c r="V26" s="35">
        <v>358</v>
      </c>
      <c r="W26" s="35">
        <v>36</v>
      </c>
      <c r="X26" s="35">
        <v>22</v>
      </c>
      <c r="Y26" s="35">
        <v>26</v>
      </c>
      <c r="Z26" s="35">
        <v>0.6</v>
      </c>
      <c r="AA26" s="35">
        <v>0</v>
      </c>
      <c r="AB26" s="35">
        <v>100</v>
      </c>
      <c r="AC26" s="35">
        <v>16</v>
      </c>
      <c r="AD26" s="35">
        <v>0.4</v>
      </c>
      <c r="AE26" s="35">
        <v>0.08</v>
      </c>
      <c r="AF26" s="35">
        <v>0.04</v>
      </c>
      <c r="AG26" s="35">
        <v>0.4</v>
      </c>
      <c r="AH26" s="35">
        <v>0.6</v>
      </c>
      <c r="AI26" s="35">
        <v>80</v>
      </c>
      <c r="AJ26" s="35">
        <v>0</v>
      </c>
      <c r="AK26" s="35">
        <v>22</v>
      </c>
      <c r="AL26" s="35">
        <v>20</v>
      </c>
      <c r="AM26" s="35">
        <v>300</v>
      </c>
      <c r="AN26" s="35">
        <v>98</v>
      </c>
      <c r="AO26" s="35">
        <v>8</v>
      </c>
      <c r="AP26" s="35">
        <v>26</v>
      </c>
      <c r="AQ26" s="35">
        <v>0</v>
      </c>
      <c r="AR26" s="35">
        <v>84</v>
      </c>
      <c r="AS26" s="35">
        <v>0</v>
      </c>
      <c r="AT26" s="35">
        <v>0</v>
      </c>
      <c r="AU26" s="35">
        <v>0</v>
      </c>
      <c r="AV26" s="35">
        <v>18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169</v>
      </c>
      <c r="CC26" s="34">
        <v>18</v>
      </c>
      <c r="CE26" s="32">
        <v>16.670000000000002</v>
      </c>
      <c r="CG26" s="32">
        <v>2</v>
      </c>
      <c r="CH26" s="32">
        <v>2</v>
      </c>
      <c r="CI26" s="32">
        <v>2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15</v>
      </c>
    </row>
    <row r="27" spans="1:96" s="28" customFormat="1">
      <c r="A27" s="28" t="str">
        <f>""</f>
        <v/>
      </c>
      <c r="B27" s="29" t="s">
        <v>107</v>
      </c>
      <c r="C27" s="30" t="str">
        <f>"30"</f>
        <v>30</v>
      </c>
      <c r="D27" s="30">
        <v>1.5</v>
      </c>
      <c r="E27" s="30">
        <v>0</v>
      </c>
      <c r="F27" s="30">
        <v>4.8</v>
      </c>
      <c r="G27" s="30">
        <v>0</v>
      </c>
      <c r="H27" s="30">
        <v>17.7</v>
      </c>
      <c r="I27" s="30">
        <v>116.45999999999998</v>
      </c>
      <c r="J27" s="31">
        <v>0</v>
      </c>
      <c r="K27" s="31">
        <v>0</v>
      </c>
      <c r="L27" s="31">
        <v>0</v>
      </c>
      <c r="M27" s="31">
        <v>0</v>
      </c>
      <c r="N27" s="31">
        <v>17.7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0">
        <v>13.19</v>
      </c>
      <c r="CE27" s="28">
        <v>0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11</v>
      </c>
    </row>
    <row r="28" spans="1:96" s="36" customFormat="1" ht="11.4">
      <c r="B28" s="37" t="s">
        <v>108</v>
      </c>
      <c r="C28" s="38"/>
      <c r="D28" s="38">
        <v>2.9</v>
      </c>
      <c r="E28" s="38">
        <v>0</v>
      </c>
      <c r="F28" s="38">
        <v>5</v>
      </c>
      <c r="G28" s="38">
        <v>0</v>
      </c>
      <c r="H28" s="38">
        <v>44.5</v>
      </c>
      <c r="I28" s="38">
        <v>231.1</v>
      </c>
      <c r="J28" s="39">
        <v>0</v>
      </c>
      <c r="K28" s="39">
        <v>0</v>
      </c>
      <c r="L28" s="39">
        <v>0</v>
      </c>
      <c r="M28" s="39">
        <v>0</v>
      </c>
      <c r="N28" s="39">
        <v>43.7</v>
      </c>
      <c r="O28" s="39">
        <v>0.4</v>
      </c>
      <c r="P28" s="39">
        <v>0.4</v>
      </c>
      <c r="Q28" s="39">
        <v>0</v>
      </c>
      <c r="R28" s="39">
        <v>0</v>
      </c>
      <c r="S28" s="39">
        <v>2</v>
      </c>
      <c r="T28" s="39">
        <v>0.6</v>
      </c>
      <c r="U28" s="39">
        <v>20</v>
      </c>
      <c r="V28" s="39">
        <v>358</v>
      </c>
      <c r="W28" s="39">
        <v>36</v>
      </c>
      <c r="X28" s="39">
        <v>22</v>
      </c>
      <c r="Y28" s="39">
        <v>26</v>
      </c>
      <c r="Z28" s="39">
        <v>0.6</v>
      </c>
      <c r="AA28" s="39">
        <v>0</v>
      </c>
      <c r="AB28" s="39">
        <v>100</v>
      </c>
      <c r="AC28" s="39">
        <v>16</v>
      </c>
      <c r="AD28" s="39">
        <v>0.4</v>
      </c>
      <c r="AE28" s="39">
        <v>0.08</v>
      </c>
      <c r="AF28" s="39">
        <v>0.04</v>
      </c>
      <c r="AG28" s="39">
        <v>0.4</v>
      </c>
      <c r="AH28" s="39">
        <v>0.6</v>
      </c>
      <c r="AI28" s="39">
        <v>80</v>
      </c>
      <c r="AJ28" s="39">
        <v>0</v>
      </c>
      <c r="AK28" s="39">
        <v>22</v>
      </c>
      <c r="AL28" s="39">
        <v>20</v>
      </c>
      <c r="AM28" s="39">
        <v>300</v>
      </c>
      <c r="AN28" s="39">
        <v>98</v>
      </c>
      <c r="AO28" s="39">
        <v>8</v>
      </c>
      <c r="AP28" s="39">
        <v>26</v>
      </c>
      <c r="AQ28" s="39">
        <v>0</v>
      </c>
      <c r="AR28" s="39">
        <v>84</v>
      </c>
      <c r="AS28" s="39">
        <v>0</v>
      </c>
      <c r="AT28" s="39">
        <v>0</v>
      </c>
      <c r="AU28" s="39">
        <v>0</v>
      </c>
      <c r="AV28" s="39">
        <v>18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169</v>
      </c>
      <c r="CC28" s="38">
        <f>SUM($CC$25:$CC$27)</f>
        <v>31.189999999999998</v>
      </c>
      <c r="CD28" s="36">
        <f>$I$28/$I$49*100</f>
        <v>7.2848433648347903</v>
      </c>
      <c r="CE28" s="36">
        <v>16.670000000000002</v>
      </c>
      <c r="CG28" s="36">
        <v>2</v>
      </c>
      <c r="CH28" s="36">
        <v>2</v>
      </c>
      <c r="CI28" s="36">
        <v>2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</row>
    <row r="29" spans="1:96" s="86" customFormat="1" ht="11.4">
      <c r="A29" s="86" t="s">
        <v>148</v>
      </c>
    </row>
    <row r="30" spans="1:96">
      <c r="B30" s="27" t="s">
        <v>109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"47/3"</f>
        <v>47/3</v>
      </c>
      <c r="B31" s="33" t="s">
        <v>93</v>
      </c>
      <c r="C31" s="34" t="str">
        <f>"260"</f>
        <v>260</v>
      </c>
      <c r="D31" s="34">
        <v>11.18</v>
      </c>
      <c r="E31" s="34">
        <v>3.07</v>
      </c>
      <c r="F31" s="34">
        <v>8.44</v>
      </c>
      <c r="G31" s="34">
        <v>1.04</v>
      </c>
      <c r="H31" s="34">
        <v>50.72</v>
      </c>
      <c r="I31" s="34">
        <v>323.66106435</v>
      </c>
      <c r="J31" s="35">
        <v>5.3</v>
      </c>
      <c r="K31" s="35">
        <v>0.14000000000000001</v>
      </c>
      <c r="L31" s="35">
        <v>0</v>
      </c>
      <c r="M31" s="35">
        <v>0</v>
      </c>
      <c r="N31" s="35">
        <v>1.31</v>
      </c>
      <c r="O31" s="35">
        <v>46.85</v>
      </c>
      <c r="P31" s="35">
        <v>2.56</v>
      </c>
      <c r="Q31" s="35">
        <v>0</v>
      </c>
      <c r="R31" s="35">
        <v>0</v>
      </c>
      <c r="S31" s="35">
        <v>0.26</v>
      </c>
      <c r="T31" s="35">
        <v>2.37</v>
      </c>
      <c r="U31" s="35">
        <v>611.41</v>
      </c>
      <c r="V31" s="35">
        <v>85.06</v>
      </c>
      <c r="W31" s="35">
        <v>118.97</v>
      </c>
      <c r="X31" s="35">
        <v>14.79</v>
      </c>
      <c r="Y31" s="35">
        <v>116.66</v>
      </c>
      <c r="Z31" s="35">
        <v>1.22</v>
      </c>
      <c r="AA31" s="35">
        <v>35.880000000000003</v>
      </c>
      <c r="AB31" s="35">
        <v>33.28</v>
      </c>
      <c r="AC31" s="35">
        <v>66.69</v>
      </c>
      <c r="AD31" s="35">
        <v>1.4</v>
      </c>
      <c r="AE31" s="35">
        <v>0.08</v>
      </c>
      <c r="AF31" s="35">
        <v>0.06</v>
      </c>
      <c r="AG31" s="35">
        <v>0.63</v>
      </c>
      <c r="AH31" s="35">
        <v>3.26</v>
      </c>
      <c r="AI31" s="35">
        <v>0.04</v>
      </c>
      <c r="AJ31" s="35">
        <v>0</v>
      </c>
      <c r="AK31" s="35">
        <v>568.27</v>
      </c>
      <c r="AL31" s="35">
        <v>449.28</v>
      </c>
      <c r="AM31" s="35">
        <v>855.48</v>
      </c>
      <c r="AN31" s="35">
        <v>380.63</v>
      </c>
      <c r="AO31" s="35">
        <v>183.99</v>
      </c>
      <c r="AP31" s="35">
        <v>352.24</v>
      </c>
      <c r="AQ31" s="35">
        <v>159.49</v>
      </c>
      <c r="AR31" s="35">
        <v>533.47</v>
      </c>
      <c r="AS31" s="35">
        <v>327.55</v>
      </c>
      <c r="AT31" s="35">
        <v>393.2</v>
      </c>
      <c r="AU31" s="35">
        <v>428.03</v>
      </c>
      <c r="AV31" s="35">
        <v>336.64</v>
      </c>
      <c r="AW31" s="35">
        <v>315.02999999999997</v>
      </c>
      <c r="AX31" s="35">
        <v>2920.57</v>
      </c>
      <c r="AY31" s="35">
        <v>0</v>
      </c>
      <c r="AZ31" s="35">
        <v>1026.68</v>
      </c>
      <c r="BA31" s="35">
        <v>531.76</v>
      </c>
      <c r="BB31" s="35">
        <v>358.45</v>
      </c>
      <c r="BC31" s="35">
        <v>178.7</v>
      </c>
      <c r="BD31" s="35">
        <v>0.15</v>
      </c>
      <c r="BE31" s="35">
        <v>0.08</v>
      </c>
      <c r="BF31" s="35">
        <v>0.08</v>
      </c>
      <c r="BG31" s="35">
        <v>0.23</v>
      </c>
      <c r="BH31" s="35">
        <v>0.23</v>
      </c>
      <c r="BI31" s="35">
        <v>0.73</v>
      </c>
      <c r="BJ31" s="35">
        <v>0.03</v>
      </c>
      <c r="BK31" s="35">
        <v>2.1</v>
      </c>
      <c r="BL31" s="35">
        <v>0.02</v>
      </c>
      <c r="BM31" s="35">
        <v>0.78</v>
      </c>
      <c r="BN31" s="35">
        <v>0.02</v>
      </c>
      <c r="BO31" s="35">
        <v>0</v>
      </c>
      <c r="BP31" s="35">
        <v>0</v>
      </c>
      <c r="BQ31" s="35">
        <v>0.13</v>
      </c>
      <c r="BR31" s="35">
        <v>0.19</v>
      </c>
      <c r="BS31" s="35">
        <v>1.81</v>
      </c>
      <c r="BT31" s="35">
        <v>0</v>
      </c>
      <c r="BU31" s="35">
        <v>0</v>
      </c>
      <c r="BV31" s="35">
        <v>0.48</v>
      </c>
      <c r="BW31" s="35">
        <v>0.01</v>
      </c>
      <c r="BX31" s="35">
        <v>0</v>
      </c>
      <c r="BY31" s="35">
        <v>0</v>
      </c>
      <c r="BZ31" s="35">
        <v>0</v>
      </c>
      <c r="CA31" s="35">
        <v>0</v>
      </c>
      <c r="CB31" s="35">
        <v>229.84</v>
      </c>
      <c r="CC31" s="34">
        <v>25.23</v>
      </c>
      <c r="CE31" s="32">
        <v>41.43</v>
      </c>
      <c r="CG31" s="32">
        <v>48.88</v>
      </c>
      <c r="CH31" s="32">
        <v>26.71</v>
      </c>
      <c r="CI31" s="32">
        <v>37.799999999999997</v>
      </c>
      <c r="CJ31" s="32">
        <v>1429.48</v>
      </c>
      <c r="CK31" s="32">
        <v>1068.42</v>
      </c>
      <c r="CL31" s="32">
        <v>1248.95</v>
      </c>
      <c r="CM31" s="32">
        <v>46</v>
      </c>
      <c r="CN31" s="32">
        <v>28.79</v>
      </c>
      <c r="CO31" s="32">
        <v>37.39</v>
      </c>
      <c r="CP31" s="32">
        <v>0</v>
      </c>
      <c r="CQ31" s="32">
        <v>1.3</v>
      </c>
      <c r="CR31" s="32">
        <v>15.29</v>
      </c>
    </row>
    <row r="32" spans="1:96" s="32" customFormat="1">
      <c r="A32" s="32" t="str">
        <f>"10"</f>
        <v>10</v>
      </c>
      <c r="B32" s="33" t="s">
        <v>94</v>
      </c>
      <c r="C32" s="34" t="str">
        <f>"20"</f>
        <v>20</v>
      </c>
      <c r="D32" s="34">
        <v>0.16</v>
      </c>
      <c r="E32" s="34">
        <v>0.16</v>
      </c>
      <c r="F32" s="34">
        <v>14.5</v>
      </c>
      <c r="G32" s="34">
        <v>0</v>
      </c>
      <c r="H32" s="34">
        <v>0.26</v>
      </c>
      <c r="I32" s="34">
        <v>132.12799999999999</v>
      </c>
      <c r="J32" s="35">
        <v>9.42</v>
      </c>
      <c r="K32" s="35">
        <v>0.44</v>
      </c>
      <c r="L32" s="35">
        <v>0</v>
      </c>
      <c r="M32" s="35">
        <v>0</v>
      </c>
      <c r="N32" s="35">
        <v>0.26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0.28000000000000003</v>
      </c>
      <c r="U32" s="35">
        <v>3</v>
      </c>
      <c r="V32" s="35">
        <v>6</v>
      </c>
      <c r="W32" s="35">
        <v>4.8</v>
      </c>
      <c r="X32" s="35">
        <v>0</v>
      </c>
      <c r="Y32" s="35">
        <v>6</v>
      </c>
      <c r="Z32" s="35">
        <v>0.04</v>
      </c>
      <c r="AA32" s="35">
        <v>80</v>
      </c>
      <c r="AB32" s="35">
        <v>60</v>
      </c>
      <c r="AC32" s="35">
        <v>90</v>
      </c>
      <c r="AD32" s="35">
        <v>0.2</v>
      </c>
      <c r="AE32" s="35">
        <v>0</v>
      </c>
      <c r="AF32" s="35">
        <v>0.02</v>
      </c>
      <c r="AG32" s="35">
        <v>0.02</v>
      </c>
      <c r="AH32" s="35">
        <v>0.04</v>
      </c>
      <c r="AI32" s="35">
        <v>0</v>
      </c>
      <c r="AJ32" s="35">
        <v>0</v>
      </c>
      <c r="AK32" s="35">
        <v>8.4</v>
      </c>
      <c r="AL32" s="35">
        <v>8.1999999999999993</v>
      </c>
      <c r="AM32" s="35">
        <v>15.2</v>
      </c>
      <c r="AN32" s="35">
        <v>9</v>
      </c>
      <c r="AO32" s="35">
        <v>3.4</v>
      </c>
      <c r="AP32" s="35">
        <v>9.4</v>
      </c>
      <c r="AQ32" s="35">
        <v>8.6</v>
      </c>
      <c r="AR32" s="35">
        <v>8.4</v>
      </c>
      <c r="AS32" s="35">
        <v>7.2</v>
      </c>
      <c r="AT32" s="35">
        <v>5.2</v>
      </c>
      <c r="AU32" s="35">
        <v>11.4</v>
      </c>
      <c r="AV32" s="35">
        <v>7</v>
      </c>
      <c r="AW32" s="35">
        <v>4.8</v>
      </c>
      <c r="AX32" s="35">
        <v>28.4</v>
      </c>
      <c r="AY32" s="35">
        <v>0</v>
      </c>
      <c r="AZ32" s="35">
        <v>9.6</v>
      </c>
      <c r="BA32" s="35">
        <v>10.8</v>
      </c>
      <c r="BB32" s="35">
        <v>8.4</v>
      </c>
      <c r="BC32" s="35">
        <v>2</v>
      </c>
      <c r="BD32" s="35">
        <v>0.54</v>
      </c>
      <c r="BE32" s="35">
        <v>0.25</v>
      </c>
      <c r="BF32" s="35">
        <v>0.13</v>
      </c>
      <c r="BG32" s="35">
        <v>0.3</v>
      </c>
      <c r="BH32" s="35">
        <v>0.34</v>
      </c>
      <c r="BI32" s="35">
        <v>1.59</v>
      </c>
      <c r="BJ32" s="35">
        <v>0</v>
      </c>
      <c r="BK32" s="35">
        <v>4.42</v>
      </c>
      <c r="BL32" s="35">
        <v>0</v>
      </c>
      <c r="BM32" s="35">
        <v>1.36</v>
      </c>
      <c r="BN32" s="35">
        <v>0</v>
      </c>
      <c r="BO32" s="35">
        <v>0</v>
      </c>
      <c r="BP32" s="35">
        <v>0</v>
      </c>
      <c r="BQ32" s="35">
        <v>0.31</v>
      </c>
      <c r="BR32" s="35">
        <v>0.46</v>
      </c>
      <c r="BS32" s="35">
        <v>3.6</v>
      </c>
      <c r="BT32" s="35">
        <v>0</v>
      </c>
      <c r="BU32" s="35">
        <v>0</v>
      </c>
      <c r="BV32" s="35">
        <v>0.18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5</v>
      </c>
      <c r="CC32" s="34">
        <v>23.83</v>
      </c>
      <c r="CE32" s="32">
        <v>90</v>
      </c>
      <c r="CG32" s="32">
        <v>0.4</v>
      </c>
      <c r="CH32" s="32">
        <v>0.1</v>
      </c>
      <c r="CI32" s="32">
        <v>0.25</v>
      </c>
      <c r="CJ32" s="32">
        <v>20</v>
      </c>
      <c r="CK32" s="32">
        <v>8.1999999999999993</v>
      </c>
      <c r="CL32" s="32">
        <v>14.1</v>
      </c>
      <c r="CM32" s="32">
        <v>1.71</v>
      </c>
      <c r="CN32" s="32">
        <v>0.87</v>
      </c>
      <c r="CO32" s="32">
        <v>1.29</v>
      </c>
      <c r="CP32" s="32">
        <v>0</v>
      </c>
      <c r="CQ32" s="32">
        <v>0</v>
      </c>
      <c r="CR32" s="32">
        <v>14.44</v>
      </c>
    </row>
    <row r="33" spans="1:96" s="32" customFormat="1">
      <c r="A33" s="32" t="str">
        <f>"2"</f>
        <v>2</v>
      </c>
      <c r="B33" s="33" t="s">
        <v>95</v>
      </c>
      <c r="C33" s="34" t="str">
        <f>"40"</f>
        <v>40</v>
      </c>
      <c r="D33" s="34">
        <v>2.64</v>
      </c>
      <c r="E33" s="34">
        <v>0</v>
      </c>
      <c r="F33" s="34">
        <v>0.26</v>
      </c>
      <c r="G33" s="34">
        <v>0.26</v>
      </c>
      <c r="H33" s="34">
        <v>18.760000000000002</v>
      </c>
      <c r="I33" s="34">
        <v>89.560400000000001</v>
      </c>
      <c r="J33" s="35">
        <v>0</v>
      </c>
      <c r="K33" s="35">
        <v>0</v>
      </c>
      <c r="L33" s="35">
        <v>0</v>
      </c>
      <c r="M33" s="35">
        <v>0</v>
      </c>
      <c r="N33" s="35">
        <v>0.44</v>
      </c>
      <c r="O33" s="35">
        <v>18.239999999999998</v>
      </c>
      <c r="P33" s="35">
        <v>0.08</v>
      </c>
      <c r="Q33" s="35">
        <v>0</v>
      </c>
      <c r="R33" s="35">
        <v>0</v>
      </c>
      <c r="S33" s="35">
        <v>0</v>
      </c>
      <c r="T33" s="35">
        <v>0.72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127.72</v>
      </c>
      <c r="AL33" s="35">
        <v>132.94</v>
      </c>
      <c r="AM33" s="35">
        <v>203.58</v>
      </c>
      <c r="AN33" s="35">
        <v>67.510000000000005</v>
      </c>
      <c r="AO33" s="35">
        <v>40.020000000000003</v>
      </c>
      <c r="AP33" s="35">
        <v>80.040000000000006</v>
      </c>
      <c r="AQ33" s="35">
        <v>30.28</v>
      </c>
      <c r="AR33" s="35">
        <v>144.77000000000001</v>
      </c>
      <c r="AS33" s="35">
        <v>89.78</v>
      </c>
      <c r="AT33" s="35">
        <v>125.28</v>
      </c>
      <c r="AU33" s="35">
        <v>103.36</v>
      </c>
      <c r="AV33" s="35">
        <v>54.29</v>
      </c>
      <c r="AW33" s="35">
        <v>96.05</v>
      </c>
      <c r="AX33" s="35">
        <v>803.18</v>
      </c>
      <c r="AY33" s="35">
        <v>0</v>
      </c>
      <c r="AZ33" s="35">
        <v>261.7</v>
      </c>
      <c r="BA33" s="35">
        <v>113.8</v>
      </c>
      <c r="BB33" s="35">
        <v>75.52</v>
      </c>
      <c r="BC33" s="35">
        <v>59.86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0.03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0.03</v>
      </c>
      <c r="BT33" s="35">
        <v>0</v>
      </c>
      <c r="BU33" s="35">
        <v>0</v>
      </c>
      <c r="BV33" s="35">
        <v>0.11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15.64</v>
      </c>
      <c r="CC33" s="34">
        <v>2.2400000000000002</v>
      </c>
      <c r="CE33" s="32">
        <v>0</v>
      </c>
      <c r="CG33" s="32">
        <v>0</v>
      </c>
      <c r="CH33" s="32">
        <v>0</v>
      </c>
      <c r="CI33" s="32">
        <v>0</v>
      </c>
      <c r="CJ33" s="32">
        <v>715.48</v>
      </c>
      <c r="CK33" s="32">
        <v>275.64999999999998</v>
      </c>
      <c r="CL33" s="32">
        <v>495.56</v>
      </c>
      <c r="CM33" s="32">
        <v>5.72</v>
      </c>
      <c r="CN33" s="32">
        <v>5.72</v>
      </c>
      <c r="CO33" s="32">
        <v>5.72</v>
      </c>
      <c r="CP33" s="32">
        <v>0</v>
      </c>
      <c r="CQ33" s="32">
        <v>0</v>
      </c>
      <c r="CR33" s="32">
        <v>1.87</v>
      </c>
    </row>
    <row r="34" spans="1:96" s="32" customFormat="1">
      <c r="A34" s="32" t="str">
        <f>"27/10"</f>
        <v>27/10</v>
      </c>
      <c r="B34" s="33" t="s">
        <v>96</v>
      </c>
      <c r="C34" s="34" t="str">
        <f>"200"</f>
        <v>200</v>
      </c>
      <c r="D34" s="34">
        <v>0.1</v>
      </c>
      <c r="E34" s="34">
        <v>0</v>
      </c>
      <c r="F34" s="34">
        <v>0.02</v>
      </c>
      <c r="G34" s="34">
        <v>0.02</v>
      </c>
      <c r="H34" s="34">
        <v>5.94</v>
      </c>
      <c r="I34" s="34">
        <v>23.095202</v>
      </c>
      <c r="J34" s="35">
        <v>0</v>
      </c>
      <c r="K34" s="35">
        <v>0</v>
      </c>
      <c r="L34" s="35">
        <v>0</v>
      </c>
      <c r="M34" s="35">
        <v>0</v>
      </c>
      <c r="N34" s="35">
        <v>5.89</v>
      </c>
      <c r="O34" s="35">
        <v>0</v>
      </c>
      <c r="P34" s="35">
        <v>0.05</v>
      </c>
      <c r="Q34" s="35">
        <v>0</v>
      </c>
      <c r="R34" s="35">
        <v>0</v>
      </c>
      <c r="S34" s="35">
        <v>0</v>
      </c>
      <c r="T34" s="35">
        <v>0.03</v>
      </c>
      <c r="U34" s="35">
        <v>0.06</v>
      </c>
      <c r="V34" s="35">
        <v>0.18</v>
      </c>
      <c r="W34" s="35">
        <v>0.17</v>
      </c>
      <c r="X34" s="35">
        <v>0</v>
      </c>
      <c r="Y34" s="35">
        <v>0</v>
      </c>
      <c r="Z34" s="35">
        <v>0.02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200.05</v>
      </c>
      <c r="CC34" s="34">
        <v>1.2</v>
      </c>
      <c r="CE34" s="32">
        <v>0</v>
      </c>
      <c r="CG34" s="32">
        <v>0.6</v>
      </c>
      <c r="CH34" s="32">
        <v>0.6</v>
      </c>
      <c r="CI34" s="32">
        <v>0.6</v>
      </c>
      <c r="CJ34" s="32">
        <v>60</v>
      </c>
      <c r="CK34" s="32">
        <v>24.6</v>
      </c>
      <c r="CL34" s="32">
        <v>42.3</v>
      </c>
      <c r="CM34" s="32">
        <v>6.54</v>
      </c>
      <c r="CN34" s="32">
        <v>3.84</v>
      </c>
      <c r="CO34" s="32">
        <v>5.19</v>
      </c>
      <c r="CP34" s="32">
        <v>6</v>
      </c>
      <c r="CQ34" s="32">
        <v>0</v>
      </c>
      <c r="CR34" s="32">
        <v>0.73</v>
      </c>
    </row>
    <row r="35" spans="1:96" s="28" customFormat="1">
      <c r="A35" s="28" t="str">
        <f>"17"</f>
        <v>17</v>
      </c>
      <c r="B35" s="29" t="s">
        <v>97</v>
      </c>
      <c r="C35" s="30" t="str">
        <f>"33"</f>
        <v>33</v>
      </c>
      <c r="D35" s="30">
        <v>1.49</v>
      </c>
      <c r="E35" s="30">
        <v>0</v>
      </c>
      <c r="F35" s="30">
        <v>6.6</v>
      </c>
      <c r="G35" s="30">
        <v>0</v>
      </c>
      <c r="H35" s="30">
        <v>18.48</v>
      </c>
      <c r="I35" s="30">
        <v>135.56400000000002</v>
      </c>
      <c r="J35" s="31">
        <v>0</v>
      </c>
      <c r="K35" s="31">
        <v>0</v>
      </c>
      <c r="L35" s="31">
        <v>0</v>
      </c>
      <c r="M35" s="31">
        <v>0</v>
      </c>
      <c r="N35" s="31">
        <v>18.48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7.0000000000000007E-2</v>
      </c>
      <c r="AE35" s="31">
        <v>0</v>
      </c>
      <c r="AF35" s="31">
        <v>0</v>
      </c>
      <c r="AG35" s="31">
        <v>0</v>
      </c>
      <c r="AH35" s="31">
        <v>0.23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0">
        <v>11.09</v>
      </c>
      <c r="CE35" s="28">
        <v>0</v>
      </c>
      <c r="CG35" s="28">
        <v>0</v>
      </c>
      <c r="CH35" s="28">
        <v>0</v>
      </c>
      <c r="CI35" s="28">
        <v>0</v>
      </c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9.24</v>
      </c>
    </row>
    <row r="36" spans="1:96" s="36" customFormat="1" ht="11.4">
      <c r="B36" s="37" t="s">
        <v>110</v>
      </c>
      <c r="C36" s="38"/>
      <c r="D36" s="38">
        <v>15.57</v>
      </c>
      <c r="E36" s="38">
        <v>3.23</v>
      </c>
      <c r="F36" s="38">
        <v>29.83</v>
      </c>
      <c r="G36" s="38">
        <v>1.33</v>
      </c>
      <c r="H36" s="38">
        <v>94.16</v>
      </c>
      <c r="I36" s="38">
        <v>704.01</v>
      </c>
      <c r="J36" s="39">
        <v>14.72</v>
      </c>
      <c r="K36" s="39">
        <v>0.57999999999999996</v>
      </c>
      <c r="L36" s="39">
        <v>0</v>
      </c>
      <c r="M36" s="39">
        <v>0</v>
      </c>
      <c r="N36" s="39">
        <v>26.38</v>
      </c>
      <c r="O36" s="39">
        <v>65.09</v>
      </c>
      <c r="P36" s="39">
        <v>2.69</v>
      </c>
      <c r="Q36" s="39">
        <v>0</v>
      </c>
      <c r="R36" s="39">
        <v>0</v>
      </c>
      <c r="S36" s="39">
        <v>0.26</v>
      </c>
      <c r="T36" s="39">
        <v>3.4</v>
      </c>
      <c r="U36" s="39">
        <v>614.47</v>
      </c>
      <c r="V36" s="39">
        <v>91.23</v>
      </c>
      <c r="W36" s="39">
        <v>123.94</v>
      </c>
      <c r="X36" s="39">
        <v>14.79</v>
      </c>
      <c r="Y36" s="39">
        <v>122.66</v>
      </c>
      <c r="Z36" s="39">
        <v>1.27</v>
      </c>
      <c r="AA36" s="39">
        <v>115.88</v>
      </c>
      <c r="AB36" s="39">
        <v>93.28</v>
      </c>
      <c r="AC36" s="39">
        <v>156.69</v>
      </c>
      <c r="AD36" s="39">
        <v>1.66</v>
      </c>
      <c r="AE36" s="39">
        <v>0.08</v>
      </c>
      <c r="AF36" s="39">
        <v>0.08</v>
      </c>
      <c r="AG36" s="39">
        <v>0.65</v>
      </c>
      <c r="AH36" s="39">
        <v>3.53</v>
      </c>
      <c r="AI36" s="39">
        <v>0.04</v>
      </c>
      <c r="AJ36" s="39">
        <v>0</v>
      </c>
      <c r="AK36" s="39">
        <v>704.38</v>
      </c>
      <c r="AL36" s="39">
        <v>590.41999999999996</v>
      </c>
      <c r="AM36" s="39">
        <v>1074.26</v>
      </c>
      <c r="AN36" s="39">
        <v>457.14</v>
      </c>
      <c r="AO36" s="39">
        <v>227.41</v>
      </c>
      <c r="AP36" s="39">
        <v>441.68</v>
      </c>
      <c r="AQ36" s="39">
        <v>198.37</v>
      </c>
      <c r="AR36" s="39">
        <v>686.64</v>
      </c>
      <c r="AS36" s="39">
        <v>424.53</v>
      </c>
      <c r="AT36" s="39">
        <v>523.67999999999995</v>
      </c>
      <c r="AU36" s="39">
        <v>542.79</v>
      </c>
      <c r="AV36" s="39">
        <v>397.93</v>
      </c>
      <c r="AW36" s="39">
        <v>415.87</v>
      </c>
      <c r="AX36" s="39">
        <v>3752.16</v>
      </c>
      <c r="AY36" s="39">
        <v>0</v>
      </c>
      <c r="AZ36" s="39">
        <v>1297.98</v>
      </c>
      <c r="BA36" s="39">
        <v>656.36</v>
      </c>
      <c r="BB36" s="39">
        <v>442.36</v>
      </c>
      <c r="BC36" s="39">
        <v>240.56</v>
      </c>
      <c r="BD36" s="39">
        <v>0.69</v>
      </c>
      <c r="BE36" s="39">
        <v>0.33</v>
      </c>
      <c r="BF36" s="39">
        <v>0.21</v>
      </c>
      <c r="BG36" s="39">
        <v>0.53</v>
      </c>
      <c r="BH36" s="39">
        <v>0.57999999999999996</v>
      </c>
      <c r="BI36" s="39">
        <v>2.3199999999999998</v>
      </c>
      <c r="BJ36" s="39">
        <v>0.03</v>
      </c>
      <c r="BK36" s="39">
        <v>6.55</v>
      </c>
      <c r="BL36" s="39">
        <v>0.02</v>
      </c>
      <c r="BM36" s="39">
        <v>2.15</v>
      </c>
      <c r="BN36" s="39">
        <v>0.02</v>
      </c>
      <c r="BO36" s="39">
        <v>0</v>
      </c>
      <c r="BP36" s="39">
        <v>0</v>
      </c>
      <c r="BQ36" s="39">
        <v>0.44</v>
      </c>
      <c r="BR36" s="39">
        <v>0.66</v>
      </c>
      <c r="BS36" s="39">
        <v>5.44</v>
      </c>
      <c r="BT36" s="39">
        <v>0</v>
      </c>
      <c r="BU36" s="39">
        <v>0</v>
      </c>
      <c r="BV36" s="39">
        <v>0.77</v>
      </c>
      <c r="BW36" s="39">
        <v>0.03</v>
      </c>
      <c r="BX36" s="39">
        <v>0</v>
      </c>
      <c r="BY36" s="39">
        <v>0</v>
      </c>
      <c r="BZ36" s="39">
        <v>0</v>
      </c>
      <c r="CA36" s="39">
        <v>0</v>
      </c>
      <c r="CB36" s="39">
        <v>450.53</v>
      </c>
      <c r="CC36" s="38">
        <f>SUM($CC$30:$CC$35)</f>
        <v>63.59</v>
      </c>
      <c r="CD36" s="36">
        <f>$I$36/$I$49*100</f>
        <v>22.192135773592994</v>
      </c>
      <c r="CE36" s="36">
        <v>131.43</v>
      </c>
      <c r="CG36" s="36">
        <v>49.88</v>
      </c>
      <c r="CH36" s="36">
        <v>27.41</v>
      </c>
      <c r="CI36" s="36">
        <v>38.65</v>
      </c>
      <c r="CJ36" s="36">
        <v>2224.96</v>
      </c>
      <c r="CK36" s="36">
        <v>1376.87</v>
      </c>
      <c r="CL36" s="36">
        <v>1800.92</v>
      </c>
      <c r="CM36" s="36">
        <v>59.98</v>
      </c>
      <c r="CN36" s="36">
        <v>39.22</v>
      </c>
      <c r="CO36" s="36">
        <v>49.6</v>
      </c>
      <c r="CP36" s="36">
        <v>6</v>
      </c>
      <c r="CQ36" s="36">
        <v>1.3</v>
      </c>
    </row>
    <row r="37" spans="1:96">
      <c r="B37" s="14" t="s">
        <v>151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"4/2"</f>
        <v>4/2</v>
      </c>
      <c r="B38" s="33" t="s">
        <v>100</v>
      </c>
      <c r="C38" s="34" t="str">
        <f>"250"</f>
        <v>250</v>
      </c>
      <c r="D38" s="34">
        <v>2.1800000000000002</v>
      </c>
      <c r="E38" s="34">
        <v>0</v>
      </c>
      <c r="F38" s="34">
        <v>5.47</v>
      </c>
      <c r="G38" s="34">
        <v>5.27</v>
      </c>
      <c r="H38" s="34">
        <v>17.260000000000002</v>
      </c>
      <c r="I38" s="34">
        <v>121.44996759999999</v>
      </c>
      <c r="J38" s="35">
        <v>1.24</v>
      </c>
      <c r="K38" s="35">
        <v>3.25</v>
      </c>
      <c r="L38" s="35">
        <v>0</v>
      </c>
      <c r="M38" s="35">
        <v>0</v>
      </c>
      <c r="N38" s="35">
        <v>8.6</v>
      </c>
      <c r="O38" s="35">
        <v>6.07</v>
      </c>
      <c r="P38" s="35">
        <v>2.59</v>
      </c>
      <c r="Q38" s="35">
        <v>0</v>
      </c>
      <c r="R38" s="35">
        <v>0</v>
      </c>
      <c r="S38" s="35">
        <v>0.26</v>
      </c>
      <c r="T38" s="35">
        <v>2.69</v>
      </c>
      <c r="U38" s="35">
        <v>541</v>
      </c>
      <c r="V38" s="35">
        <v>428.53</v>
      </c>
      <c r="W38" s="35">
        <v>40.020000000000003</v>
      </c>
      <c r="X38" s="35">
        <v>26.88</v>
      </c>
      <c r="Y38" s="35">
        <v>61.67</v>
      </c>
      <c r="Z38" s="35">
        <v>1.34</v>
      </c>
      <c r="AA38" s="35">
        <v>3.78</v>
      </c>
      <c r="AB38" s="35">
        <v>974.33</v>
      </c>
      <c r="AC38" s="35">
        <v>209.38</v>
      </c>
      <c r="AD38" s="35">
        <v>2.39</v>
      </c>
      <c r="AE38" s="35">
        <v>0.06</v>
      </c>
      <c r="AF38" s="35">
        <v>0.06</v>
      </c>
      <c r="AG38" s="35">
        <v>0.66</v>
      </c>
      <c r="AH38" s="35">
        <v>1.26</v>
      </c>
      <c r="AI38" s="35">
        <v>6.82</v>
      </c>
      <c r="AJ38" s="35">
        <v>0</v>
      </c>
      <c r="AK38" s="35">
        <v>108.66</v>
      </c>
      <c r="AL38" s="35">
        <v>103.47</v>
      </c>
      <c r="AM38" s="35">
        <v>164.61</v>
      </c>
      <c r="AN38" s="35">
        <v>184.63</v>
      </c>
      <c r="AO38" s="35">
        <v>47.93</v>
      </c>
      <c r="AP38" s="35">
        <v>103.38</v>
      </c>
      <c r="AQ38" s="35">
        <v>30.59</v>
      </c>
      <c r="AR38" s="35">
        <v>95.4</v>
      </c>
      <c r="AS38" s="35">
        <v>121.6</v>
      </c>
      <c r="AT38" s="35">
        <v>179.38</v>
      </c>
      <c r="AU38" s="35">
        <v>358.69</v>
      </c>
      <c r="AV38" s="35">
        <v>58.35</v>
      </c>
      <c r="AW38" s="35">
        <v>101.68</v>
      </c>
      <c r="AX38" s="35">
        <v>479.47</v>
      </c>
      <c r="AY38" s="35">
        <v>0</v>
      </c>
      <c r="AZ38" s="35">
        <v>95.34</v>
      </c>
      <c r="BA38" s="35">
        <v>105.72</v>
      </c>
      <c r="BB38" s="35">
        <v>86.6</v>
      </c>
      <c r="BC38" s="35">
        <v>33.36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</v>
      </c>
      <c r="BL38" s="35">
        <v>0</v>
      </c>
      <c r="BM38" s="35">
        <v>0.19</v>
      </c>
      <c r="BN38" s="35">
        <v>0.01</v>
      </c>
      <c r="BO38" s="35">
        <v>0.03</v>
      </c>
      <c r="BP38" s="35">
        <v>0</v>
      </c>
      <c r="BQ38" s="35">
        <v>0</v>
      </c>
      <c r="BR38" s="35">
        <v>0</v>
      </c>
      <c r="BS38" s="35">
        <v>1.1100000000000001</v>
      </c>
      <c r="BT38" s="35">
        <v>0</v>
      </c>
      <c r="BU38" s="35">
        <v>0</v>
      </c>
      <c r="BV38" s="35">
        <v>2.99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314.85000000000002</v>
      </c>
      <c r="CC38" s="34">
        <v>15.99</v>
      </c>
      <c r="CE38" s="32">
        <v>166.17</v>
      </c>
      <c r="CG38" s="32">
        <v>51.47</v>
      </c>
      <c r="CH38" s="32">
        <v>30.55</v>
      </c>
      <c r="CI38" s="32">
        <v>41.01</v>
      </c>
      <c r="CJ38" s="32">
        <v>1072.21</v>
      </c>
      <c r="CK38" s="32">
        <v>410.46</v>
      </c>
      <c r="CL38" s="32">
        <v>741.33</v>
      </c>
      <c r="CM38" s="32">
        <v>44.66</v>
      </c>
      <c r="CN38" s="32">
        <v>23.68</v>
      </c>
      <c r="CO38" s="32">
        <v>34.17</v>
      </c>
      <c r="CP38" s="32">
        <v>1.3</v>
      </c>
      <c r="CQ38" s="32">
        <v>1.3</v>
      </c>
      <c r="CR38" s="32">
        <v>9.69</v>
      </c>
    </row>
    <row r="39" spans="1:96" s="32" customFormat="1">
      <c r="A39" s="32" t="str">
        <f>"3/3"</f>
        <v>3/3</v>
      </c>
      <c r="B39" s="33" t="s">
        <v>101</v>
      </c>
      <c r="C39" s="34" t="str">
        <f>"200"</f>
        <v>200</v>
      </c>
      <c r="D39" s="34">
        <v>4.1500000000000004</v>
      </c>
      <c r="E39" s="34">
        <v>0.73</v>
      </c>
      <c r="F39" s="34">
        <v>4.8899999999999997</v>
      </c>
      <c r="G39" s="34">
        <v>0.68</v>
      </c>
      <c r="H39" s="34">
        <v>29.43</v>
      </c>
      <c r="I39" s="34">
        <v>176.78094999999999</v>
      </c>
      <c r="J39" s="35">
        <v>3.04</v>
      </c>
      <c r="K39" s="35">
        <v>0.11</v>
      </c>
      <c r="L39" s="35">
        <v>0</v>
      </c>
      <c r="M39" s="35">
        <v>0</v>
      </c>
      <c r="N39" s="35">
        <v>2.86</v>
      </c>
      <c r="O39" s="35">
        <v>24.3</v>
      </c>
      <c r="P39" s="35">
        <v>2.27</v>
      </c>
      <c r="Q39" s="35">
        <v>0</v>
      </c>
      <c r="R39" s="35">
        <v>0</v>
      </c>
      <c r="S39" s="35">
        <v>0.39</v>
      </c>
      <c r="T39" s="35">
        <v>3.22</v>
      </c>
      <c r="U39" s="35">
        <v>307.01</v>
      </c>
      <c r="V39" s="35">
        <v>848.39</v>
      </c>
      <c r="W39" s="35">
        <v>47.59</v>
      </c>
      <c r="X39" s="35">
        <v>40.61</v>
      </c>
      <c r="Y39" s="35">
        <v>116.24</v>
      </c>
      <c r="Z39" s="35">
        <v>1.52</v>
      </c>
      <c r="AA39" s="35">
        <v>25</v>
      </c>
      <c r="AB39" s="35">
        <v>45.48</v>
      </c>
      <c r="AC39" s="35">
        <v>33.4</v>
      </c>
      <c r="AD39" s="35">
        <v>0.23</v>
      </c>
      <c r="AE39" s="35">
        <v>0.16</v>
      </c>
      <c r="AF39" s="35">
        <v>0.14000000000000001</v>
      </c>
      <c r="AG39" s="35">
        <v>1.78</v>
      </c>
      <c r="AH39" s="35">
        <v>3.45</v>
      </c>
      <c r="AI39" s="35">
        <v>7.27</v>
      </c>
      <c r="AJ39" s="35">
        <v>0</v>
      </c>
      <c r="AK39" s="35">
        <v>83.46</v>
      </c>
      <c r="AL39" s="35">
        <v>108.59</v>
      </c>
      <c r="AM39" s="35">
        <v>154.66</v>
      </c>
      <c r="AN39" s="35">
        <v>157.46</v>
      </c>
      <c r="AO39" s="35">
        <v>35.479999999999997</v>
      </c>
      <c r="AP39" s="35">
        <v>101.51</v>
      </c>
      <c r="AQ39" s="35">
        <v>46.46</v>
      </c>
      <c r="AR39" s="35">
        <v>106.78</v>
      </c>
      <c r="AS39" s="35">
        <v>100.89</v>
      </c>
      <c r="AT39" s="35">
        <v>274.83999999999997</v>
      </c>
      <c r="AU39" s="35">
        <v>122.41</v>
      </c>
      <c r="AV39" s="35">
        <v>25.6</v>
      </c>
      <c r="AW39" s="35">
        <v>71.25</v>
      </c>
      <c r="AX39" s="35">
        <v>382.95</v>
      </c>
      <c r="AY39" s="35">
        <v>0</v>
      </c>
      <c r="AZ39" s="35">
        <v>53.58</v>
      </c>
      <c r="BA39" s="35">
        <v>48.74</v>
      </c>
      <c r="BB39" s="35">
        <v>97</v>
      </c>
      <c r="BC39" s="35">
        <v>28.88</v>
      </c>
      <c r="BD39" s="35">
        <v>0.13</v>
      </c>
      <c r="BE39" s="35">
        <v>0.06</v>
      </c>
      <c r="BF39" s="35">
        <v>0.03</v>
      </c>
      <c r="BG39" s="35">
        <v>7.0000000000000007E-2</v>
      </c>
      <c r="BH39" s="35">
        <v>0.08</v>
      </c>
      <c r="BI39" s="35">
        <v>0.38</v>
      </c>
      <c r="BJ39" s="35">
        <v>0</v>
      </c>
      <c r="BK39" s="35">
        <v>1.17</v>
      </c>
      <c r="BL39" s="35">
        <v>0</v>
      </c>
      <c r="BM39" s="35">
        <v>0.35</v>
      </c>
      <c r="BN39" s="35">
        <v>0</v>
      </c>
      <c r="BO39" s="35">
        <v>0</v>
      </c>
      <c r="BP39" s="35">
        <v>0</v>
      </c>
      <c r="BQ39" s="35">
        <v>7.0000000000000007E-2</v>
      </c>
      <c r="BR39" s="35">
        <v>0.12</v>
      </c>
      <c r="BS39" s="35">
        <v>1.1299999999999999</v>
      </c>
      <c r="BT39" s="35">
        <v>0</v>
      </c>
      <c r="BU39" s="35">
        <v>0</v>
      </c>
      <c r="BV39" s="35">
        <v>0.18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164.83</v>
      </c>
      <c r="CC39" s="34">
        <v>24.75</v>
      </c>
      <c r="CE39" s="32">
        <v>32.58</v>
      </c>
      <c r="CG39" s="32">
        <v>38.590000000000003</v>
      </c>
      <c r="CH39" s="32">
        <v>22.16</v>
      </c>
      <c r="CI39" s="32">
        <v>30.38</v>
      </c>
      <c r="CJ39" s="32">
        <v>603.80999999999995</v>
      </c>
      <c r="CK39" s="32">
        <v>530.95000000000005</v>
      </c>
      <c r="CL39" s="32">
        <v>567.38</v>
      </c>
      <c r="CM39" s="32">
        <v>24.41</v>
      </c>
      <c r="CN39" s="32">
        <v>3.59</v>
      </c>
      <c r="CO39" s="32">
        <v>14</v>
      </c>
      <c r="CP39" s="32">
        <v>0</v>
      </c>
      <c r="CQ39" s="32">
        <v>1</v>
      </c>
      <c r="CR39" s="32">
        <v>15</v>
      </c>
    </row>
    <row r="40" spans="1:96" s="32" customFormat="1">
      <c r="A40" s="32" t="str">
        <f>"487/1"</f>
        <v>487/1</v>
      </c>
      <c r="B40" s="33" t="s">
        <v>102</v>
      </c>
      <c r="C40" s="34" t="str">
        <f>"110"</f>
        <v>110</v>
      </c>
      <c r="D40" s="34">
        <v>22</v>
      </c>
      <c r="E40" s="34">
        <v>21.62</v>
      </c>
      <c r="F40" s="34">
        <v>20.239999999999998</v>
      </c>
      <c r="G40" s="34">
        <v>1.65</v>
      </c>
      <c r="H40" s="34">
        <v>1.55</v>
      </c>
      <c r="I40" s="34">
        <v>276.49213350000002</v>
      </c>
      <c r="J40" s="35">
        <v>6.38</v>
      </c>
      <c r="K40" s="35">
        <v>1.43</v>
      </c>
      <c r="L40" s="35">
        <v>0</v>
      </c>
      <c r="M40" s="35">
        <v>0</v>
      </c>
      <c r="N40" s="35">
        <v>1.32</v>
      </c>
      <c r="O40" s="35">
        <v>0.15</v>
      </c>
      <c r="P40" s="35">
        <v>0.08</v>
      </c>
      <c r="Q40" s="35">
        <v>0</v>
      </c>
      <c r="R40" s="35">
        <v>0</v>
      </c>
      <c r="S40" s="35">
        <v>0.19</v>
      </c>
      <c r="T40" s="35">
        <v>1.8</v>
      </c>
      <c r="U40" s="35">
        <v>184.6</v>
      </c>
      <c r="V40" s="35">
        <v>175.21</v>
      </c>
      <c r="W40" s="35">
        <v>22.37</v>
      </c>
      <c r="X40" s="35">
        <v>20.68</v>
      </c>
      <c r="Y40" s="35">
        <v>157.56</v>
      </c>
      <c r="Z40" s="35">
        <v>1.83</v>
      </c>
      <c r="AA40" s="35">
        <v>47.85</v>
      </c>
      <c r="AB40" s="35">
        <v>133.32</v>
      </c>
      <c r="AC40" s="35">
        <v>118.37</v>
      </c>
      <c r="AD40" s="35">
        <v>1.7</v>
      </c>
      <c r="AE40" s="35">
        <v>0.06</v>
      </c>
      <c r="AF40" s="35">
        <v>0.13</v>
      </c>
      <c r="AG40" s="35">
        <v>8.24</v>
      </c>
      <c r="AH40" s="35">
        <v>16.7</v>
      </c>
      <c r="AI40" s="35">
        <v>1.62</v>
      </c>
      <c r="AJ40" s="35">
        <v>0</v>
      </c>
      <c r="AK40" s="35">
        <v>1216.51</v>
      </c>
      <c r="AL40" s="35">
        <v>1327</v>
      </c>
      <c r="AM40" s="35">
        <v>1924.56</v>
      </c>
      <c r="AN40" s="35">
        <v>2346.3000000000002</v>
      </c>
      <c r="AO40" s="35">
        <v>586.87</v>
      </c>
      <c r="AP40" s="35">
        <v>1111.97</v>
      </c>
      <c r="AQ40" s="35">
        <v>0</v>
      </c>
      <c r="AR40" s="35">
        <v>1107.22</v>
      </c>
      <c r="AS40" s="35">
        <v>0</v>
      </c>
      <c r="AT40" s="35">
        <v>0</v>
      </c>
      <c r="AU40" s="35">
        <v>0</v>
      </c>
      <c r="AV40" s="35">
        <v>590.44000000000005</v>
      </c>
      <c r="AW40" s="35">
        <v>0</v>
      </c>
      <c r="AX40" s="35">
        <v>0</v>
      </c>
      <c r="AY40" s="35">
        <v>0</v>
      </c>
      <c r="AZ40" s="35">
        <v>0</v>
      </c>
      <c r="BA40" s="35">
        <v>0</v>
      </c>
      <c r="BB40" s="35">
        <v>761.51</v>
      </c>
      <c r="BC40" s="35">
        <v>266.11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0.1</v>
      </c>
      <c r="BL40" s="35">
        <v>0</v>
      </c>
      <c r="BM40" s="35">
        <v>7.0000000000000007E-2</v>
      </c>
      <c r="BN40" s="35">
        <v>0</v>
      </c>
      <c r="BO40" s="35">
        <v>0.01</v>
      </c>
      <c r="BP40" s="35">
        <v>0</v>
      </c>
      <c r="BQ40" s="35">
        <v>0</v>
      </c>
      <c r="BR40" s="35">
        <v>0</v>
      </c>
      <c r="BS40" s="35">
        <v>0.39</v>
      </c>
      <c r="BT40" s="35">
        <v>0</v>
      </c>
      <c r="BU40" s="35">
        <v>0</v>
      </c>
      <c r="BV40" s="35">
        <v>0.97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90.01</v>
      </c>
      <c r="CC40" s="34">
        <v>75.45</v>
      </c>
      <c r="CE40" s="32">
        <v>70.069999999999993</v>
      </c>
      <c r="CG40" s="32">
        <v>28.88</v>
      </c>
      <c r="CH40" s="32">
        <v>13.48</v>
      </c>
      <c r="CI40" s="32">
        <v>21.18</v>
      </c>
      <c r="CJ40" s="32">
        <v>3889.67</v>
      </c>
      <c r="CK40" s="32">
        <v>2485.67</v>
      </c>
      <c r="CL40" s="32">
        <v>3187.67</v>
      </c>
      <c r="CM40" s="32">
        <v>25.16</v>
      </c>
      <c r="CN40" s="32">
        <v>18.43</v>
      </c>
      <c r="CO40" s="32">
        <v>21.8</v>
      </c>
      <c r="CP40" s="32">
        <v>0</v>
      </c>
      <c r="CQ40" s="32">
        <v>0.55000000000000004</v>
      </c>
      <c r="CR40" s="32">
        <v>45.73</v>
      </c>
    </row>
    <row r="41" spans="1:96" s="32" customFormat="1">
      <c r="A41" s="32" t="str">
        <f>"2"</f>
        <v>2</v>
      </c>
      <c r="B41" s="33" t="s">
        <v>95</v>
      </c>
      <c r="C41" s="34" t="str">
        <f>"37,5"</f>
        <v>37,5</v>
      </c>
      <c r="D41" s="34">
        <v>2.48</v>
      </c>
      <c r="E41" s="34">
        <v>0</v>
      </c>
      <c r="F41" s="34">
        <v>0.25</v>
      </c>
      <c r="G41" s="34">
        <v>0.25</v>
      </c>
      <c r="H41" s="34">
        <v>17.59</v>
      </c>
      <c r="I41" s="34">
        <v>83.962874999999997</v>
      </c>
      <c r="J41" s="35">
        <v>0</v>
      </c>
      <c r="K41" s="35">
        <v>0</v>
      </c>
      <c r="L41" s="35">
        <v>0</v>
      </c>
      <c r="M41" s="35">
        <v>0</v>
      </c>
      <c r="N41" s="35">
        <v>0.41</v>
      </c>
      <c r="O41" s="35">
        <v>17.100000000000001</v>
      </c>
      <c r="P41" s="35">
        <v>0.08</v>
      </c>
      <c r="Q41" s="35">
        <v>0</v>
      </c>
      <c r="R41" s="35">
        <v>0</v>
      </c>
      <c r="S41" s="35">
        <v>0</v>
      </c>
      <c r="T41" s="35">
        <v>0.68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119.73</v>
      </c>
      <c r="AL41" s="35">
        <v>124.63</v>
      </c>
      <c r="AM41" s="35">
        <v>190.86</v>
      </c>
      <c r="AN41" s="35">
        <v>63.29</v>
      </c>
      <c r="AO41" s="35">
        <v>37.520000000000003</v>
      </c>
      <c r="AP41" s="35">
        <v>75.040000000000006</v>
      </c>
      <c r="AQ41" s="35">
        <v>28.38</v>
      </c>
      <c r="AR41" s="35">
        <v>135.72</v>
      </c>
      <c r="AS41" s="35">
        <v>84.17</v>
      </c>
      <c r="AT41" s="35">
        <v>117.45</v>
      </c>
      <c r="AU41" s="35">
        <v>96.9</v>
      </c>
      <c r="AV41" s="35">
        <v>50.9</v>
      </c>
      <c r="AW41" s="35">
        <v>90.05</v>
      </c>
      <c r="AX41" s="35">
        <v>752.99</v>
      </c>
      <c r="AY41" s="35">
        <v>0</v>
      </c>
      <c r="AZ41" s="35">
        <v>245.34</v>
      </c>
      <c r="BA41" s="35">
        <v>106.68</v>
      </c>
      <c r="BB41" s="35">
        <v>70.8</v>
      </c>
      <c r="BC41" s="35">
        <v>56.12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0.02</v>
      </c>
      <c r="BT41" s="35">
        <v>0</v>
      </c>
      <c r="BU41" s="35">
        <v>0</v>
      </c>
      <c r="BV41" s="35">
        <v>0.1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14.66</v>
      </c>
      <c r="CC41" s="34">
        <v>2.1</v>
      </c>
      <c r="CE41" s="32">
        <v>0</v>
      </c>
      <c r="CG41" s="32">
        <v>0</v>
      </c>
      <c r="CH41" s="32">
        <v>0</v>
      </c>
      <c r="CI41" s="32">
        <v>0</v>
      </c>
      <c r="CJ41" s="32">
        <v>834.73</v>
      </c>
      <c r="CK41" s="32">
        <v>321.58999999999997</v>
      </c>
      <c r="CL41" s="32">
        <v>578.16</v>
      </c>
      <c r="CM41" s="32">
        <v>6.68</v>
      </c>
      <c r="CN41" s="32">
        <v>6.68</v>
      </c>
      <c r="CO41" s="32">
        <v>6.68</v>
      </c>
      <c r="CP41" s="32">
        <v>0</v>
      </c>
      <c r="CQ41" s="32">
        <v>0</v>
      </c>
      <c r="CR41" s="32">
        <v>1.75</v>
      </c>
    </row>
    <row r="42" spans="1:96" s="32" customFormat="1">
      <c r="A42" s="32" t="str">
        <f>"3"</f>
        <v>3</v>
      </c>
      <c r="B42" s="33" t="s">
        <v>103</v>
      </c>
      <c r="C42" s="34" t="str">
        <f>"40"</f>
        <v>40</v>
      </c>
      <c r="D42" s="34">
        <v>2.64</v>
      </c>
      <c r="E42" s="34">
        <v>0</v>
      </c>
      <c r="F42" s="34">
        <v>0.48</v>
      </c>
      <c r="G42" s="34">
        <v>0.48</v>
      </c>
      <c r="H42" s="34">
        <v>16.68</v>
      </c>
      <c r="I42" s="34">
        <v>77.352000000000004</v>
      </c>
      <c r="J42" s="35">
        <v>0.08</v>
      </c>
      <c r="K42" s="35">
        <v>0</v>
      </c>
      <c r="L42" s="35">
        <v>0</v>
      </c>
      <c r="M42" s="35">
        <v>0</v>
      </c>
      <c r="N42" s="35">
        <v>0.48</v>
      </c>
      <c r="O42" s="35">
        <v>12.88</v>
      </c>
      <c r="P42" s="35">
        <v>3.32</v>
      </c>
      <c r="Q42" s="35">
        <v>0</v>
      </c>
      <c r="R42" s="35">
        <v>0</v>
      </c>
      <c r="S42" s="35">
        <v>0.4</v>
      </c>
      <c r="T42" s="35">
        <v>1</v>
      </c>
      <c r="U42" s="35">
        <v>244</v>
      </c>
      <c r="V42" s="35">
        <v>98</v>
      </c>
      <c r="W42" s="35">
        <v>14</v>
      </c>
      <c r="X42" s="35">
        <v>18.8</v>
      </c>
      <c r="Y42" s="35">
        <v>63.2</v>
      </c>
      <c r="Z42" s="35">
        <v>1.56</v>
      </c>
      <c r="AA42" s="35">
        <v>0</v>
      </c>
      <c r="AB42" s="35">
        <v>2</v>
      </c>
      <c r="AC42" s="35">
        <v>0.4</v>
      </c>
      <c r="AD42" s="35">
        <v>0.56000000000000005</v>
      </c>
      <c r="AE42" s="35">
        <v>7.0000000000000007E-2</v>
      </c>
      <c r="AF42" s="35">
        <v>0.03</v>
      </c>
      <c r="AG42" s="35">
        <v>0.28000000000000003</v>
      </c>
      <c r="AH42" s="35">
        <v>0.8</v>
      </c>
      <c r="AI42" s="35">
        <v>0</v>
      </c>
      <c r="AJ42" s="35">
        <v>0</v>
      </c>
      <c r="AK42" s="35">
        <v>0</v>
      </c>
      <c r="AL42" s="35">
        <v>0</v>
      </c>
      <c r="AM42" s="35">
        <v>170.8</v>
      </c>
      <c r="AN42" s="35">
        <v>89.2</v>
      </c>
      <c r="AO42" s="35">
        <v>37.200000000000003</v>
      </c>
      <c r="AP42" s="35">
        <v>79.2</v>
      </c>
      <c r="AQ42" s="35">
        <v>32</v>
      </c>
      <c r="AR42" s="35">
        <v>148.4</v>
      </c>
      <c r="AS42" s="35">
        <v>118.8</v>
      </c>
      <c r="AT42" s="35">
        <v>116.4</v>
      </c>
      <c r="AU42" s="35">
        <v>185.6</v>
      </c>
      <c r="AV42" s="35">
        <v>49.6</v>
      </c>
      <c r="AW42" s="35">
        <v>124</v>
      </c>
      <c r="AX42" s="35">
        <v>611.6</v>
      </c>
      <c r="AY42" s="35">
        <v>0</v>
      </c>
      <c r="AZ42" s="35">
        <v>210.4</v>
      </c>
      <c r="BA42" s="35">
        <v>116.4</v>
      </c>
      <c r="BB42" s="35">
        <v>72</v>
      </c>
      <c r="BC42" s="35">
        <v>52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0.06</v>
      </c>
      <c r="BL42" s="35">
        <v>0</v>
      </c>
      <c r="BM42" s="35">
        <v>0</v>
      </c>
      <c r="BN42" s="35">
        <v>0.01</v>
      </c>
      <c r="BO42" s="35">
        <v>0</v>
      </c>
      <c r="BP42" s="35">
        <v>0</v>
      </c>
      <c r="BQ42" s="35">
        <v>0</v>
      </c>
      <c r="BR42" s="35">
        <v>0</v>
      </c>
      <c r="BS42" s="35">
        <v>0.04</v>
      </c>
      <c r="BT42" s="35">
        <v>0</v>
      </c>
      <c r="BU42" s="35">
        <v>0</v>
      </c>
      <c r="BV42" s="35">
        <v>0.19</v>
      </c>
      <c r="BW42" s="35">
        <v>0.03</v>
      </c>
      <c r="BX42" s="35">
        <v>0</v>
      </c>
      <c r="BY42" s="35">
        <v>0</v>
      </c>
      <c r="BZ42" s="35">
        <v>0</v>
      </c>
      <c r="CA42" s="35">
        <v>0</v>
      </c>
      <c r="CB42" s="35">
        <v>18.8</v>
      </c>
      <c r="CC42" s="34">
        <v>2.3199999999999998</v>
      </c>
      <c r="CE42" s="32">
        <v>0.33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1.93</v>
      </c>
    </row>
    <row r="43" spans="1:96" s="28" customFormat="1" ht="24">
      <c r="A43" s="28" t="str">
        <f>"29/11"</f>
        <v>29/11</v>
      </c>
      <c r="B43" s="29" t="s">
        <v>104</v>
      </c>
      <c r="C43" s="30" t="str">
        <f>"180"</f>
        <v>180</v>
      </c>
      <c r="D43" s="30">
        <v>0.26</v>
      </c>
      <c r="E43" s="30">
        <v>0</v>
      </c>
      <c r="F43" s="30">
        <v>0.06</v>
      </c>
      <c r="G43" s="30">
        <v>0.06</v>
      </c>
      <c r="H43" s="30">
        <v>6.74</v>
      </c>
      <c r="I43" s="30">
        <v>27.092876399999998</v>
      </c>
      <c r="J43" s="31">
        <v>0</v>
      </c>
      <c r="K43" s="31">
        <v>0</v>
      </c>
      <c r="L43" s="31">
        <v>0</v>
      </c>
      <c r="M43" s="31">
        <v>0</v>
      </c>
      <c r="N43" s="31">
        <v>6.38</v>
      </c>
      <c r="O43" s="31">
        <v>0</v>
      </c>
      <c r="P43" s="31">
        <v>0.36</v>
      </c>
      <c r="Q43" s="31">
        <v>0</v>
      </c>
      <c r="R43" s="31">
        <v>0</v>
      </c>
      <c r="S43" s="31">
        <v>0.18</v>
      </c>
      <c r="T43" s="31">
        <v>0.11</v>
      </c>
      <c r="U43" s="31">
        <v>1.79</v>
      </c>
      <c r="V43" s="31">
        <v>26.49</v>
      </c>
      <c r="W43" s="31">
        <v>4.6100000000000003</v>
      </c>
      <c r="X43" s="31">
        <v>1.67</v>
      </c>
      <c r="Y43" s="31">
        <v>2.89</v>
      </c>
      <c r="Z43" s="31">
        <v>0.05</v>
      </c>
      <c r="AA43" s="31">
        <v>0</v>
      </c>
      <c r="AB43" s="31">
        <v>6.08</v>
      </c>
      <c r="AC43" s="31">
        <v>1.08</v>
      </c>
      <c r="AD43" s="31">
        <v>0.03</v>
      </c>
      <c r="AE43" s="31">
        <v>0</v>
      </c>
      <c r="AF43" s="31">
        <v>0</v>
      </c>
      <c r="AG43" s="31">
        <v>0.02</v>
      </c>
      <c r="AH43" s="31">
        <v>0.04</v>
      </c>
      <c r="AI43" s="31">
        <v>3.24</v>
      </c>
      <c r="AJ43" s="31">
        <v>0</v>
      </c>
      <c r="AK43" s="31">
        <v>4.63</v>
      </c>
      <c r="AL43" s="31">
        <v>3.57</v>
      </c>
      <c r="AM43" s="31">
        <v>2.65</v>
      </c>
      <c r="AN43" s="31">
        <v>4.76</v>
      </c>
      <c r="AO43" s="31">
        <v>1.72</v>
      </c>
      <c r="AP43" s="31">
        <v>1.72</v>
      </c>
      <c r="AQ43" s="31">
        <v>0.79</v>
      </c>
      <c r="AR43" s="31">
        <v>3.57</v>
      </c>
      <c r="AS43" s="31">
        <v>5.69</v>
      </c>
      <c r="AT43" s="31">
        <v>7.41</v>
      </c>
      <c r="AU43" s="31">
        <v>13.1</v>
      </c>
      <c r="AV43" s="31">
        <v>1.98</v>
      </c>
      <c r="AW43" s="31">
        <v>10.85</v>
      </c>
      <c r="AX43" s="31">
        <v>10.85</v>
      </c>
      <c r="AY43" s="31">
        <v>0</v>
      </c>
      <c r="AZ43" s="31">
        <v>5.29</v>
      </c>
      <c r="BA43" s="31">
        <v>3.7</v>
      </c>
      <c r="BB43" s="31">
        <v>1.85</v>
      </c>
      <c r="BC43" s="31">
        <v>1.19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187.39</v>
      </c>
      <c r="CC43" s="30">
        <v>4.6100000000000003</v>
      </c>
      <c r="CE43" s="28">
        <v>1.01</v>
      </c>
      <c r="CG43" s="28">
        <v>0.27</v>
      </c>
      <c r="CH43" s="28">
        <v>0.27</v>
      </c>
      <c r="CI43" s="28">
        <v>0.27</v>
      </c>
      <c r="CJ43" s="28">
        <v>27</v>
      </c>
      <c r="CK43" s="28">
        <v>11.07</v>
      </c>
      <c r="CL43" s="28">
        <v>19.04</v>
      </c>
      <c r="CM43" s="28">
        <v>0</v>
      </c>
      <c r="CN43" s="28">
        <v>0</v>
      </c>
      <c r="CO43" s="28">
        <v>0</v>
      </c>
      <c r="CP43" s="28">
        <v>5.4</v>
      </c>
      <c r="CQ43" s="28">
        <v>0</v>
      </c>
      <c r="CR43" s="28">
        <v>3.54</v>
      </c>
    </row>
    <row r="44" spans="1:96" s="36" customFormat="1" ht="11.4">
      <c r="B44" s="37" t="s">
        <v>152</v>
      </c>
      <c r="C44" s="38"/>
      <c r="D44" s="38">
        <v>33.71</v>
      </c>
      <c r="E44" s="38">
        <v>22.35</v>
      </c>
      <c r="F44" s="38">
        <v>31.38</v>
      </c>
      <c r="G44" s="38">
        <v>8.39</v>
      </c>
      <c r="H44" s="38">
        <v>89.24</v>
      </c>
      <c r="I44" s="38">
        <v>763.13</v>
      </c>
      <c r="J44" s="39">
        <v>10.73</v>
      </c>
      <c r="K44" s="39">
        <v>4.79</v>
      </c>
      <c r="L44" s="39">
        <v>0</v>
      </c>
      <c r="M44" s="39">
        <v>0</v>
      </c>
      <c r="N44" s="39">
        <v>20.05</v>
      </c>
      <c r="O44" s="39">
        <v>60.5</v>
      </c>
      <c r="P44" s="39">
        <v>8.69</v>
      </c>
      <c r="Q44" s="39">
        <v>0</v>
      </c>
      <c r="R44" s="39">
        <v>0</v>
      </c>
      <c r="S44" s="39">
        <v>1.4</v>
      </c>
      <c r="T44" s="39">
        <v>9.5</v>
      </c>
      <c r="U44" s="39">
        <v>1278.4100000000001</v>
      </c>
      <c r="V44" s="39">
        <v>1576.62</v>
      </c>
      <c r="W44" s="39">
        <v>128.59</v>
      </c>
      <c r="X44" s="39">
        <v>108.64</v>
      </c>
      <c r="Y44" s="39">
        <v>401.55</v>
      </c>
      <c r="Z44" s="39">
        <v>6.3</v>
      </c>
      <c r="AA44" s="39">
        <v>76.63</v>
      </c>
      <c r="AB44" s="39">
        <v>1161.2</v>
      </c>
      <c r="AC44" s="39">
        <v>362.63</v>
      </c>
      <c r="AD44" s="39">
        <v>4.91</v>
      </c>
      <c r="AE44" s="39">
        <v>0.35</v>
      </c>
      <c r="AF44" s="39">
        <v>0.36</v>
      </c>
      <c r="AG44" s="39">
        <v>10.98</v>
      </c>
      <c r="AH44" s="39">
        <v>22.25</v>
      </c>
      <c r="AI44" s="39">
        <v>18.940000000000001</v>
      </c>
      <c r="AJ44" s="39">
        <v>0</v>
      </c>
      <c r="AK44" s="39">
        <v>1533</v>
      </c>
      <c r="AL44" s="39">
        <v>1667.25</v>
      </c>
      <c r="AM44" s="39">
        <v>2608.13</v>
      </c>
      <c r="AN44" s="39">
        <v>2845.65</v>
      </c>
      <c r="AO44" s="39">
        <v>746.72</v>
      </c>
      <c r="AP44" s="39">
        <v>1472.81</v>
      </c>
      <c r="AQ44" s="39">
        <v>138.22</v>
      </c>
      <c r="AR44" s="39">
        <v>1597.08</v>
      </c>
      <c r="AS44" s="39">
        <v>431.16</v>
      </c>
      <c r="AT44" s="39">
        <v>695.47</v>
      </c>
      <c r="AU44" s="39">
        <v>776.69</v>
      </c>
      <c r="AV44" s="39">
        <v>776.86</v>
      </c>
      <c r="AW44" s="39">
        <v>397.83</v>
      </c>
      <c r="AX44" s="39">
        <v>2237.85</v>
      </c>
      <c r="AY44" s="39">
        <v>0</v>
      </c>
      <c r="AZ44" s="39">
        <v>609.95000000000005</v>
      </c>
      <c r="BA44" s="39">
        <v>381.24</v>
      </c>
      <c r="BB44" s="39">
        <v>1089.75</v>
      </c>
      <c r="BC44" s="39">
        <v>437.66</v>
      </c>
      <c r="BD44" s="39">
        <v>0.13</v>
      </c>
      <c r="BE44" s="39">
        <v>0.06</v>
      </c>
      <c r="BF44" s="39">
        <v>0.03</v>
      </c>
      <c r="BG44" s="39">
        <v>7.0000000000000007E-2</v>
      </c>
      <c r="BH44" s="39">
        <v>0.08</v>
      </c>
      <c r="BI44" s="39">
        <v>0.38</v>
      </c>
      <c r="BJ44" s="39">
        <v>0</v>
      </c>
      <c r="BK44" s="39">
        <v>1.66</v>
      </c>
      <c r="BL44" s="39">
        <v>0</v>
      </c>
      <c r="BM44" s="39">
        <v>0.61</v>
      </c>
      <c r="BN44" s="39">
        <v>0.03</v>
      </c>
      <c r="BO44" s="39">
        <v>0.04</v>
      </c>
      <c r="BP44" s="39">
        <v>0</v>
      </c>
      <c r="BQ44" s="39">
        <v>7.0000000000000007E-2</v>
      </c>
      <c r="BR44" s="39">
        <v>0.13</v>
      </c>
      <c r="BS44" s="39">
        <v>2.7</v>
      </c>
      <c r="BT44" s="39">
        <v>0</v>
      </c>
      <c r="BU44" s="39">
        <v>0</v>
      </c>
      <c r="BV44" s="39">
        <v>4.45</v>
      </c>
      <c r="BW44" s="39">
        <v>0.04</v>
      </c>
      <c r="BX44" s="39">
        <v>0</v>
      </c>
      <c r="BY44" s="39">
        <v>0</v>
      </c>
      <c r="BZ44" s="39">
        <v>0</v>
      </c>
      <c r="CA44" s="39">
        <v>0</v>
      </c>
      <c r="CB44" s="39">
        <v>790.55</v>
      </c>
      <c r="CC44" s="38">
        <f>SUM($CC$37:$CC$43)</f>
        <v>125.21999999999998</v>
      </c>
      <c r="CD44" s="36">
        <f>$I$44/$I$49*100</f>
        <v>24.055744340140084</v>
      </c>
      <c r="CE44" s="36">
        <v>270.16000000000003</v>
      </c>
      <c r="CG44" s="36">
        <v>119.2</v>
      </c>
      <c r="CH44" s="36">
        <v>66.459999999999994</v>
      </c>
      <c r="CI44" s="36">
        <v>92.83</v>
      </c>
      <c r="CJ44" s="36">
        <v>6427.41</v>
      </c>
      <c r="CK44" s="36">
        <v>3759.73</v>
      </c>
      <c r="CL44" s="36">
        <v>5093.57</v>
      </c>
      <c r="CM44" s="36">
        <v>100.9</v>
      </c>
      <c r="CN44" s="36">
        <v>52.38</v>
      </c>
      <c r="CO44" s="36">
        <v>76.64</v>
      </c>
      <c r="CP44" s="36">
        <v>6.7</v>
      </c>
      <c r="CQ44" s="36">
        <v>2.85</v>
      </c>
    </row>
    <row r="45" spans="1:96">
      <c r="B45" s="27" t="s">
        <v>111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""</f>
        <v/>
      </c>
      <c r="B46" s="33" t="s">
        <v>106</v>
      </c>
      <c r="C46" s="34" t="str">
        <f>"200"</f>
        <v>200</v>
      </c>
      <c r="D46" s="34">
        <v>1.4</v>
      </c>
      <c r="E46" s="34">
        <v>0</v>
      </c>
      <c r="F46" s="34">
        <v>0.2</v>
      </c>
      <c r="G46" s="34">
        <v>0</v>
      </c>
      <c r="H46" s="34">
        <v>26.8</v>
      </c>
      <c r="I46" s="34">
        <v>114.63999999999999</v>
      </c>
      <c r="J46" s="35">
        <v>0</v>
      </c>
      <c r="K46" s="35">
        <v>0</v>
      </c>
      <c r="L46" s="35">
        <v>0</v>
      </c>
      <c r="M46" s="35">
        <v>0</v>
      </c>
      <c r="N46" s="35">
        <v>26</v>
      </c>
      <c r="O46" s="35">
        <v>0.4</v>
      </c>
      <c r="P46" s="35">
        <v>0.4</v>
      </c>
      <c r="Q46" s="35">
        <v>0</v>
      </c>
      <c r="R46" s="35">
        <v>0</v>
      </c>
      <c r="S46" s="35">
        <v>2</v>
      </c>
      <c r="T46" s="35">
        <v>0.6</v>
      </c>
      <c r="U46" s="35">
        <v>20</v>
      </c>
      <c r="V46" s="35">
        <v>358</v>
      </c>
      <c r="W46" s="35">
        <v>36</v>
      </c>
      <c r="X46" s="35">
        <v>22</v>
      </c>
      <c r="Y46" s="35">
        <v>26</v>
      </c>
      <c r="Z46" s="35">
        <v>0.6</v>
      </c>
      <c r="AA46" s="35">
        <v>0</v>
      </c>
      <c r="AB46" s="35">
        <v>100</v>
      </c>
      <c r="AC46" s="35">
        <v>16</v>
      </c>
      <c r="AD46" s="35">
        <v>0.4</v>
      </c>
      <c r="AE46" s="35">
        <v>0.08</v>
      </c>
      <c r="AF46" s="35">
        <v>0.04</v>
      </c>
      <c r="AG46" s="35">
        <v>0.4</v>
      </c>
      <c r="AH46" s="35">
        <v>0.6</v>
      </c>
      <c r="AI46" s="35">
        <v>80</v>
      </c>
      <c r="AJ46" s="35">
        <v>0</v>
      </c>
      <c r="AK46" s="35">
        <v>22</v>
      </c>
      <c r="AL46" s="35">
        <v>20</v>
      </c>
      <c r="AM46" s="35">
        <v>300</v>
      </c>
      <c r="AN46" s="35">
        <v>98</v>
      </c>
      <c r="AO46" s="35">
        <v>8</v>
      </c>
      <c r="AP46" s="35">
        <v>26</v>
      </c>
      <c r="AQ46" s="35">
        <v>0</v>
      </c>
      <c r="AR46" s="35">
        <v>84</v>
      </c>
      <c r="AS46" s="35">
        <v>0</v>
      </c>
      <c r="AT46" s="35">
        <v>0</v>
      </c>
      <c r="AU46" s="35">
        <v>0</v>
      </c>
      <c r="AV46" s="35">
        <v>18</v>
      </c>
      <c r="AW46" s="35">
        <v>0</v>
      </c>
      <c r="AX46" s="35">
        <v>0</v>
      </c>
      <c r="AY46" s="35">
        <v>0</v>
      </c>
      <c r="AZ46" s="35">
        <v>0</v>
      </c>
      <c r="BA46" s="35">
        <v>0</v>
      </c>
      <c r="BB46" s="35">
        <v>0</v>
      </c>
      <c r="BC46" s="35">
        <v>0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169</v>
      </c>
      <c r="CC46" s="34">
        <v>18</v>
      </c>
      <c r="CE46" s="32">
        <v>16.670000000000002</v>
      </c>
      <c r="CG46" s="32">
        <v>2</v>
      </c>
      <c r="CH46" s="32">
        <v>2</v>
      </c>
      <c r="CI46" s="32">
        <v>2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15</v>
      </c>
    </row>
    <row r="47" spans="1:96" s="28" customFormat="1">
      <c r="A47" s="28" t="str">
        <f>""</f>
        <v/>
      </c>
      <c r="B47" s="29" t="s">
        <v>107</v>
      </c>
      <c r="C47" s="30" t="str">
        <f>"30"</f>
        <v>30</v>
      </c>
      <c r="D47" s="30">
        <v>1.5</v>
      </c>
      <c r="E47" s="30">
        <v>0</v>
      </c>
      <c r="F47" s="30">
        <v>4.8</v>
      </c>
      <c r="G47" s="30">
        <v>0</v>
      </c>
      <c r="H47" s="30">
        <v>17.7</v>
      </c>
      <c r="I47" s="30">
        <v>116.45999999999998</v>
      </c>
      <c r="J47" s="31">
        <v>0</v>
      </c>
      <c r="K47" s="31">
        <v>0</v>
      </c>
      <c r="L47" s="31">
        <v>0</v>
      </c>
      <c r="M47" s="31">
        <v>0</v>
      </c>
      <c r="N47" s="31">
        <v>17.7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0">
        <v>13.19</v>
      </c>
      <c r="CE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11</v>
      </c>
    </row>
    <row r="48" spans="1:96" s="36" customFormat="1" ht="11.4">
      <c r="B48" s="37" t="s">
        <v>112</v>
      </c>
      <c r="C48" s="38"/>
      <c r="D48" s="38">
        <v>2.9</v>
      </c>
      <c r="E48" s="38">
        <v>0</v>
      </c>
      <c r="F48" s="38">
        <v>5</v>
      </c>
      <c r="G48" s="38">
        <v>0</v>
      </c>
      <c r="H48" s="38">
        <v>44.5</v>
      </c>
      <c r="I48" s="38">
        <v>231.1</v>
      </c>
      <c r="J48" s="39">
        <v>0</v>
      </c>
      <c r="K48" s="39">
        <v>0</v>
      </c>
      <c r="L48" s="39">
        <v>0</v>
      </c>
      <c r="M48" s="39">
        <v>0</v>
      </c>
      <c r="N48" s="39">
        <v>43.7</v>
      </c>
      <c r="O48" s="39">
        <v>0.4</v>
      </c>
      <c r="P48" s="39">
        <v>0.4</v>
      </c>
      <c r="Q48" s="39">
        <v>0</v>
      </c>
      <c r="R48" s="39">
        <v>0</v>
      </c>
      <c r="S48" s="39">
        <v>2</v>
      </c>
      <c r="T48" s="39">
        <v>0.6</v>
      </c>
      <c r="U48" s="39">
        <v>20</v>
      </c>
      <c r="V48" s="39">
        <v>358</v>
      </c>
      <c r="W48" s="39">
        <v>36</v>
      </c>
      <c r="X48" s="39">
        <v>22</v>
      </c>
      <c r="Y48" s="39">
        <v>26</v>
      </c>
      <c r="Z48" s="39">
        <v>0.6</v>
      </c>
      <c r="AA48" s="39">
        <v>0</v>
      </c>
      <c r="AB48" s="39">
        <v>100</v>
      </c>
      <c r="AC48" s="39">
        <v>16</v>
      </c>
      <c r="AD48" s="39">
        <v>0.4</v>
      </c>
      <c r="AE48" s="39">
        <v>0.08</v>
      </c>
      <c r="AF48" s="39">
        <v>0.04</v>
      </c>
      <c r="AG48" s="39">
        <v>0.4</v>
      </c>
      <c r="AH48" s="39">
        <v>0.6</v>
      </c>
      <c r="AI48" s="39">
        <v>80</v>
      </c>
      <c r="AJ48" s="39">
        <v>0</v>
      </c>
      <c r="AK48" s="39">
        <v>22</v>
      </c>
      <c r="AL48" s="39">
        <v>20</v>
      </c>
      <c r="AM48" s="39">
        <v>300</v>
      </c>
      <c r="AN48" s="39">
        <v>98</v>
      </c>
      <c r="AO48" s="39">
        <v>8</v>
      </c>
      <c r="AP48" s="39">
        <v>26</v>
      </c>
      <c r="AQ48" s="39">
        <v>0</v>
      </c>
      <c r="AR48" s="39">
        <v>84</v>
      </c>
      <c r="AS48" s="39">
        <v>0</v>
      </c>
      <c r="AT48" s="39">
        <v>0</v>
      </c>
      <c r="AU48" s="39">
        <v>0</v>
      </c>
      <c r="AV48" s="39">
        <v>18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169</v>
      </c>
      <c r="CC48" s="38">
        <f>SUM($CC$45:$CC$47)</f>
        <v>31.189999999999998</v>
      </c>
      <c r="CD48" s="36">
        <f>$I$48/$I$49*100</f>
        <v>7.2848433648347903</v>
      </c>
      <c r="CE48" s="36">
        <v>16.670000000000002</v>
      </c>
      <c r="CG48" s="36">
        <v>2</v>
      </c>
      <c r="CH48" s="36">
        <v>2</v>
      </c>
      <c r="CI48" s="36">
        <v>2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</row>
    <row r="49" spans="1:95" s="36" customFormat="1" ht="11.4" hidden="1">
      <c r="B49" s="37" t="s">
        <v>113</v>
      </c>
      <c r="C49" s="38"/>
      <c r="D49" s="38">
        <v>98.35</v>
      </c>
      <c r="E49" s="38">
        <v>48.56</v>
      </c>
      <c r="F49" s="38">
        <v>120.26</v>
      </c>
      <c r="G49" s="38">
        <v>17.829999999999998</v>
      </c>
      <c r="H49" s="38">
        <v>432.71</v>
      </c>
      <c r="I49" s="38">
        <v>3172.34</v>
      </c>
      <c r="J49" s="39">
        <v>44.22</v>
      </c>
      <c r="K49" s="39">
        <v>9.7100000000000009</v>
      </c>
      <c r="L49" s="39">
        <v>0</v>
      </c>
      <c r="M49" s="39">
        <v>0</v>
      </c>
      <c r="N49" s="39">
        <v>178.27</v>
      </c>
      <c r="O49" s="39">
        <v>232.84</v>
      </c>
      <c r="P49" s="39">
        <v>21.61</v>
      </c>
      <c r="Q49" s="39">
        <v>0</v>
      </c>
      <c r="R49" s="39">
        <v>0</v>
      </c>
      <c r="S49" s="39">
        <v>7.1</v>
      </c>
      <c r="T49" s="39">
        <v>25.05</v>
      </c>
      <c r="U49" s="39">
        <v>3513.7</v>
      </c>
      <c r="V49" s="39">
        <v>3827.6</v>
      </c>
      <c r="W49" s="39">
        <v>538.59</v>
      </c>
      <c r="X49" s="39">
        <v>272.75</v>
      </c>
      <c r="Y49" s="39">
        <v>1025.71</v>
      </c>
      <c r="Z49" s="39">
        <v>15.17</v>
      </c>
      <c r="AA49" s="39">
        <v>331.89</v>
      </c>
      <c r="AB49" s="39">
        <v>2462.48</v>
      </c>
      <c r="AC49" s="39">
        <v>959.43</v>
      </c>
      <c r="AD49" s="39">
        <v>12.85</v>
      </c>
      <c r="AE49" s="39">
        <v>0.95</v>
      </c>
      <c r="AF49" s="39">
        <v>0.89</v>
      </c>
      <c r="AG49" s="39">
        <v>22.84</v>
      </c>
      <c r="AH49" s="39">
        <v>49.92</v>
      </c>
      <c r="AI49" s="39">
        <v>196.07</v>
      </c>
      <c r="AJ49" s="39">
        <v>0</v>
      </c>
      <c r="AK49" s="39">
        <v>4348.13</v>
      </c>
      <c r="AL49" s="39">
        <v>4367.83</v>
      </c>
      <c r="AM49" s="39">
        <v>7503.32</v>
      </c>
      <c r="AN49" s="39">
        <v>6432.04</v>
      </c>
      <c r="AO49" s="39">
        <v>1847.55</v>
      </c>
      <c r="AP49" s="39">
        <v>3648.35</v>
      </c>
      <c r="AQ49" s="39">
        <v>617.27</v>
      </c>
      <c r="AR49" s="39">
        <v>4441.88</v>
      </c>
      <c r="AS49" s="39">
        <v>1569</v>
      </c>
      <c r="AT49" s="39">
        <v>2248.8200000000002</v>
      </c>
      <c r="AU49" s="39">
        <v>2409.8000000000002</v>
      </c>
      <c r="AV49" s="39">
        <v>2235.15</v>
      </c>
      <c r="AW49" s="39">
        <v>1492.63</v>
      </c>
      <c r="AX49" s="39">
        <v>11007.73</v>
      </c>
      <c r="AY49" s="39">
        <v>0</v>
      </c>
      <c r="AZ49" s="39">
        <v>3504.05</v>
      </c>
      <c r="BA49" s="39">
        <v>1901.7</v>
      </c>
      <c r="BB49" s="39">
        <v>2869.89</v>
      </c>
      <c r="BC49" s="39">
        <v>1264.7</v>
      </c>
      <c r="BD49" s="39">
        <v>1.33</v>
      </c>
      <c r="BE49" s="39">
        <v>0.63</v>
      </c>
      <c r="BF49" s="39">
        <v>0.41</v>
      </c>
      <c r="BG49" s="39">
        <v>1.01</v>
      </c>
      <c r="BH49" s="39">
        <v>1.1000000000000001</v>
      </c>
      <c r="BI49" s="39">
        <v>4.46</v>
      </c>
      <c r="BJ49" s="39">
        <v>0.06</v>
      </c>
      <c r="BK49" s="39">
        <v>13.68</v>
      </c>
      <c r="BL49" s="39">
        <v>0.04</v>
      </c>
      <c r="BM49" s="39">
        <v>4.6399999999999997</v>
      </c>
      <c r="BN49" s="39">
        <v>0.09</v>
      </c>
      <c r="BO49" s="39">
        <v>0.08</v>
      </c>
      <c r="BP49" s="39">
        <v>0</v>
      </c>
      <c r="BQ49" s="39">
        <v>0.85</v>
      </c>
      <c r="BR49" s="39">
        <v>1.3</v>
      </c>
      <c r="BS49" s="39">
        <v>13.81</v>
      </c>
      <c r="BT49" s="39">
        <v>0</v>
      </c>
      <c r="BU49" s="39">
        <v>0</v>
      </c>
      <c r="BV49" s="39">
        <v>9.48</v>
      </c>
      <c r="BW49" s="39">
        <v>0.13</v>
      </c>
      <c r="BX49" s="39">
        <v>0</v>
      </c>
      <c r="BY49" s="39">
        <v>0</v>
      </c>
      <c r="BZ49" s="39">
        <v>0</v>
      </c>
      <c r="CA49" s="39">
        <v>0</v>
      </c>
      <c r="CB49" s="39">
        <v>2706.45</v>
      </c>
      <c r="CC49" s="38">
        <v>411</v>
      </c>
      <c r="CE49" s="36">
        <v>742.31</v>
      </c>
      <c r="CG49" s="36">
        <v>313.38</v>
      </c>
      <c r="CH49" s="36">
        <v>178.12</v>
      </c>
      <c r="CI49" s="36">
        <v>245.75</v>
      </c>
      <c r="CJ49" s="36">
        <v>16833.060000000001</v>
      </c>
      <c r="CK49" s="36">
        <v>9708.7900000000009</v>
      </c>
      <c r="CL49" s="36">
        <v>13270.93</v>
      </c>
      <c r="CM49" s="36">
        <v>301.64999999999998</v>
      </c>
      <c r="CN49" s="36">
        <v>175.95</v>
      </c>
      <c r="CO49" s="36">
        <v>238.8</v>
      </c>
      <c r="CP49" s="36">
        <v>25.74</v>
      </c>
      <c r="CQ49" s="36">
        <v>7.69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114</v>
      </c>
      <c r="C51" s="16"/>
      <c r="D51" s="16">
        <v>13</v>
      </c>
      <c r="E51" s="16"/>
      <c r="F51" s="16">
        <v>35</v>
      </c>
      <c r="G51" s="16"/>
      <c r="H51" s="16">
        <v>53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147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3:CC53"/>
    <mergeCell ref="G1:CC1"/>
    <mergeCell ref="I8:I9"/>
    <mergeCell ref="A2:I2"/>
    <mergeCell ref="A8:A9"/>
    <mergeCell ref="B8:B9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116</v>
      </c>
      <c r="B1" s="42" t="s">
        <v>117</v>
      </c>
      <c r="C1" s="43"/>
      <c r="D1" s="44"/>
      <c r="E1" s="41" t="s">
        <v>118</v>
      </c>
      <c r="F1" s="45"/>
      <c r="I1" s="41" t="s">
        <v>119</v>
      </c>
      <c r="J1" s="46"/>
    </row>
    <row r="2" spans="1:10" ht="7.5" customHeight="1" thickBot="1"/>
    <row r="3" spans="1:10" ht="15" thickBot="1">
      <c r="A3" s="47" t="s">
        <v>120</v>
      </c>
      <c r="B3" s="48" t="s">
        <v>121</v>
      </c>
      <c r="C3" s="48" t="s">
        <v>122</v>
      </c>
      <c r="D3" s="48" t="s">
        <v>123</v>
      </c>
      <c r="E3" s="48" t="s">
        <v>6</v>
      </c>
      <c r="F3" s="48" t="s">
        <v>124</v>
      </c>
      <c r="G3" s="48" t="s">
        <v>125</v>
      </c>
      <c r="H3" s="48" t="s">
        <v>126</v>
      </c>
      <c r="I3" s="48" t="s">
        <v>127</v>
      </c>
      <c r="J3" s="49" t="s">
        <v>128</v>
      </c>
    </row>
    <row r="4" spans="1:10">
      <c r="A4" s="50" t="s">
        <v>129</v>
      </c>
      <c r="B4" s="51" t="s">
        <v>130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131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132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133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134</v>
      </c>
      <c r="B15" s="76" t="s">
        <v>133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135</v>
      </c>
      <c r="B18" s="58" t="s">
        <v>136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137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138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139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140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141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142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105</v>
      </c>
      <c r="B29" s="76" t="s">
        <v>143</v>
      </c>
      <c r="C29" s="84" t="s">
        <v>99</v>
      </c>
      <c r="D29" s="53" t="s">
        <v>106</v>
      </c>
      <c r="E29" s="54">
        <v>200</v>
      </c>
      <c r="F29" s="55">
        <v>18</v>
      </c>
      <c r="G29" s="54">
        <v>114.63999999999999</v>
      </c>
      <c r="H29" s="54">
        <v>1.4</v>
      </c>
      <c r="I29" s="54">
        <v>0.2</v>
      </c>
      <c r="J29" s="56">
        <v>26.8</v>
      </c>
    </row>
    <row r="30" spans="1:10" hidden="1">
      <c r="A30" s="57"/>
      <c r="B30" s="82" t="s">
        <v>140</v>
      </c>
      <c r="C30" s="85" t="s">
        <v>99</v>
      </c>
      <c r="D30" s="65" t="s">
        <v>107</v>
      </c>
      <c r="E30" s="66">
        <v>30</v>
      </c>
      <c r="F30" s="67">
        <v>13.19</v>
      </c>
      <c r="G30" s="66">
        <v>116.45999999999998</v>
      </c>
      <c r="H30" s="66">
        <v>1.5</v>
      </c>
      <c r="I30" s="66">
        <v>4.8</v>
      </c>
      <c r="J30" s="68">
        <v>17.7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144</v>
      </c>
      <c r="B33" s="51" t="s">
        <v>130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139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140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132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145</v>
      </c>
      <c r="B39" s="76" t="s">
        <v>146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143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140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133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45406.326412037037</v>
      </c>
      <c r="C1">
        <f>YEAR(Дата_Сост)</f>
        <v>2024</v>
      </c>
      <c r="D1">
        <f>MONTH(Дата_Сост)</f>
        <v>4</v>
      </c>
      <c r="E1">
        <f>DAY(Дата_Сост)</f>
        <v>24</v>
      </c>
    </row>
    <row r="2" spans="1:5">
      <c r="A2" t="s">
        <v>82</v>
      </c>
      <c r="B2" s="2">
        <v>45405.416539351849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25</v>
      </c>
    </row>
    <row r="6" spans="1:5">
      <c r="B6" s="40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24.04.2024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2024-04-23T05:03:57Z</dcterms:modified>
</cp:coreProperties>
</file>