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5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'25.04.2024'!$A$3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<sst xmlns="http://schemas.openxmlformats.org/spreadsheetml/2006/main" count="187" uniqueCount="156">
  <si>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</si>
  <si>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</si>
  <si>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</si>
  <si>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</si>
  <si>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</si>
  <si>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</si>
  <si>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</si>
  <si>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</si>
  <si>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</si>
  <si>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</si>
  <si>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</si>
  <si>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</si>
  <si>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</si>
  <si>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</si>
  <si>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</si>
  <si>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</si>
  <si>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</si>
  <si>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</si>
  <si>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</si>
  <si>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</si>
  <si>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</si>
  <si>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</si>
  <si>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</si>
  <si>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</si>
  <si>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</si>
  <si>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</si>
  <si>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</si>
  <si>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</si>
  <si>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</si>
  <si>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</si>
  <si>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</si>
  <si>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</si>
  <si>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</si>
  <si>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</si>
  <si>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</si>
  <si>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</si>
  <si>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</si>
  <si>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</si>
  <si>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</si>
  <si>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</si>
  <si>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</si>
  <si>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</si>
  <si>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</si>
  <si>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</si>
  <si>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</si>
  <si>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</si>
  <si>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</si>
  <si>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</si>
  <si>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</si>
  <si>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</si>
  <si>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</si>
  <si>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</si>
  <si>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</si>
  <si>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</si>
  <si>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</si>
  <si>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</si>
  <si>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</si>
  <si>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</si>
  <si>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</si>
  <si>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</si>
  <si>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</si>
  <si>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</si>
  <si>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</si>
  <si>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</si>
  <si>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</si>
  <si>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</si>
  <si>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</si>
  <si>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</si>
  <si>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</si>
  <si>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</si>
  <si>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</si>
  <si>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</si>
  <si>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</si>
  <si>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</si>
  <si>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</si>
  <si>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</si>
  <si>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</si>
  <si>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</si>
  <si>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</si>
  <si>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</si>
  <si>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</si>
  <si>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</si>
  <si>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</si>
  <si>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</si>
  <si>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</si>
  <si>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</si>
  <si>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</si>
  <si>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</si>
  <si>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</si>
  <si>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</si>
  <si>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</si>
  <si>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</si>
  <si>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</si>
  <si>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</si>
  <si>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Сыр (порциями)</t>
  </si>
  <si>
    <t>Масло сливочное</t>
  </si>
  <si>
    <t>Хлеб пшеничный</t>
  </si>
  <si>
    <t>Какао с молоком</t>
  </si>
  <si>
    <t>Итого за 'Завтрак с 7 до 11 лет'</t>
  </si>
  <si>
    <t xml:space="preserve">Обед  с 7 до 11 лет </t>
  </si>
  <si>
    <t xml:space="preserve">Икра кабачковая 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</si>
  <si>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</si>
  <si>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</si>
  <si>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</si>
  <si>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</si>
  <si>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</si>
  <si>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</si>
  <si>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 '</t>
  </si>
  <si>
    <t>Полдник</t>
  </si>
  <si>
    <t>Сок</t>
  </si>
  <si>
    <t>Пирожное "Чоко Пай" ин/уп (1/30)</t>
  </si>
  <si>
    <t>Итого за 'Полдник'</t>
  </si>
  <si>
    <t>Завтрак с 12 и старше</t>
  </si>
  <si>
    <t>Итого за 'Завтрак с 12 и старше'</t>
  </si>
  <si>
    <t xml:space="preserve">Обед с 12 и старше </t>
  </si>
  <si>
    <t>Итого за 'Обед с 12 и старше 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</si>
  <si>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</si>
  <si>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</si>
  <si>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</si>
  <si>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</si>
  <si>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25.04.2024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</si>
  <si>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</si>
  <si>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</si>
  <si>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</si>
  <si>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</si>
  <si>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</si>
  <si>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</si>
  <si>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</si>
  <si>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</si>
  <si>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</si>
  <si>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</si>
  <si>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</si>
  <si>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</si>
  <si>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</si>
  <si>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</si>
  <si>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</si>
  <si>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</si>
  <si>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</si>
  <si>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</si>
  <si>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</si>
  <si>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</si>
  <si>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</si>
  <si>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</si>
  <si>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</si>
  <si>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</si>
  <si>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</si>
  <si>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</si>
  <si>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</si>
  <si>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</si>
  <si>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</si>
  <si>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</si>
  <si>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</si>
  <si>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</si>
  <si>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</si>
  <si>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12 и старше         220,00</t>
  </si>
  <si>
    <t>Итого сумма с 7 до 11 лет 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</si>
</sst>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0" workbookViewId="0">
      <selection activeCell="A53" sqref="A53:XFD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25.4.2024г.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"25 апреля 2024 г."</f>
        <v>25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"230"</f>
        <v>230</v>
      </c>
      <c r="D11" s="25">
        <v>3.44</v>
      </c>
      <c r="E11" s="25">
        <v>3.38</v>
      </c>
      <c r="F11" s="25">
        <v>6.95</v>
      </c>
      <c r="G11" s="25">
        <v>0</v>
      </c>
      <c r="H11" s="25">
        <v>9.84</v>
      </c>
      <c r="I11" s="25">
        <v>112.84675609999999</v>
      </c>
      <c r="J11" s="26">
        <v>5.01</v>
      </c>
      <c r="K11" s="26">
        <v>0.13</v>
      </c>
      <c r="L11" s="26">
        <v>0</v>
      </c>
      <c r="M11" s="26">
        <v>0</v>
      </c>
      <c r="N11" s="26">
        <v>9.19</v>
      </c>
      <c r="O11" s="26">
        <v>0</v>
      </c>
      <c r="P11" s="26">
        <v>0.65</v>
      </c>
      <c r="Q11" s="26">
        <v>0</v>
      </c>
      <c r="R11" s="26">
        <v>0</v>
      </c>
      <c r="S11" s="26">
        <v>0.12</v>
      </c>
      <c r="T11" s="26">
        <v>2.2599999999999998</v>
      </c>
      <c r="U11" s="26">
        <v>505.64</v>
      </c>
      <c r="V11" s="26">
        <v>197.65</v>
      </c>
      <c r="W11" s="26">
        <v>142.08000000000001</v>
      </c>
      <c r="X11" s="26">
        <v>16.829999999999998</v>
      </c>
      <c r="Y11" s="26">
        <v>98.1</v>
      </c>
      <c r="Z11" s="26">
        <v>0.21</v>
      </c>
      <c r="AA11" s="26">
        <v>27.6</v>
      </c>
      <c r="AB11" s="26">
        <v>23</v>
      </c>
      <c r="AC11" s="26">
        <v>51.18</v>
      </c>
      <c r="AD11" s="26">
        <v>0.06</v>
      </c>
      <c r="AE11" s="26">
        <v>0.04</v>
      </c>
      <c r="AF11" s="26">
        <v>0.15</v>
      </c>
      <c r="AG11" s="26">
        <v>0.17</v>
      </c>
      <c r="AH11" s="26">
        <v>0.93</v>
      </c>
      <c r="AI11" s="26">
        <v>3.08</v>
      </c>
      <c r="AJ11" s="26">
        <v>0</v>
      </c>
      <c r="AK11" s="26">
        <v>178.48</v>
      </c>
      <c r="AL11" s="26">
        <v>176.27</v>
      </c>
      <c r="AM11" s="26">
        <v>302.48</v>
      </c>
      <c r="AN11" s="26">
        <v>242.43</v>
      </c>
      <c r="AO11" s="26">
        <v>80.91</v>
      </c>
      <c r="AP11" s="26">
        <v>143.08000000000001</v>
      </c>
      <c r="AQ11" s="26">
        <v>48.81</v>
      </c>
      <c r="AR11" s="26">
        <v>160.1</v>
      </c>
      <c r="AS11" s="26">
        <v>1.96</v>
      </c>
      <c r="AT11" s="26">
        <v>1.42</v>
      </c>
      <c r="AU11" s="26">
        <v>3.1</v>
      </c>
      <c r="AV11" s="26">
        <v>1.9</v>
      </c>
      <c r="AW11" s="26">
        <v>1.3</v>
      </c>
      <c r="AX11" s="26">
        <v>7.74</v>
      </c>
      <c r="AY11" s="26">
        <v>0</v>
      </c>
      <c r="AZ11" s="26">
        <v>2.6</v>
      </c>
      <c r="BA11" s="26">
        <v>2.93</v>
      </c>
      <c r="BB11" s="26">
        <v>201.18</v>
      </c>
      <c r="BC11" s="26">
        <v>28.65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0.92</v>
      </c>
      <c r="BT11" s="26">
        <v>0</v>
      </c>
      <c r="BU11" s="26">
        <v>0</v>
      </c>
      <c r="BV11" s="26">
        <v>0.06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232.91</v>
      </c>
      <c r="CC11" s="25">
        <v>22.64</v>
      </c>
      <c r="CE11" s="23">
        <v>31.43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4.5999999999999996</v>
      </c>
      <c r="CQ11" s="23">
        <v>1.1499999999999999</v>
      </c>
      <c r="CR11" s="23">
        <v>13.72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54.645000000000003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13.06</v>
      </c>
      <c r="CE12" s="23">
        <v>43.25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7.92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11.92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7.22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337.42</v>
      </c>
      <c r="CK14" s="23">
        <v>130</v>
      </c>
      <c r="CL14" s="23">
        <v>233.71</v>
      </c>
      <c r="CM14" s="23">
        <v>2.7</v>
      </c>
      <c r="CN14" s="23">
        <v>2.7</v>
      </c>
      <c r="CO14" s="23">
        <v>2.7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"36/10"</f>
        <v>36/10</v>
      </c>
      <c r="B15" s="20" t="s">
        <v>97</v>
      </c>
      <c r="C15" s="21" t="str">
        <f>"200"</f>
        <v>200</v>
      </c>
      <c r="D15" s="21">
        <v>3.64</v>
      </c>
      <c r="E15" s="21">
        <v>2.9</v>
      </c>
      <c r="F15" s="21">
        <v>3.34</v>
      </c>
      <c r="G15" s="21">
        <v>0.6</v>
      </c>
      <c r="H15" s="21">
        <v>24.1</v>
      </c>
      <c r="I15" s="21">
        <v>134.76724800000002</v>
      </c>
      <c r="J15" s="22">
        <v>2.36</v>
      </c>
      <c r="K15" s="22">
        <v>0</v>
      </c>
      <c r="L15" s="22">
        <v>0</v>
      </c>
      <c r="M15" s="22">
        <v>0</v>
      </c>
      <c r="N15" s="22">
        <v>22.51</v>
      </c>
      <c r="O15" s="22">
        <v>0.3</v>
      </c>
      <c r="P15" s="22">
        <v>1.28</v>
      </c>
      <c r="Q15" s="22">
        <v>0</v>
      </c>
      <c r="R15" s="22">
        <v>0</v>
      </c>
      <c r="S15" s="22">
        <v>0.26</v>
      </c>
      <c r="T15" s="22">
        <v>0.97</v>
      </c>
      <c r="U15" s="22">
        <v>50.72</v>
      </c>
      <c r="V15" s="22">
        <v>182.12</v>
      </c>
      <c r="W15" s="22">
        <v>110.63</v>
      </c>
      <c r="X15" s="22">
        <v>26.97</v>
      </c>
      <c r="Y15" s="22">
        <v>101.09</v>
      </c>
      <c r="Z15" s="22">
        <v>0.9</v>
      </c>
      <c r="AA15" s="22">
        <v>12</v>
      </c>
      <c r="AB15" s="22">
        <v>8.64</v>
      </c>
      <c r="AC15" s="22">
        <v>22.12</v>
      </c>
      <c r="AD15" s="22">
        <v>0.01</v>
      </c>
      <c r="AE15" s="22">
        <v>0.03</v>
      </c>
      <c r="AF15" s="22">
        <v>0.13</v>
      </c>
      <c r="AG15" s="22">
        <v>0.14000000000000001</v>
      </c>
      <c r="AH15" s="22">
        <v>1.07</v>
      </c>
      <c r="AI15" s="22">
        <v>0.52</v>
      </c>
      <c r="AJ15" s="22">
        <v>0</v>
      </c>
      <c r="AK15" s="22">
        <v>153.22</v>
      </c>
      <c r="AL15" s="22">
        <v>151.34</v>
      </c>
      <c r="AM15" s="22">
        <v>259.44</v>
      </c>
      <c r="AN15" s="22">
        <v>208.68</v>
      </c>
      <c r="AO15" s="22">
        <v>69.56</v>
      </c>
      <c r="AP15" s="22">
        <v>122.2</v>
      </c>
      <c r="AQ15" s="22">
        <v>40.42</v>
      </c>
      <c r="AR15" s="22">
        <v>137.24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172.96</v>
      </c>
      <c r="BC15" s="22">
        <v>24.44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198.62</v>
      </c>
      <c r="CC15" s="21">
        <v>16.3</v>
      </c>
      <c r="CE15" s="19">
        <v>13.44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20</v>
      </c>
      <c r="CQ15" s="19">
        <v>0</v>
      </c>
      <c r="CR15" s="19">
        <v>9.8800000000000008</v>
      </c>
    </row>
    <row r="16" spans="1:96" s="27" customFormat="1" ht="11.4">
      <c r="B16" s="28" t="s">
        <v>98</v>
      </c>
      <c r="C16" s="29"/>
      <c r="D16" s="29">
        <v>13.94</v>
      </c>
      <c r="E16" s="29">
        <v>9.84</v>
      </c>
      <c r="F16" s="29">
        <v>22.29</v>
      </c>
      <c r="G16" s="29">
        <v>0.93</v>
      </c>
      <c r="H16" s="29">
        <v>57.52</v>
      </c>
      <c r="I16" s="29">
        <v>480.27</v>
      </c>
      <c r="J16" s="30">
        <v>14.46</v>
      </c>
      <c r="K16" s="30">
        <v>0.35</v>
      </c>
      <c r="L16" s="30">
        <v>0</v>
      </c>
      <c r="M16" s="30">
        <v>0</v>
      </c>
      <c r="N16" s="30">
        <v>32.380000000000003</v>
      </c>
      <c r="O16" s="30">
        <v>23.1</v>
      </c>
      <c r="P16" s="30">
        <v>2.0299999999999998</v>
      </c>
      <c r="Q16" s="30">
        <v>0</v>
      </c>
      <c r="R16" s="30">
        <v>0</v>
      </c>
      <c r="S16" s="30">
        <v>0.67</v>
      </c>
      <c r="T16" s="30">
        <v>4.92</v>
      </c>
      <c r="U16" s="30">
        <v>679.36</v>
      </c>
      <c r="V16" s="30">
        <v>395.98</v>
      </c>
      <c r="W16" s="30">
        <v>387.12</v>
      </c>
      <c r="X16" s="30">
        <v>49.05</v>
      </c>
      <c r="Y16" s="30">
        <v>277.19</v>
      </c>
      <c r="Z16" s="30">
        <v>1.29</v>
      </c>
      <c r="AA16" s="30">
        <v>118.6</v>
      </c>
      <c r="AB16" s="30">
        <v>87.14</v>
      </c>
      <c r="AC16" s="30">
        <v>161.5</v>
      </c>
      <c r="AD16" s="30">
        <v>0.24</v>
      </c>
      <c r="AE16" s="30">
        <v>0.08</v>
      </c>
      <c r="AF16" s="30">
        <v>0.34</v>
      </c>
      <c r="AG16" s="30">
        <v>0.35</v>
      </c>
      <c r="AH16" s="30">
        <v>2.94</v>
      </c>
      <c r="AI16" s="30">
        <v>3.71</v>
      </c>
      <c r="AJ16" s="30">
        <v>0</v>
      </c>
      <c r="AK16" s="30">
        <v>749.05</v>
      </c>
      <c r="AL16" s="30">
        <v>643.38</v>
      </c>
      <c r="AM16" s="30">
        <v>1113.49</v>
      </c>
      <c r="AN16" s="30">
        <v>769.5</v>
      </c>
      <c r="AO16" s="30">
        <v>283.2</v>
      </c>
      <c r="AP16" s="30">
        <v>508.03</v>
      </c>
      <c r="AQ16" s="30">
        <v>230.37</v>
      </c>
      <c r="AR16" s="30">
        <v>665.5</v>
      </c>
      <c r="AS16" s="30">
        <v>207.79</v>
      </c>
      <c r="AT16" s="30">
        <v>267.12</v>
      </c>
      <c r="AU16" s="30">
        <v>340.49</v>
      </c>
      <c r="AV16" s="30">
        <v>296.76</v>
      </c>
      <c r="AW16" s="30">
        <v>180.76</v>
      </c>
      <c r="AX16" s="30">
        <v>1715.92</v>
      </c>
      <c r="AY16" s="30">
        <v>0</v>
      </c>
      <c r="AZ16" s="30">
        <v>682.52</v>
      </c>
      <c r="BA16" s="30">
        <v>330.57</v>
      </c>
      <c r="BB16" s="30">
        <v>675.23</v>
      </c>
      <c r="BC16" s="30">
        <v>160.41</v>
      </c>
      <c r="BD16" s="30">
        <v>0.41</v>
      </c>
      <c r="BE16" s="30">
        <v>0.2</v>
      </c>
      <c r="BF16" s="30">
        <v>0.16</v>
      </c>
      <c r="BG16" s="30">
        <v>0.42</v>
      </c>
      <c r="BH16" s="30">
        <v>0.43</v>
      </c>
      <c r="BI16" s="30">
        <v>1.56</v>
      </c>
      <c r="BJ16" s="30">
        <v>0.04</v>
      </c>
      <c r="BK16" s="30">
        <v>4.3</v>
      </c>
      <c r="BL16" s="30">
        <v>0.03</v>
      </c>
      <c r="BM16" s="30">
        <v>1.54</v>
      </c>
      <c r="BN16" s="30">
        <v>0.03</v>
      </c>
      <c r="BO16" s="30">
        <v>0</v>
      </c>
      <c r="BP16" s="30">
        <v>0</v>
      </c>
      <c r="BQ16" s="30">
        <v>0.28999999999999998</v>
      </c>
      <c r="BR16" s="30">
        <v>0.43</v>
      </c>
      <c r="BS16" s="30">
        <v>3.76</v>
      </c>
      <c r="BT16" s="30">
        <v>0</v>
      </c>
      <c r="BU16" s="30">
        <v>0</v>
      </c>
      <c r="BV16" s="30">
        <v>0.39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459.73</v>
      </c>
      <c r="CC16" s="29">
        <f>SUM($CC$10:$CC$15)</f>
        <v>66.72</v>
      </c>
      <c r="CD16" s="27">
        <f>$I$16/$I$53*100</f>
        <v>15.424810991707401</v>
      </c>
      <c r="CE16" s="27">
        <v>133.12</v>
      </c>
      <c r="CG16" s="27">
        <v>43.6</v>
      </c>
      <c r="CH16" s="27">
        <v>23.15</v>
      </c>
      <c r="CI16" s="27">
        <v>33.369999999999997</v>
      </c>
      <c r="CJ16" s="27">
        <v>1814.75</v>
      </c>
      <c r="CK16" s="27">
        <v>960.71</v>
      </c>
      <c r="CL16" s="27">
        <v>1387.73</v>
      </c>
      <c r="CM16" s="27">
        <v>31.54</v>
      </c>
      <c r="CN16" s="27">
        <v>21.18</v>
      </c>
      <c r="CO16" s="27">
        <v>26.36</v>
      </c>
      <c r="CP16" s="27">
        <v>24.6</v>
      </c>
      <c r="CQ16" s="27">
        <v>1.1499999999999999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9.44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7.87</v>
      </c>
    </row>
    <row r="19" spans="1:96" s="23" customFormat="1">
      <c r="A19" s="23" t="str">
        <f>"6/2"</f>
        <v>6/2</v>
      </c>
      <c r="B19" s="24" t="s">
        <v>101</v>
      </c>
      <c r="C19" s="25" t="str">
        <f>"250"</f>
        <v>250</v>
      </c>
      <c r="D19" s="25">
        <v>1.83</v>
      </c>
      <c r="E19" s="25">
        <v>0</v>
      </c>
      <c r="F19" s="25">
        <v>3.01</v>
      </c>
      <c r="G19" s="25">
        <v>2.68</v>
      </c>
      <c r="H19" s="25">
        <v>9.27</v>
      </c>
      <c r="I19" s="25">
        <v>68.492397499999996</v>
      </c>
      <c r="J19" s="26">
        <v>0.79</v>
      </c>
      <c r="K19" s="26">
        <v>1.63</v>
      </c>
      <c r="L19" s="26">
        <v>0</v>
      </c>
      <c r="M19" s="26">
        <v>0</v>
      </c>
      <c r="N19" s="26">
        <v>3.99</v>
      </c>
      <c r="O19" s="26">
        <v>3.5</v>
      </c>
      <c r="P19" s="26">
        <v>1.78</v>
      </c>
      <c r="Q19" s="26">
        <v>0</v>
      </c>
      <c r="R19" s="26">
        <v>0</v>
      </c>
      <c r="S19" s="26">
        <v>0.32</v>
      </c>
      <c r="T19" s="26">
        <v>1.89</v>
      </c>
      <c r="U19" s="26">
        <v>401.63</v>
      </c>
      <c r="V19" s="26">
        <v>321.54000000000002</v>
      </c>
      <c r="W19" s="26">
        <v>39.270000000000003</v>
      </c>
      <c r="X19" s="26">
        <v>19.239999999999998</v>
      </c>
      <c r="Y19" s="26">
        <v>40</v>
      </c>
      <c r="Z19" s="26">
        <v>0.65</v>
      </c>
      <c r="AA19" s="26">
        <v>3</v>
      </c>
      <c r="AB19" s="26">
        <v>1455.6</v>
      </c>
      <c r="AC19" s="26">
        <v>307.98</v>
      </c>
      <c r="AD19" s="26">
        <v>1.26</v>
      </c>
      <c r="AE19" s="26">
        <v>0.04</v>
      </c>
      <c r="AF19" s="26">
        <v>0.05</v>
      </c>
      <c r="AG19" s="26">
        <v>0.73</v>
      </c>
      <c r="AH19" s="26">
        <v>1.21</v>
      </c>
      <c r="AI19" s="26">
        <v>13.56</v>
      </c>
      <c r="AJ19" s="26">
        <v>0</v>
      </c>
      <c r="AK19" s="26">
        <v>94.66</v>
      </c>
      <c r="AL19" s="26">
        <v>80.459999999999994</v>
      </c>
      <c r="AM19" s="26">
        <v>133.43</v>
      </c>
      <c r="AN19" s="26">
        <v>133.88</v>
      </c>
      <c r="AO19" s="26">
        <v>40.75</v>
      </c>
      <c r="AP19" s="26">
        <v>80.72</v>
      </c>
      <c r="AQ19" s="26">
        <v>22.42</v>
      </c>
      <c r="AR19" s="26">
        <v>84.65</v>
      </c>
      <c r="AS19" s="26">
        <v>116.3</v>
      </c>
      <c r="AT19" s="26">
        <v>144.22</v>
      </c>
      <c r="AU19" s="26">
        <v>226.02</v>
      </c>
      <c r="AV19" s="26">
        <v>55.46</v>
      </c>
      <c r="AW19" s="26">
        <v>87.68</v>
      </c>
      <c r="AX19" s="26">
        <v>401.97</v>
      </c>
      <c r="AY19" s="26">
        <v>0</v>
      </c>
      <c r="AZ19" s="26">
        <v>86.32</v>
      </c>
      <c r="BA19" s="26">
        <v>87.11</v>
      </c>
      <c r="BB19" s="26">
        <v>71.819999999999993</v>
      </c>
      <c r="BC19" s="26">
        <v>30.41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0.15</v>
      </c>
      <c r="BL19" s="26">
        <v>0</v>
      </c>
      <c r="BM19" s="26">
        <v>0.09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0.56000000000000005</v>
      </c>
      <c r="BT19" s="26">
        <v>0</v>
      </c>
      <c r="BU19" s="26">
        <v>0</v>
      </c>
      <c r="BV19" s="26">
        <v>1.5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293.23</v>
      </c>
      <c r="CC19" s="25">
        <v>11.15</v>
      </c>
      <c r="CE19" s="23">
        <v>245.6</v>
      </c>
      <c r="CG19" s="23">
        <v>51.45</v>
      </c>
      <c r="CH19" s="23">
        <v>27.63</v>
      </c>
      <c r="CI19" s="23">
        <v>39.54</v>
      </c>
      <c r="CJ19" s="23">
        <v>1167.08</v>
      </c>
      <c r="CK19" s="23">
        <v>418.48</v>
      </c>
      <c r="CL19" s="23">
        <v>792.78</v>
      </c>
      <c r="CM19" s="23">
        <v>57.86</v>
      </c>
      <c r="CN19" s="23">
        <v>35.99</v>
      </c>
      <c r="CO19" s="23">
        <v>46.93</v>
      </c>
      <c r="CP19" s="23">
        <v>0</v>
      </c>
      <c r="CQ19" s="23">
        <v>1</v>
      </c>
      <c r="CR19" s="23">
        <v>6.76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14.39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8.7200000000000006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51.81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31.57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2.08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1.26</v>
      </c>
    </row>
    <row r="23" spans="1:96" s="23" customFormat="1">
      <c r="A23" s="23" t="str">
        <f>"2"</f>
        <v>2</v>
      </c>
      <c r="B23" s="24" t="s">
        <v>96</v>
      </c>
      <c r="C23" s="25" t="str">
        <f>"25,7"</f>
        <v>25,7</v>
      </c>
      <c r="D23" s="25">
        <v>1.7</v>
      </c>
      <c r="E23" s="25">
        <v>0</v>
      </c>
      <c r="F23" s="25">
        <v>0.17</v>
      </c>
      <c r="G23" s="25">
        <v>0.17</v>
      </c>
      <c r="H23" s="25">
        <v>12.05</v>
      </c>
      <c r="I23" s="25">
        <v>57.542556999999988</v>
      </c>
      <c r="J23" s="26">
        <v>0</v>
      </c>
      <c r="K23" s="26">
        <v>0</v>
      </c>
      <c r="L23" s="26">
        <v>0</v>
      </c>
      <c r="M23" s="26">
        <v>0</v>
      </c>
      <c r="N23" s="26">
        <v>0.28000000000000003</v>
      </c>
      <c r="O23" s="26">
        <v>11.72</v>
      </c>
      <c r="P23" s="26">
        <v>0.05</v>
      </c>
      <c r="Q23" s="26">
        <v>0</v>
      </c>
      <c r="R23" s="26">
        <v>0</v>
      </c>
      <c r="S23" s="26">
        <v>0</v>
      </c>
      <c r="T23" s="26">
        <v>0.46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82.06</v>
      </c>
      <c r="AL23" s="26">
        <v>85.41</v>
      </c>
      <c r="AM23" s="26">
        <v>130.80000000000001</v>
      </c>
      <c r="AN23" s="26">
        <v>43.38</v>
      </c>
      <c r="AO23" s="26">
        <v>25.71</v>
      </c>
      <c r="AP23" s="26">
        <v>51.43</v>
      </c>
      <c r="AQ23" s="26">
        <v>19.45</v>
      </c>
      <c r="AR23" s="26">
        <v>93.01</v>
      </c>
      <c r="AS23" s="26">
        <v>57.69</v>
      </c>
      <c r="AT23" s="26">
        <v>80.489999999999995</v>
      </c>
      <c r="AU23" s="26">
        <v>66.41</v>
      </c>
      <c r="AV23" s="26">
        <v>34.880000000000003</v>
      </c>
      <c r="AW23" s="26">
        <v>61.71</v>
      </c>
      <c r="AX23" s="26">
        <v>516.04999999999995</v>
      </c>
      <c r="AY23" s="26">
        <v>0</v>
      </c>
      <c r="AZ23" s="26">
        <v>168.14</v>
      </c>
      <c r="BA23" s="26">
        <v>73.11</v>
      </c>
      <c r="BB23" s="26">
        <v>48.52</v>
      </c>
      <c r="BC23" s="26">
        <v>38.46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0.02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7.0000000000000007E-2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10.050000000000001</v>
      </c>
      <c r="CC23" s="25">
        <v>1.44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1.2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0.5</v>
      </c>
      <c r="E25" s="21">
        <v>0</v>
      </c>
      <c r="F25" s="21">
        <v>0.21</v>
      </c>
      <c r="G25" s="21">
        <v>0.21</v>
      </c>
      <c r="H25" s="21">
        <v>20.16</v>
      </c>
      <c r="I25" s="21">
        <v>77.018329999999992</v>
      </c>
      <c r="J25" s="22">
        <v>0.03</v>
      </c>
      <c r="K25" s="22">
        <v>0</v>
      </c>
      <c r="L25" s="22">
        <v>0</v>
      </c>
      <c r="M25" s="22">
        <v>0</v>
      </c>
      <c r="N25" s="22">
        <v>15.97</v>
      </c>
      <c r="O25" s="22">
        <v>0.88</v>
      </c>
      <c r="P25" s="22">
        <v>3.31</v>
      </c>
      <c r="Q25" s="22">
        <v>0</v>
      </c>
      <c r="R25" s="22">
        <v>0</v>
      </c>
      <c r="S25" s="22">
        <v>0.75</v>
      </c>
      <c r="T25" s="22">
        <v>0.72</v>
      </c>
      <c r="U25" s="22">
        <v>1.73</v>
      </c>
      <c r="V25" s="22">
        <v>7.72</v>
      </c>
      <c r="W25" s="22">
        <v>9.02</v>
      </c>
      <c r="X25" s="22">
        <v>2.42</v>
      </c>
      <c r="Y25" s="22">
        <v>2.37</v>
      </c>
      <c r="Z25" s="22">
        <v>0.47</v>
      </c>
      <c r="AA25" s="22">
        <v>0</v>
      </c>
      <c r="AB25" s="22">
        <v>661.5</v>
      </c>
      <c r="AC25" s="22">
        <v>122.55</v>
      </c>
      <c r="AD25" s="22">
        <v>0.56999999999999995</v>
      </c>
      <c r="AE25" s="22">
        <v>0.01</v>
      </c>
      <c r="AF25" s="22">
        <v>0.04</v>
      </c>
      <c r="AG25" s="22">
        <v>0.15</v>
      </c>
      <c r="AH25" s="22">
        <v>0.21</v>
      </c>
      <c r="AI25" s="22">
        <v>60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232.11</v>
      </c>
      <c r="CC25" s="21">
        <v>8.58</v>
      </c>
      <c r="CE25" s="19">
        <v>110.25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5.2</v>
      </c>
    </row>
    <row r="26" spans="1:96" s="27" customFormat="1" ht="11.4">
      <c r="B26" s="28" t="s">
        <v>107</v>
      </c>
      <c r="C26" s="29"/>
      <c r="D26" s="29">
        <v>24.08</v>
      </c>
      <c r="E26" s="29">
        <v>11.96</v>
      </c>
      <c r="F26" s="29">
        <v>23.94</v>
      </c>
      <c r="G26" s="29">
        <v>7.56</v>
      </c>
      <c r="H26" s="29">
        <v>106.84</v>
      </c>
      <c r="I26" s="29">
        <v>725.42</v>
      </c>
      <c r="J26" s="30">
        <v>9.27</v>
      </c>
      <c r="K26" s="30">
        <v>4.6399999999999997</v>
      </c>
      <c r="L26" s="30">
        <v>0</v>
      </c>
      <c r="M26" s="30">
        <v>0</v>
      </c>
      <c r="N26" s="30">
        <v>26.1</v>
      </c>
      <c r="O26" s="30">
        <v>70.63</v>
      </c>
      <c r="P26" s="30">
        <v>10.119999999999999</v>
      </c>
      <c r="Q26" s="30">
        <v>0</v>
      </c>
      <c r="R26" s="30">
        <v>0</v>
      </c>
      <c r="S26" s="30">
        <v>1.56</v>
      </c>
      <c r="T26" s="30">
        <v>7.87</v>
      </c>
      <c r="U26" s="30">
        <v>1596.45</v>
      </c>
      <c r="V26" s="30">
        <v>819.57</v>
      </c>
      <c r="W26" s="30">
        <v>100.6</v>
      </c>
      <c r="X26" s="30">
        <v>83</v>
      </c>
      <c r="Y26" s="30">
        <v>294.33999999999997</v>
      </c>
      <c r="Z26" s="30">
        <v>4.83</v>
      </c>
      <c r="AA26" s="30">
        <v>20.8</v>
      </c>
      <c r="AB26" s="30">
        <v>2580.42</v>
      </c>
      <c r="AC26" s="30">
        <v>547.67999999999995</v>
      </c>
      <c r="AD26" s="30">
        <v>6.63</v>
      </c>
      <c r="AE26" s="30">
        <v>0.19</v>
      </c>
      <c r="AF26" s="30">
        <v>0.25</v>
      </c>
      <c r="AG26" s="30">
        <v>4.97</v>
      </c>
      <c r="AH26" s="30">
        <v>9.9</v>
      </c>
      <c r="AI26" s="30">
        <v>75.53</v>
      </c>
      <c r="AJ26" s="30">
        <v>0</v>
      </c>
      <c r="AK26" s="30">
        <v>1190.26</v>
      </c>
      <c r="AL26" s="30">
        <v>954.34</v>
      </c>
      <c r="AM26" s="30">
        <v>1726.35</v>
      </c>
      <c r="AN26" s="30">
        <v>1413.45</v>
      </c>
      <c r="AO26" s="30">
        <v>475.67</v>
      </c>
      <c r="AP26" s="30">
        <v>853.85</v>
      </c>
      <c r="AQ26" s="30">
        <v>261.58</v>
      </c>
      <c r="AR26" s="30">
        <v>1026.3399999999999</v>
      </c>
      <c r="AS26" s="30">
        <v>1182.69</v>
      </c>
      <c r="AT26" s="30">
        <v>1284.1300000000001</v>
      </c>
      <c r="AU26" s="30">
        <v>1862.07</v>
      </c>
      <c r="AV26" s="30">
        <v>687.77</v>
      </c>
      <c r="AW26" s="30">
        <v>1028.8399999999999</v>
      </c>
      <c r="AX26" s="30">
        <v>4195.34</v>
      </c>
      <c r="AY26" s="30">
        <v>185.96</v>
      </c>
      <c r="AZ26" s="30">
        <v>1091.2</v>
      </c>
      <c r="BA26" s="30">
        <v>950.39</v>
      </c>
      <c r="BB26" s="30">
        <v>770.22</v>
      </c>
      <c r="BC26" s="30">
        <v>361.24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1.39</v>
      </c>
      <c r="BL26" s="30">
        <v>0</v>
      </c>
      <c r="BM26" s="30">
        <v>0.53</v>
      </c>
      <c r="BN26" s="30">
        <v>0.02</v>
      </c>
      <c r="BO26" s="30">
        <v>0.04</v>
      </c>
      <c r="BP26" s="30">
        <v>0</v>
      </c>
      <c r="BQ26" s="30">
        <v>0.06</v>
      </c>
      <c r="BR26" s="30">
        <v>0.1</v>
      </c>
      <c r="BS26" s="30">
        <v>2.29</v>
      </c>
      <c r="BT26" s="30">
        <v>0</v>
      </c>
      <c r="BU26" s="30">
        <v>0</v>
      </c>
      <c r="BV26" s="30">
        <v>3.84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813.49</v>
      </c>
      <c r="CC26" s="29">
        <f>SUM($CC$17:$CC$25)</f>
        <v>100.05</v>
      </c>
      <c r="CD26" s="27">
        <f>$I$26/$I$53*100</f>
        <v>23.298283027472845</v>
      </c>
      <c r="CE26" s="27">
        <v>450.87</v>
      </c>
      <c r="CG26" s="27">
        <v>128.86000000000001</v>
      </c>
      <c r="CH26" s="27">
        <v>73.91</v>
      </c>
      <c r="CI26" s="27">
        <v>101.38</v>
      </c>
      <c r="CJ26" s="27">
        <v>6143.25</v>
      </c>
      <c r="CK26" s="27">
        <v>2544.92</v>
      </c>
      <c r="CL26" s="27">
        <v>4344.08</v>
      </c>
      <c r="CM26" s="27">
        <v>171.87</v>
      </c>
      <c r="CN26" s="27">
        <v>107.48</v>
      </c>
      <c r="CO26" s="27">
        <v>139.68</v>
      </c>
      <c r="CP26" s="27">
        <v>10</v>
      </c>
      <c r="CQ26" s="27">
        <v>2.58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86.48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11.04</v>
      </c>
      <c r="CE28" s="23">
        <v>0</v>
      </c>
      <c r="CG28" s="23">
        <v>2.7</v>
      </c>
      <c r="CH28" s="23">
        <v>2.7</v>
      </c>
      <c r="CI28" s="23">
        <v>2.7</v>
      </c>
      <c r="CJ28" s="23">
        <v>270</v>
      </c>
      <c r="CK28" s="23">
        <v>122.85</v>
      </c>
      <c r="CL28" s="23">
        <v>196.43</v>
      </c>
      <c r="CM28" s="23">
        <v>0.41</v>
      </c>
      <c r="CN28" s="23">
        <v>0.41</v>
      </c>
      <c r="CO28" s="23">
        <v>0.41</v>
      </c>
      <c r="CP28" s="23">
        <v>0</v>
      </c>
      <c r="CQ28" s="23">
        <v>0</v>
      </c>
      <c r="CR28" s="23">
        <v>9.1999999999999993</v>
      </c>
    </row>
    <row r="29" spans="1:96" s="19" customFormat="1">
      <c r="A29" s="19" t="str">
        <f>""</f>
        <v/>
      </c>
      <c r="B29" s="20" t="s">
        <v>110</v>
      </c>
      <c r="C29" s="21" t="str">
        <f>"30"</f>
        <v>30</v>
      </c>
      <c r="D29" s="21">
        <v>1.5</v>
      </c>
      <c r="E29" s="21">
        <v>0</v>
      </c>
      <c r="F29" s="21">
        <v>4.8</v>
      </c>
      <c r="G29" s="21">
        <v>0</v>
      </c>
      <c r="H29" s="21">
        <v>17.7</v>
      </c>
      <c r="I29" s="21">
        <v>116.45999999999998</v>
      </c>
      <c r="J29" s="22">
        <v>0</v>
      </c>
      <c r="K29" s="22">
        <v>0</v>
      </c>
      <c r="L29" s="22">
        <v>0</v>
      </c>
      <c r="M29" s="22">
        <v>0</v>
      </c>
      <c r="N29" s="22">
        <v>17.7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13.19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11</v>
      </c>
    </row>
    <row r="30" spans="1:96" s="27" customFormat="1" ht="11.4">
      <c r="B30" s="28" t="s">
        <v>111</v>
      </c>
      <c r="C30" s="29"/>
      <c r="D30" s="29">
        <v>2.5</v>
      </c>
      <c r="E30" s="29">
        <v>0</v>
      </c>
      <c r="F30" s="29">
        <v>5</v>
      </c>
      <c r="G30" s="29">
        <v>0</v>
      </c>
      <c r="H30" s="29">
        <v>38.299999999999997</v>
      </c>
      <c r="I30" s="29">
        <v>202.94</v>
      </c>
      <c r="J30" s="30">
        <v>0</v>
      </c>
      <c r="K30" s="30">
        <v>0</v>
      </c>
      <c r="L30" s="30">
        <v>0</v>
      </c>
      <c r="M30" s="30">
        <v>0</v>
      </c>
      <c r="N30" s="30">
        <v>37.5</v>
      </c>
      <c r="O30" s="30">
        <v>0.4</v>
      </c>
      <c r="P30" s="30">
        <v>0.4</v>
      </c>
      <c r="Q30" s="30">
        <v>0</v>
      </c>
      <c r="R30" s="30">
        <v>0</v>
      </c>
      <c r="S30" s="30">
        <v>1</v>
      </c>
      <c r="T30" s="30">
        <v>0.6</v>
      </c>
      <c r="U30" s="30">
        <v>12</v>
      </c>
      <c r="V30" s="30">
        <v>240</v>
      </c>
      <c r="W30" s="30">
        <v>14</v>
      </c>
      <c r="X30" s="30">
        <v>8</v>
      </c>
      <c r="Y30" s="30">
        <v>14</v>
      </c>
      <c r="Z30" s="30">
        <v>2.8</v>
      </c>
      <c r="AA30" s="30">
        <v>0</v>
      </c>
      <c r="AB30" s="30">
        <v>0</v>
      </c>
      <c r="AC30" s="30">
        <v>0</v>
      </c>
      <c r="AD30" s="30">
        <v>0.2</v>
      </c>
      <c r="AE30" s="30">
        <v>0.02</v>
      </c>
      <c r="AF30" s="30">
        <v>0.02</v>
      </c>
      <c r="AG30" s="30">
        <v>0.2</v>
      </c>
      <c r="AH30" s="30">
        <v>0.4</v>
      </c>
      <c r="AI30" s="30">
        <v>4</v>
      </c>
      <c r="AJ30" s="30">
        <v>0.4</v>
      </c>
      <c r="AK30" s="30">
        <v>16</v>
      </c>
      <c r="AL30" s="30">
        <v>20</v>
      </c>
      <c r="AM30" s="30">
        <v>28</v>
      </c>
      <c r="AN30" s="30">
        <v>28</v>
      </c>
      <c r="AO30" s="30">
        <v>4</v>
      </c>
      <c r="AP30" s="30">
        <v>16</v>
      </c>
      <c r="AQ30" s="30">
        <v>4</v>
      </c>
      <c r="AR30" s="30">
        <v>14</v>
      </c>
      <c r="AS30" s="30">
        <v>26</v>
      </c>
      <c r="AT30" s="30">
        <v>16</v>
      </c>
      <c r="AU30" s="30">
        <v>116</v>
      </c>
      <c r="AV30" s="30">
        <v>10</v>
      </c>
      <c r="AW30" s="30">
        <v>22</v>
      </c>
      <c r="AX30" s="30">
        <v>64</v>
      </c>
      <c r="AY30" s="30">
        <v>0</v>
      </c>
      <c r="AZ30" s="30">
        <v>20</v>
      </c>
      <c r="BA30" s="30">
        <v>24</v>
      </c>
      <c r="BB30" s="30">
        <v>10</v>
      </c>
      <c r="BC30" s="30">
        <v>8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176.2</v>
      </c>
      <c r="CC30" s="29">
        <f>SUM($CC$27:$CC$29)</f>
        <v>24.229999999999997</v>
      </c>
      <c r="CD30" s="27">
        <f>$I$30/$I$53*100</f>
        <v>6.5178152761094799</v>
      </c>
      <c r="CE30" s="27">
        <v>0</v>
      </c>
      <c r="CG30" s="27">
        <v>2.7</v>
      </c>
      <c r="CH30" s="27">
        <v>2.7</v>
      </c>
      <c r="CI30" s="27">
        <v>2.7</v>
      </c>
      <c r="CJ30" s="27">
        <v>270</v>
      </c>
      <c r="CK30" s="27">
        <v>122.85</v>
      </c>
      <c r="CL30" s="27">
        <v>196.43</v>
      </c>
      <c r="CM30" s="27">
        <v>0.41</v>
      </c>
      <c r="CN30" s="27">
        <v>0.41</v>
      </c>
      <c r="CO30" s="27">
        <v>0.41</v>
      </c>
      <c r="CP30" s="27">
        <v>0</v>
      </c>
      <c r="CQ30" s="27">
        <v>0</v>
      </c>
    </row>
    <row r="31" spans="1:96" s="81" customFormat="1" ht="11.4">
      <c r="A31" s="81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"260"</f>
        <v>260</v>
      </c>
      <c r="D33" s="25">
        <v>3.89</v>
      </c>
      <c r="E33" s="25">
        <v>3.82</v>
      </c>
      <c r="F33" s="25">
        <v>7.85</v>
      </c>
      <c r="G33" s="25">
        <v>0</v>
      </c>
      <c r="H33" s="25">
        <v>11.12</v>
      </c>
      <c r="I33" s="25">
        <v>127.56589820000001</v>
      </c>
      <c r="J33" s="26">
        <v>5.66</v>
      </c>
      <c r="K33" s="26">
        <v>0.14000000000000001</v>
      </c>
      <c r="L33" s="26">
        <v>0</v>
      </c>
      <c r="M33" s="26">
        <v>0</v>
      </c>
      <c r="N33" s="26">
        <v>10.39</v>
      </c>
      <c r="O33" s="26">
        <v>0</v>
      </c>
      <c r="P33" s="26">
        <v>0.73</v>
      </c>
      <c r="Q33" s="26">
        <v>0</v>
      </c>
      <c r="R33" s="26">
        <v>0</v>
      </c>
      <c r="S33" s="26">
        <v>0.13</v>
      </c>
      <c r="T33" s="26">
        <v>2.56</v>
      </c>
      <c r="U33" s="26">
        <v>571.6</v>
      </c>
      <c r="V33" s="26">
        <v>223.43</v>
      </c>
      <c r="W33" s="26">
        <v>160.62</v>
      </c>
      <c r="X33" s="26">
        <v>19.02</v>
      </c>
      <c r="Y33" s="26">
        <v>110.89</v>
      </c>
      <c r="Z33" s="26">
        <v>0.24</v>
      </c>
      <c r="AA33" s="26">
        <v>31.2</v>
      </c>
      <c r="AB33" s="26">
        <v>26</v>
      </c>
      <c r="AC33" s="26">
        <v>57.85</v>
      </c>
      <c r="AD33" s="26">
        <v>7.0000000000000007E-2</v>
      </c>
      <c r="AE33" s="26">
        <v>0.05</v>
      </c>
      <c r="AF33" s="26">
        <v>0.17</v>
      </c>
      <c r="AG33" s="26">
        <v>0.19</v>
      </c>
      <c r="AH33" s="26">
        <v>1.05</v>
      </c>
      <c r="AI33" s="26">
        <v>3.48</v>
      </c>
      <c r="AJ33" s="26">
        <v>0</v>
      </c>
      <c r="AK33" s="26">
        <v>201.77</v>
      </c>
      <c r="AL33" s="26">
        <v>199.26</v>
      </c>
      <c r="AM33" s="26">
        <v>341.93</v>
      </c>
      <c r="AN33" s="26">
        <v>274.05</v>
      </c>
      <c r="AO33" s="26">
        <v>91.47</v>
      </c>
      <c r="AP33" s="26">
        <v>161.74</v>
      </c>
      <c r="AQ33" s="26">
        <v>55.18</v>
      </c>
      <c r="AR33" s="26">
        <v>180.99</v>
      </c>
      <c r="AS33" s="26">
        <v>2.2200000000000002</v>
      </c>
      <c r="AT33" s="26">
        <v>1.6</v>
      </c>
      <c r="AU33" s="26">
        <v>3.5</v>
      </c>
      <c r="AV33" s="26">
        <v>2.14</v>
      </c>
      <c r="AW33" s="26">
        <v>1.47</v>
      </c>
      <c r="AX33" s="26">
        <v>8.75</v>
      </c>
      <c r="AY33" s="26">
        <v>0</v>
      </c>
      <c r="AZ33" s="26">
        <v>2.94</v>
      </c>
      <c r="BA33" s="26">
        <v>3.31</v>
      </c>
      <c r="BB33" s="26">
        <v>227.42</v>
      </c>
      <c r="BC33" s="26">
        <v>32.39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0.45</v>
      </c>
      <c r="BJ33" s="26">
        <v>0</v>
      </c>
      <c r="BK33" s="26">
        <v>1.27</v>
      </c>
      <c r="BL33" s="26">
        <v>0</v>
      </c>
      <c r="BM33" s="26">
        <v>0.39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1.03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263.29000000000002</v>
      </c>
      <c r="CC33" s="25">
        <v>25.6</v>
      </c>
      <c r="CE33" s="23">
        <v>35.53</v>
      </c>
      <c r="CG33" s="23">
        <v>49.68</v>
      </c>
      <c r="CH33" s="23">
        <v>26.5</v>
      </c>
      <c r="CI33" s="23">
        <v>38.090000000000003</v>
      </c>
      <c r="CJ33" s="23">
        <v>1100.93</v>
      </c>
      <c r="CK33" s="23">
        <v>520.39</v>
      </c>
      <c r="CL33" s="23">
        <v>810.66</v>
      </c>
      <c r="CM33" s="23">
        <v>29.44</v>
      </c>
      <c r="CN33" s="23">
        <v>19.13</v>
      </c>
      <c r="CO33" s="23">
        <v>24.28</v>
      </c>
      <c r="CP33" s="23">
        <v>5.2</v>
      </c>
      <c r="CQ33" s="23">
        <v>1.3</v>
      </c>
      <c r="CR33" s="23">
        <v>15.51</v>
      </c>
    </row>
    <row r="34" spans="1:96" s="23" customFormat="1">
      <c r="A34" s="23" t="str">
        <f>"4/13"</f>
        <v>4/13</v>
      </c>
      <c r="B34" s="24" t="s">
        <v>94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17.420000000000002</v>
      </c>
      <c r="CE34" s="23">
        <v>57.67</v>
      </c>
      <c r="CG34" s="23">
        <v>0</v>
      </c>
      <c r="CH34" s="23">
        <v>0</v>
      </c>
      <c r="CI34" s="23">
        <v>0</v>
      </c>
      <c r="CJ34" s="23">
        <v>750</v>
      </c>
      <c r="CK34" s="23">
        <v>555</v>
      </c>
      <c r="CL34" s="23">
        <v>652.5</v>
      </c>
      <c r="CM34" s="23">
        <v>2.2999999999999998</v>
      </c>
      <c r="CN34" s="23">
        <v>1.46</v>
      </c>
      <c r="CO34" s="23">
        <v>1.88</v>
      </c>
      <c r="CP34" s="23">
        <v>0</v>
      </c>
      <c r="CQ34" s="23">
        <v>0</v>
      </c>
      <c r="CR34" s="23">
        <v>10.56</v>
      </c>
    </row>
    <row r="35" spans="1:96" s="23" customFormat="1">
      <c r="A35" s="23" t="str">
        <f>"10"</f>
        <v>10</v>
      </c>
      <c r="B35" s="24" t="s">
        <v>95</v>
      </c>
      <c r="C35" s="25" t="str">
        <f>"10"</f>
        <v>10</v>
      </c>
      <c r="D35" s="25">
        <v>0.08</v>
      </c>
      <c r="E35" s="25">
        <v>0.08</v>
      </c>
      <c r="F35" s="25">
        <v>7.25</v>
      </c>
      <c r="G35" s="25">
        <v>0</v>
      </c>
      <c r="H35" s="25">
        <v>0.13</v>
      </c>
      <c r="I35" s="25">
        <v>66.063999999999993</v>
      </c>
      <c r="J35" s="26">
        <v>4.71</v>
      </c>
      <c r="K35" s="26">
        <v>0.22</v>
      </c>
      <c r="L35" s="26">
        <v>0</v>
      </c>
      <c r="M35" s="26">
        <v>0</v>
      </c>
      <c r="N35" s="26">
        <v>0.13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0.14000000000000001</v>
      </c>
      <c r="U35" s="26">
        <v>1.5</v>
      </c>
      <c r="V35" s="26">
        <v>3</v>
      </c>
      <c r="W35" s="26">
        <v>2.4</v>
      </c>
      <c r="X35" s="26">
        <v>0</v>
      </c>
      <c r="Y35" s="26">
        <v>3</v>
      </c>
      <c r="Z35" s="26">
        <v>0.02</v>
      </c>
      <c r="AA35" s="26">
        <v>40</v>
      </c>
      <c r="AB35" s="26">
        <v>30</v>
      </c>
      <c r="AC35" s="26">
        <v>45</v>
      </c>
      <c r="AD35" s="26">
        <v>0.1</v>
      </c>
      <c r="AE35" s="26">
        <v>0</v>
      </c>
      <c r="AF35" s="26">
        <v>0.01</v>
      </c>
      <c r="AG35" s="26">
        <v>0.01</v>
      </c>
      <c r="AH35" s="26">
        <v>0.02</v>
      </c>
      <c r="AI35" s="26">
        <v>0</v>
      </c>
      <c r="AJ35" s="26">
        <v>0</v>
      </c>
      <c r="AK35" s="26">
        <v>4.2</v>
      </c>
      <c r="AL35" s="26">
        <v>4.0999999999999996</v>
      </c>
      <c r="AM35" s="26">
        <v>7.6</v>
      </c>
      <c r="AN35" s="26">
        <v>4.5</v>
      </c>
      <c r="AO35" s="26">
        <v>1.7</v>
      </c>
      <c r="AP35" s="26">
        <v>4.7</v>
      </c>
      <c r="AQ35" s="26">
        <v>4.3</v>
      </c>
      <c r="AR35" s="26">
        <v>4.2</v>
      </c>
      <c r="AS35" s="26">
        <v>3.6</v>
      </c>
      <c r="AT35" s="26">
        <v>2.6</v>
      </c>
      <c r="AU35" s="26">
        <v>5.7</v>
      </c>
      <c r="AV35" s="26">
        <v>3.5</v>
      </c>
      <c r="AW35" s="26">
        <v>2.4</v>
      </c>
      <c r="AX35" s="26">
        <v>14.2</v>
      </c>
      <c r="AY35" s="26">
        <v>0</v>
      </c>
      <c r="AZ35" s="26">
        <v>4.8</v>
      </c>
      <c r="BA35" s="26">
        <v>5.4</v>
      </c>
      <c r="BB35" s="26">
        <v>4.2</v>
      </c>
      <c r="BC35" s="26">
        <v>1</v>
      </c>
      <c r="BD35" s="26">
        <v>0.27</v>
      </c>
      <c r="BE35" s="26">
        <v>0.12</v>
      </c>
      <c r="BF35" s="26">
        <v>7.0000000000000007E-2</v>
      </c>
      <c r="BG35" s="26">
        <v>0.15</v>
      </c>
      <c r="BH35" s="26">
        <v>0.17</v>
      </c>
      <c r="BI35" s="26">
        <v>0.79</v>
      </c>
      <c r="BJ35" s="26">
        <v>0</v>
      </c>
      <c r="BK35" s="26">
        <v>2.21</v>
      </c>
      <c r="BL35" s="26">
        <v>0</v>
      </c>
      <c r="BM35" s="26">
        <v>0.68</v>
      </c>
      <c r="BN35" s="26">
        <v>0</v>
      </c>
      <c r="BO35" s="26">
        <v>0</v>
      </c>
      <c r="BP35" s="26">
        <v>0</v>
      </c>
      <c r="BQ35" s="26">
        <v>0.15</v>
      </c>
      <c r="BR35" s="26">
        <v>0.23</v>
      </c>
      <c r="BS35" s="26">
        <v>1.8</v>
      </c>
      <c r="BT35" s="26">
        <v>0</v>
      </c>
      <c r="BU35" s="26">
        <v>0</v>
      </c>
      <c r="BV35" s="26">
        <v>0.09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2.5</v>
      </c>
      <c r="CC35" s="25">
        <v>11.92</v>
      </c>
      <c r="CE35" s="23">
        <v>45</v>
      </c>
      <c r="CG35" s="23">
        <v>0.6</v>
      </c>
      <c r="CH35" s="23">
        <v>0.15</v>
      </c>
      <c r="CI35" s="23">
        <v>0.38</v>
      </c>
      <c r="CJ35" s="23">
        <v>30</v>
      </c>
      <c r="CK35" s="23">
        <v>12.3</v>
      </c>
      <c r="CL35" s="23">
        <v>21.15</v>
      </c>
      <c r="CM35" s="23">
        <v>2.57</v>
      </c>
      <c r="CN35" s="23">
        <v>1.31</v>
      </c>
      <c r="CO35" s="23">
        <v>1.94</v>
      </c>
      <c r="CP35" s="23">
        <v>0</v>
      </c>
      <c r="CQ35" s="23">
        <v>0</v>
      </c>
      <c r="CR35" s="23">
        <v>7.22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"36/10"</f>
        <v>36/10</v>
      </c>
      <c r="B37" s="20" t="s">
        <v>97</v>
      </c>
      <c r="C37" s="21" t="str">
        <f>"200"</f>
        <v>200</v>
      </c>
      <c r="D37" s="21">
        <v>3.64</v>
      </c>
      <c r="E37" s="21">
        <v>2.9</v>
      </c>
      <c r="F37" s="21">
        <v>3.34</v>
      </c>
      <c r="G37" s="21">
        <v>0.6</v>
      </c>
      <c r="H37" s="21">
        <v>24.1</v>
      </c>
      <c r="I37" s="21">
        <v>134.76724800000002</v>
      </c>
      <c r="J37" s="22">
        <v>2.36</v>
      </c>
      <c r="K37" s="22">
        <v>0</v>
      </c>
      <c r="L37" s="22">
        <v>0</v>
      </c>
      <c r="M37" s="22">
        <v>0</v>
      </c>
      <c r="N37" s="22">
        <v>22.51</v>
      </c>
      <c r="O37" s="22">
        <v>0.3</v>
      </c>
      <c r="P37" s="22">
        <v>1.28</v>
      </c>
      <c r="Q37" s="22">
        <v>0</v>
      </c>
      <c r="R37" s="22">
        <v>0</v>
      </c>
      <c r="S37" s="22">
        <v>0.26</v>
      </c>
      <c r="T37" s="22">
        <v>0.97</v>
      </c>
      <c r="U37" s="22">
        <v>50.72</v>
      </c>
      <c r="V37" s="22">
        <v>182.12</v>
      </c>
      <c r="W37" s="22">
        <v>110.63</v>
      </c>
      <c r="X37" s="22">
        <v>26.97</v>
      </c>
      <c r="Y37" s="22">
        <v>101.09</v>
      </c>
      <c r="Z37" s="22">
        <v>0.9</v>
      </c>
      <c r="AA37" s="22">
        <v>12</v>
      </c>
      <c r="AB37" s="22">
        <v>8.64</v>
      </c>
      <c r="AC37" s="22">
        <v>22.12</v>
      </c>
      <c r="AD37" s="22">
        <v>0.01</v>
      </c>
      <c r="AE37" s="22">
        <v>0.03</v>
      </c>
      <c r="AF37" s="22">
        <v>0.13</v>
      </c>
      <c r="AG37" s="22">
        <v>0.14000000000000001</v>
      </c>
      <c r="AH37" s="22">
        <v>1.07</v>
      </c>
      <c r="AI37" s="22">
        <v>0.52</v>
      </c>
      <c r="AJ37" s="22">
        <v>0</v>
      </c>
      <c r="AK37" s="22">
        <v>153.22</v>
      </c>
      <c r="AL37" s="22">
        <v>151.34</v>
      </c>
      <c r="AM37" s="22">
        <v>259.44</v>
      </c>
      <c r="AN37" s="22">
        <v>208.68</v>
      </c>
      <c r="AO37" s="22">
        <v>69.56</v>
      </c>
      <c r="AP37" s="22">
        <v>122.2</v>
      </c>
      <c r="AQ37" s="22">
        <v>40.42</v>
      </c>
      <c r="AR37" s="22">
        <v>137.24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172.96</v>
      </c>
      <c r="BC37" s="22">
        <v>24.44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198.62</v>
      </c>
      <c r="CC37" s="21">
        <v>16.3</v>
      </c>
      <c r="CE37" s="19">
        <v>13.44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20</v>
      </c>
      <c r="CQ37" s="19">
        <v>0</v>
      </c>
      <c r="CR37" s="19">
        <v>9.8800000000000008</v>
      </c>
    </row>
    <row r="38" spans="1:96" s="27" customFormat="1" ht="11.4">
      <c r="B38" s="28" t="s">
        <v>113</v>
      </c>
      <c r="C38" s="29"/>
      <c r="D38" s="29">
        <v>16.21</v>
      </c>
      <c r="E38" s="29">
        <v>11.44</v>
      </c>
      <c r="F38" s="29">
        <v>24.74</v>
      </c>
      <c r="G38" s="29">
        <v>0.99</v>
      </c>
      <c r="H38" s="29">
        <v>63.49</v>
      </c>
      <c r="I38" s="29">
        <v>535.6</v>
      </c>
      <c r="J38" s="30">
        <v>15.91</v>
      </c>
      <c r="K38" s="30">
        <v>0.36</v>
      </c>
      <c r="L38" s="30">
        <v>0</v>
      </c>
      <c r="M38" s="30">
        <v>0</v>
      </c>
      <c r="N38" s="30">
        <v>33.69</v>
      </c>
      <c r="O38" s="30">
        <v>27.66</v>
      </c>
      <c r="P38" s="30">
        <v>2.14</v>
      </c>
      <c r="Q38" s="30">
        <v>0</v>
      </c>
      <c r="R38" s="30">
        <v>0</v>
      </c>
      <c r="S38" s="30">
        <v>0.79</v>
      </c>
      <c r="T38" s="30">
        <v>5.61</v>
      </c>
      <c r="U38" s="30">
        <v>785.82</v>
      </c>
      <c r="V38" s="30">
        <v>426.16</v>
      </c>
      <c r="W38" s="30">
        <v>449.65</v>
      </c>
      <c r="X38" s="30">
        <v>52.99</v>
      </c>
      <c r="Y38" s="30">
        <v>314.99</v>
      </c>
      <c r="Z38" s="30">
        <v>1.37</v>
      </c>
      <c r="AA38" s="30">
        <v>135.19999999999999</v>
      </c>
      <c r="AB38" s="30">
        <v>98.64</v>
      </c>
      <c r="AC38" s="30">
        <v>182.57</v>
      </c>
      <c r="AD38" s="30">
        <v>0.28000000000000003</v>
      </c>
      <c r="AE38" s="30">
        <v>0.09</v>
      </c>
      <c r="AF38" s="30">
        <v>0.37</v>
      </c>
      <c r="AG38" s="30">
        <v>0.38</v>
      </c>
      <c r="AH38" s="30">
        <v>3.37</v>
      </c>
      <c r="AI38" s="30">
        <v>4.1399999999999997</v>
      </c>
      <c r="AJ38" s="30">
        <v>0</v>
      </c>
      <c r="AK38" s="30">
        <v>888.76</v>
      </c>
      <c r="AL38" s="30">
        <v>748.11</v>
      </c>
      <c r="AM38" s="30">
        <v>1300.3399999999999</v>
      </c>
      <c r="AN38" s="30">
        <v>894.5</v>
      </c>
      <c r="AO38" s="30">
        <v>330.76</v>
      </c>
      <c r="AP38" s="30">
        <v>592.70000000000005</v>
      </c>
      <c r="AQ38" s="30">
        <v>277.31</v>
      </c>
      <c r="AR38" s="30">
        <v>783.58</v>
      </c>
      <c r="AS38" s="30">
        <v>260.49</v>
      </c>
      <c r="AT38" s="30">
        <v>334.12</v>
      </c>
      <c r="AU38" s="30">
        <v>434.24</v>
      </c>
      <c r="AV38" s="30">
        <v>385.08</v>
      </c>
      <c r="AW38" s="30">
        <v>223.95</v>
      </c>
      <c r="AX38" s="30">
        <v>2147.7199999999998</v>
      </c>
      <c r="AY38" s="30">
        <v>0</v>
      </c>
      <c r="AZ38" s="30">
        <v>864.28</v>
      </c>
      <c r="BA38" s="30">
        <v>419.4</v>
      </c>
      <c r="BB38" s="30">
        <v>787.85</v>
      </c>
      <c r="BC38" s="30">
        <v>189.61</v>
      </c>
      <c r="BD38" s="30">
        <v>0.42</v>
      </c>
      <c r="BE38" s="30">
        <v>0.21</v>
      </c>
      <c r="BF38" s="30">
        <v>0.18</v>
      </c>
      <c r="BG38" s="30">
        <v>0.49</v>
      </c>
      <c r="BH38" s="30">
        <v>0.5</v>
      </c>
      <c r="BI38" s="30">
        <v>1.73</v>
      </c>
      <c r="BJ38" s="30">
        <v>0.06</v>
      </c>
      <c r="BK38" s="30">
        <v>4.7699999999999996</v>
      </c>
      <c r="BL38" s="30">
        <v>0.04</v>
      </c>
      <c r="BM38" s="30">
        <v>1.75</v>
      </c>
      <c r="BN38" s="30">
        <v>0.04</v>
      </c>
      <c r="BO38" s="30">
        <v>0</v>
      </c>
      <c r="BP38" s="30">
        <v>0</v>
      </c>
      <c r="BQ38" s="30">
        <v>0.32</v>
      </c>
      <c r="BR38" s="30">
        <v>0.47</v>
      </c>
      <c r="BS38" s="30">
        <v>4.2300000000000004</v>
      </c>
      <c r="BT38" s="30">
        <v>0</v>
      </c>
      <c r="BU38" s="30">
        <v>0</v>
      </c>
      <c r="BV38" s="30">
        <v>0.46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496.07</v>
      </c>
      <c r="CC38" s="29">
        <f>SUM($CC$32:$CC$37)</f>
        <v>74.600000000000009</v>
      </c>
      <c r="CD38" s="27">
        <f>$I$38/$I$53*100</f>
        <v>17.201842228659888</v>
      </c>
      <c r="CE38" s="27">
        <v>151.63999999999999</v>
      </c>
      <c r="CG38" s="27">
        <v>50.28</v>
      </c>
      <c r="CH38" s="27">
        <v>26.65</v>
      </c>
      <c r="CI38" s="27">
        <v>38.46</v>
      </c>
      <c r="CJ38" s="27">
        <v>2724.48</v>
      </c>
      <c r="CK38" s="27">
        <v>1412.67</v>
      </c>
      <c r="CL38" s="27">
        <v>2068.58</v>
      </c>
      <c r="CM38" s="27">
        <v>41.04</v>
      </c>
      <c r="CN38" s="27">
        <v>28.64</v>
      </c>
      <c r="CO38" s="27">
        <v>34.840000000000003</v>
      </c>
      <c r="CP38" s="27">
        <v>25.2</v>
      </c>
      <c r="CQ38" s="27">
        <v>1.3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"14"</f>
        <v>14</v>
      </c>
      <c r="B40" s="24" t="s">
        <v>100</v>
      </c>
      <c r="C40" s="25" t="str">
        <f>"100"</f>
        <v>100</v>
      </c>
      <c r="D40" s="25">
        <v>1.79</v>
      </c>
      <c r="E40" s="25">
        <v>0</v>
      </c>
      <c r="F40" s="25">
        <v>7.83</v>
      </c>
      <c r="G40" s="25">
        <v>0.3</v>
      </c>
      <c r="H40" s="25">
        <v>9.01</v>
      </c>
      <c r="I40" s="25">
        <v>109.29910000000002</v>
      </c>
      <c r="J40" s="26">
        <v>0.9</v>
      </c>
      <c r="K40" s="26">
        <v>0</v>
      </c>
      <c r="L40" s="26">
        <v>0</v>
      </c>
      <c r="M40" s="26">
        <v>0</v>
      </c>
      <c r="N40" s="26">
        <v>6.55</v>
      </c>
      <c r="O40" s="26">
        <v>0.46</v>
      </c>
      <c r="P40" s="26">
        <v>2</v>
      </c>
      <c r="Q40" s="26">
        <v>0</v>
      </c>
      <c r="R40" s="26">
        <v>0</v>
      </c>
      <c r="S40" s="26">
        <v>0.3</v>
      </c>
      <c r="T40" s="26">
        <v>2</v>
      </c>
      <c r="U40" s="26">
        <v>700</v>
      </c>
      <c r="V40" s="26">
        <v>277.2</v>
      </c>
      <c r="W40" s="26">
        <v>36.08</v>
      </c>
      <c r="X40" s="26">
        <v>13.05</v>
      </c>
      <c r="Y40" s="26">
        <v>32.19</v>
      </c>
      <c r="Z40" s="26">
        <v>0.61</v>
      </c>
      <c r="AA40" s="26">
        <v>0</v>
      </c>
      <c r="AB40" s="26">
        <v>736</v>
      </c>
      <c r="AC40" s="26">
        <v>153</v>
      </c>
      <c r="AD40" s="26">
        <v>3.1</v>
      </c>
      <c r="AE40" s="26">
        <v>0.01</v>
      </c>
      <c r="AF40" s="26">
        <v>0.04</v>
      </c>
      <c r="AG40" s="26">
        <v>0.32</v>
      </c>
      <c r="AH40" s="26">
        <v>0.6</v>
      </c>
      <c r="AI40" s="26">
        <v>2.8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77</v>
      </c>
      <c r="CC40" s="25">
        <v>15.74</v>
      </c>
      <c r="CE40" s="23">
        <v>122.67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13.12</v>
      </c>
    </row>
    <row r="41" spans="1:96" s="23" customFormat="1">
      <c r="A41" s="23" t="str">
        <f>"6/2"</f>
        <v>6/2</v>
      </c>
      <c r="B41" s="24" t="s">
        <v>101</v>
      </c>
      <c r="C41" s="25" t="str">
        <f>"260"</f>
        <v>260</v>
      </c>
      <c r="D41" s="25">
        <v>1.91</v>
      </c>
      <c r="E41" s="25">
        <v>0</v>
      </c>
      <c r="F41" s="25">
        <v>3.13</v>
      </c>
      <c r="G41" s="25">
        <v>2.78</v>
      </c>
      <c r="H41" s="25">
        <v>9.64</v>
      </c>
      <c r="I41" s="25">
        <v>71.232093400000011</v>
      </c>
      <c r="J41" s="26">
        <v>0.82</v>
      </c>
      <c r="K41" s="26">
        <v>1.69</v>
      </c>
      <c r="L41" s="26">
        <v>0</v>
      </c>
      <c r="M41" s="26">
        <v>0</v>
      </c>
      <c r="N41" s="26">
        <v>4.1500000000000004</v>
      </c>
      <c r="O41" s="26">
        <v>3.64</v>
      </c>
      <c r="P41" s="26">
        <v>1.85</v>
      </c>
      <c r="Q41" s="26">
        <v>0</v>
      </c>
      <c r="R41" s="26">
        <v>0</v>
      </c>
      <c r="S41" s="26">
        <v>0.34</v>
      </c>
      <c r="T41" s="26">
        <v>1.96</v>
      </c>
      <c r="U41" s="26">
        <v>417.69</v>
      </c>
      <c r="V41" s="26">
        <v>334.4</v>
      </c>
      <c r="W41" s="26">
        <v>40.85</v>
      </c>
      <c r="X41" s="26">
        <v>20.010000000000002</v>
      </c>
      <c r="Y41" s="26">
        <v>41.6</v>
      </c>
      <c r="Z41" s="26">
        <v>0.67</v>
      </c>
      <c r="AA41" s="26">
        <v>3.12</v>
      </c>
      <c r="AB41" s="26">
        <v>1513.82</v>
      </c>
      <c r="AC41" s="26">
        <v>320.29000000000002</v>
      </c>
      <c r="AD41" s="26">
        <v>1.31</v>
      </c>
      <c r="AE41" s="26">
        <v>0.04</v>
      </c>
      <c r="AF41" s="26">
        <v>0.05</v>
      </c>
      <c r="AG41" s="26">
        <v>0.76</v>
      </c>
      <c r="AH41" s="26">
        <v>1.26</v>
      </c>
      <c r="AI41" s="26">
        <v>14.1</v>
      </c>
      <c r="AJ41" s="26">
        <v>0</v>
      </c>
      <c r="AK41" s="26">
        <v>98.44</v>
      </c>
      <c r="AL41" s="26">
        <v>83.68</v>
      </c>
      <c r="AM41" s="26">
        <v>138.77000000000001</v>
      </c>
      <c r="AN41" s="26">
        <v>139.22999999999999</v>
      </c>
      <c r="AO41" s="26">
        <v>42.38</v>
      </c>
      <c r="AP41" s="26">
        <v>83.95</v>
      </c>
      <c r="AQ41" s="26">
        <v>23.32</v>
      </c>
      <c r="AR41" s="26">
        <v>88.03</v>
      </c>
      <c r="AS41" s="26">
        <v>120.95</v>
      </c>
      <c r="AT41" s="26">
        <v>149.99</v>
      </c>
      <c r="AU41" s="26">
        <v>235.06</v>
      </c>
      <c r="AV41" s="26">
        <v>57.68</v>
      </c>
      <c r="AW41" s="26">
        <v>91.19</v>
      </c>
      <c r="AX41" s="26">
        <v>418.05</v>
      </c>
      <c r="AY41" s="26">
        <v>0</v>
      </c>
      <c r="AZ41" s="26">
        <v>89.77</v>
      </c>
      <c r="BA41" s="26">
        <v>90.6</v>
      </c>
      <c r="BB41" s="26">
        <v>74.69</v>
      </c>
      <c r="BC41" s="26">
        <v>31.63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0.16</v>
      </c>
      <c r="BL41" s="26">
        <v>0</v>
      </c>
      <c r="BM41" s="26">
        <v>0.1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0.57999999999999996</v>
      </c>
      <c r="BT41" s="26">
        <v>0</v>
      </c>
      <c r="BU41" s="26">
        <v>0</v>
      </c>
      <c r="BV41" s="26">
        <v>1.56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304.95999999999998</v>
      </c>
      <c r="CC41" s="25">
        <v>11.6</v>
      </c>
      <c r="CE41" s="23">
        <v>255.42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1.04</v>
      </c>
      <c r="CR41" s="23">
        <v>7.03</v>
      </c>
    </row>
    <row r="42" spans="1:96" s="23" customFormat="1">
      <c r="A42" s="23" t="str">
        <f>"43/3"</f>
        <v>43/3</v>
      </c>
      <c r="B42" s="24" t="s">
        <v>102</v>
      </c>
      <c r="C42" s="25" t="str">
        <f>"200"</f>
        <v>200</v>
      </c>
      <c r="D42" s="25">
        <v>4.84</v>
      </c>
      <c r="E42" s="25">
        <v>0.04</v>
      </c>
      <c r="F42" s="25">
        <v>4.24</v>
      </c>
      <c r="G42" s="25">
        <v>0.69</v>
      </c>
      <c r="H42" s="25">
        <v>51.02</v>
      </c>
      <c r="I42" s="25">
        <v>262.32997</v>
      </c>
      <c r="J42" s="26">
        <v>2.57</v>
      </c>
      <c r="K42" s="26">
        <v>0.11</v>
      </c>
      <c r="L42" s="26">
        <v>0</v>
      </c>
      <c r="M42" s="26">
        <v>0</v>
      </c>
      <c r="N42" s="26">
        <v>0.54</v>
      </c>
      <c r="O42" s="26">
        <v>48.48</v>
      </c>
      <c r="P42" s="26">
        <v>2</v>
      </c>
      <c r="Q42" s="26">
        <v>0</v>
      </c>
      <c r="R42" s="26">
        <v>0</v>
      </c>
      <c r="S42" s="26">
        <v>0</v>
      </c>
      <c r="T42" s="26">
        <v>1.56</v>
      </c>
      <c r="U42" s="26">
        <v>392.29</v>
      </c>
      <c r="V42" s="26">
        <v>70.87</v>
      </c>
      <c r="W42" s="26">
        <v>10.17</v>
      </c>
      <c r="X42" s="26">
        <v>33.46</v>
      </c>
      <c r="Y42" s="26">
        <v>99.74</v>
      </c>
      <c r="Z42" s="26">
        <v>0.72</v>
      </c>
      <c r="AA42" s="26">
        <v>20</v>
      </c>
      <c r="AB42" s="26">
        <v>13.5</v>
      </c>
      <c r="AC42" s="26">
        <v>22.5</v>
      </c>
      <c r="AD42" s="26">
        <v>0.33</v>
      </c>
      <c r="AE42" s="26">
        <v>0.05</v>
      </c>
      <c r="AF42" s="26">
        <v>0.03</v>
      </c>
      <c r="AG42" s="26">
        <v>0.96</v>
      </c>
      <c r="AH42" s="26">
        <v>2.3199999999999998</v>
      </c>
      <c r="AI42" s="26">
        <v>0</v>
      </c>
      <c r="AJ42" s="26">
        <v>0</v>
      </c>
      <c r="AK42" s="26">
        <v>290.18</v>
      </c>
      <c r="AL42" s="26">
        <v>228.39</v>
      </c>
      <c r="AM42" s="26">
        <v>429.04</v>
      </c>
      <c r="AN42" s="26">
        <v>180.57</v>
      </c>
      <c r="AO42" s="26">
        <v>110.59</v>
      </c>
      <c r="AP42" s="26">
        <v>166.94</v>
      </c>
      <c r="AQ42" s="26">
        <v>70.709999999999994</v>
      </c>
      <c r="AR42" s="26">
        <v>255.88</v>
      </c>
      <c r="AS42" s="26">
        <v>269.3</v>
      </c>
      <c r="AT42" s="26">
        <v>351.13</v>
      </c>
      <c r="AU42" s="26">
        <v>373.23</v>
      </c>
      <c r="AV42" s="26">
        <v>118.34</v>
      </c>
      <c r="AW42" s="26">
        <v>220.7</v>
      </c>
      <c r="AX42" s="26">
        <v>830.16</v>
      </c>
      <c r="AY42" s="26">
        <v>0</v>
      </c>
      <c r="AZ42" s="26">
        <v>228.73</v>
      </c>
      <c r="BA42" s="26">
        <v>229.03</v>
      </c>
      <c r="BB42" s="26">
        <v>201</v>
      </c>
      <c r="BC42" s="26">
        <v>94.47</v>
      </c>
      <c r="BD42" s="26">
        <v>0.13</v>
      </c>
      <c r="BE42" s="26">
        <v>0.06</v>
      </c>
      <c r="BF42" s="26">
        <v>0.03</v>
      </c>
      <c r="BG42" s="26">
        <v>7.0000000000000007E-2</v>
      </c>
      <c r="BH42" s="26">
        <v>0.08</v>
      </c>
      <c r="BI42" s="26">
        <v>0.4</v>
      </c>
      <c r="BJ42" s="26">
        <v>0</v>
      </c>
      <c r="BK42" s="26">
        <v>1.21</v>
      </c>
      <c r="BL42" s="26">
        <v>0</v>
      </c>
      <c r="BM42" s="26">
        <v>0.36</v>
      </c>
      <c r="BN42" s="26">
        <v>0</v>
      </c>
      <c r="BO42" s="26">
        <v>0</v>
      </c>
      <c r="BP42" s="26">
        <v>0</v>
      </c>
      <c r="BQ42" s="26">
        <v>0.08</v>
      </c>
      <c r="BR42" s="26">
        <v>0.11</v>
      </c>
      <c r="BS42" s="26">
        <v>1.1000000000000001</v>
      </c>
      <c r="BT42" s="26">
        <v>0</v>
      </c>
      <c r="BU42" s="26">
        <v>0</v>
      </c>
      <c r="BV42" s="26">
        <v>0.17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157.05000000000001</v>
      </c>
      <c r="CC42" s="25">
        <v>17.989999999999998</v>
      </c>
      <c r="CE42" s="23">
        <v>22.25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1</v>
      </c>
      <c r="CR42" s="23">
        <v>10.9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57.57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35.08</v>
      </c>
    </row>
    <row r="44" spans="1:96" s="23" customFormat="1">
      <c r="A44" s="23" t="str">
        <f>"601"</f>
        <v>601</v>
      </c>
      <c r="B44" s="24" t="s">
        <v>104</v>
      </c>
      <c r="C44" s="25" t="str">
        <f>"40"</f>
        <v>40</v>
      </c>
      <c r="D44" s="25">
        <v>0.56999999999999995</v>
      </c>
      <c r="E44" s="25">
        <v>0</v>
      </c>
      <c r="F44" s="25">
        <v>1.19</v>
      </c>
      <c r="G44" s="25">
        <v>0.04</v>
      </c>
      <c r="H44" s="25">
        <v>2.3199999999999998</v>
      </c>
      <c r="I44" s="25">
        <v>22.466191970000001</v>
      </c>
      <c r="J44" s="26">
        <v>0.91</v>
      </c>
      <c r="K44" s="26">
        <v>0</v>
      </c>
      <c r="L44" s="26">
        <v>0</v>
      </c>
      <c r="M44" s="26">
        <v>0</v>
      </c>
      <c r="N44" s="26">
        <v>0.52</v>
      </c>
      <c r="O44" s="26">
        <v>1.7</v>
      </c>
      <c r="P44" s="26">
        <v>0.1</v>
      </c>
      <c r="Q44" s="26">
        <v>0</v>
      </c>
      <c r="R44" s="26">
        <v>0</v>
      </c>
      <c r="S44" s="26">
        <v>0.11</v>
      </c>
      <c r="T44" s="26">
        <v>0.76</v>
      </c>
      <c r="U44" s="26">
        <v>262.33999999999997</v>
      </c>
      <c r="V44" s="26">
        <v>21.11</v>
      </c>
      <c r="W44" s="26">
        <v>9.6</v>
      </c>
      <c r="X44" s="26">
        <v>1.69</v>
      </c>
      <c r="Y44" s="26">
        <v>7.71</v>
      </c>
      <c r="Z44" s="26">
        <v>0.08</v>
      </c>
      <c r="AA44" s="26">
        <v>3.6</v>
      </c>
      <c r="AB44" s="26">
        <v>19.84</v>
      </c>
      <c r="AC44" s="26">
        <v>14.3</v>
      </c>
      <c r="AD44" s="26">
        <v>0.09</v>
      </c>
      <c r="AE44" s="26">
        <v>0.01</v>
      </c>
      <c r="AF44" s="26">
        <v>0.01</v>
      </c>
      <c r="AG44" s="26">
        <v>0.05</v>
      </c>
      <c r="AH44" s="26">
        <v>0.18</v>
      </c>
      <c r="AI44" s="26">
        <v>0.22</v>
      </c>
      <c r="AJ44" s="26">
        <v>0</v>
      </c>
      <c r="AK44" s="26">
        <v>12.49</v>
      </c>
      <c r="AL44" s="26">
        <v>11.4</v>
      </c>
      <c r="AM44" s="26">
        <v>21.37</v>
      </c>
      <c r="AN44" s="26">
        <v>6.63</v>
      </c>
      <c r="AO44" s="26">
        <v>4.0599999999999996</v>
      </c>
      <c r="AP44" s="26">
        <v>8.24</v>
      </c>
      <c r="AQ44" s="26">
        <v>2.65</v>
      </c>
      <c r="AR44" s="26">
        <v>13.25</v>
      </c>
      <c r="AS44" s="26">
        <v>8.75</v>
      </c>
      <c r="AT44" s="26">
        <v>10.6</v>
      </c>
      <c r="AU44" s="26">
        <v>9.01</v>
      </c>
      <c r="AV44" s="26">
        <v>5.3</v>
      </c>
      <c r="AW44" s="26">
        <v>9.2799999999999994</v>
      </c>
      <c r="AX44" s="26">
        <v>81.64</v>
      </c>
      <c r="AY44" s="26">
        <v>0</v>
      </c>
      <c r="AZ44" s="26">
        <v>25.71</v>
      </c>
      <c r="BA44" s="26">
        <v>13.25</v>
      </c>
      <c r="BB44" s="26">
        <v>6.63</v>
      </c>
      <c r="BC44" s="26">
        <v>5.3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39.01</v>
      </c>
      <c r="CC44" s="25">
        <v>4.17</v>
      </c>
      <c r="CE44" s="23">
        <v>6.91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0.67</v>
      </c>
      <c r="CR44" s="23">
        <v>2.5299999999999998</v>
      </c>
    </row>
    <row r="45" spans="1:96" s="23" customFormat="1">
      <c r="A45" s="23" t="str">
        <f>"2"</f>
        <v>2</v>
      </c>
      <c r="B45" s="24" t="s">
        <v>96</v>
      </c>
      <c r="C45" s="25" t="str">
        <f>"57,1"</f>
        <v>57,1</v>
      </c>
      <c r="D45" s="25">
        <v>3.78</v>
      </c>
      <c r="E45" s="25">
        <v>0</v>
      </c>
      <c r="F45" s="25">
        <v>0.38</v>
      </c>
      <c r="G45" s="25">
        <v>0.38</v>
      </c>
      <c r="H45" s="25">
        <v>26.78</v>
      </c>
      <c r="I45" s="25">
        <v>127.84747099999998</v>
      </c>
      <c r="J45" s="26">
        <v>0</v>
      </c>
      <c r="K45" s="26">
        <v>0</v>
      </c>
      <c r="L45" s="26">
        <v>0</v>
      </c>
      <c r="M45" s="26">
        <v>0</v>
      </c>
      <c r="N45" s="26">
        <v>0.63</v>
      </c>
      <c r="O45" s="26">
        <v>26.04</v>
      </c>
      <c r="P45" s="26">
        <v>0.11</v>
      </c>
      <c r="Q45" s="26">
        <v>0</v>
      </c>
      <c r="R45" s="26">
        <v>0</v>
      </c>
      <c r="S45" s="26">
        <v>0</v>
      </c>
      <c r="T45" s="26">
        <v>1.03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182.31</v>
      </c>
      <c r="AL45" s="26">
        <v>189.77</v>
      </c>
      <c r="AM45" s="26">
        <v>290.61</v>
      </c>
      <c r="AN45" s="26">
        <v>96.37</v>
      </c>
      <c r="AO45" s="26">
        <v>57.13</v>
      </c>
      <c r="AP45" s="26">
        <v>114.26</v>
      </c>
      <c r="AQ45" s="26">
        <v>43.22</v>
      </c>
      <c r="AR45" s="26">
        <v>206.66</v>
      </c>
      <c r="AS45" s="26">
        <v>128.16999999999999</v>
      </c>
      <c r="AT45" s="26">
        <v>178.84</v>
      </c>
      <c r="AU45" s="26">
        <v>147.54</v>
      </c>
      <c r="AV45" s="26">
        <v>77.5</v>
      </c>
      <c r="AW45" s="26">
        <v>137.11000000000001</v>
      </c>
      <c r="AX45" s="26">
        <v>1146.55</v>
      </c>
      <c r="AY45" s="26">
        <v>0</v>
      </c>
      <c r="AZ45" s="26">
        <v>373.57</v>
      </c>
      <c r="BA45" s="26">
        <v>162.44</v>
      </c>
      <c r="BB45" s="26">
        <v>107.8</v>
      </c>
      <c r="BC45" s="26">
        <v>85.44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0.05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0.04</v>
      </c>
      <c r="BT45" s="26">
        <v>0</v>
      </c>
      <c r="BU45" s="26">
        <v>0</v>
      </c>
      <c r="BV45" s="26">
        <v>0.16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22.33</v>
      </c>
      <c r="CC45" s="25">
        <v>3.2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2.66</v>
      </c>
    </row>
    <row r="46" spans="1:96" s="23" customFormat="1">
      <c r="A46" s="23" t="str">
        <f>"3"</f>
        <v>3</v>
      </c>
      <c r="B46" s="24" t="s">
        <v>105</v>
      </c>
      <c r="C46" s="25" t="str">
        <f>"40"</f>
        <v>40</v>
      </c>
      <c r="D46" s="25">
        <v>2.64</v>
      </c>
      <c r="E46" s="25">
        <v>0</v>
      </c>
      <c r="F46" s="25">
        <v>0.48</v>
      </c>
      <c r="G46" s="25">
        <v>0.48</v>
      </c>
      <c r="H46" s="25">
        <v>16.68</v>
      </c>
      <c r="I46" s="25">
        <v>77.352000000000004</v>
      </c>
      <c r="J46" s="26">
        <v>0.08</v>
      </c>
      <c r="K46" s="26">
        <v>0</v>
      </c>
      <c r="L46" s="26">
        <v>0</v>
      </c>
      <c r="M46" s="26">
        <v>0</v>
      </c>
      <c r="N46" s="26">
        <v>0.48</v>
      </c>
      <c r="O46" s="26">
        <v>12.88</v>
      </c>
      <c r="P46" s="26">
        <v>3.32</v>
      </c>
      <c r="Q46" s="26">
        <v>0</v>
      </c>
      <c r="R46" s="26">
        <v>0</v>
      </c>
      <c r="S46" s="26">
        <v>0.4</v>
      </c>
      <c r="T46" s="26">
        <v>1</v>
      </c>
      <c r="U46" s="26">
        <v>244</v>
      </c>
      <c r="V46" s="26">
        <v>98</v>
      </c>
      <c r="W46" s="26">
        <v>14</v>
      </c>
      <c r="X46" s="26">
        <v>18.8</v>
      </c>
      <c r="Y46" s="26">
        <v>63.2</v>
      </c>
      <c r="Z46" s="26">
        <v>1.56</v>
      </c>
      <c r="AA46" s="26">
        <v>0</v>
      </c>
      <c r="AB46" s="26">
        <v>2</v>
      </c>
      <c r="AC46" s="26">
        <v>0.4</v>
      </c>
      <c r="AD46" s="26">
        <v>0.56000000000000005</v>
      </c>
      <c r="AE46" s="26">
        <v>7.0000000000000007E-2</v>
      </c>
      <c r="AF46" s="26">
        <v>0.03</v>
      </c>
      <c r="AG46" s="26">
        <v>0.28000000000000003</v>
      </c>
      <c r="AH46" s="26">
        <v>0.8</v>
      </c>
      <c r="AI46" s="26">
        <v>0</v>
      </c>
      <c r="AJ46" s="26">
        <v>0</v>
      </c>
      <c r="AK46" s="26">
        <v>0</v>
      </c>
      <c r="AL46" s="26">
        <v>0</v>
      </c>
      <c r="AM46" s="26">
        <v>170.8</v>
      </c>
      <c r="AN46" s="26">
        <v>89.2</v>
      </c>
      <c r="AO46" s="26">
        <v>37.200000000000003</v>
      </c>
      <c r="AP46" s="26">
        <v>79.2</v>
      </c>
      <c r="AQ46" s="26">
        <v>32</v>
      </c>
      <c r="AR46" s="26">
        <v>148.4</v>
      </c>
      <c r="AS46" s="26">
        <v>118.8</v>
      </c>
      <c r="AT46" s="26">
        <v>116.4</v>
      </c>
      <c r="AU46" s="26">
        <v>185.6</v>
      </c>
      <c r="AV46" s="26">
        <v>49.6</v>
      </c>
      <c r="AW46" s="26">
        <v>124</v>
      </c>
      <c r="AX46" s="26">
        <v>611.6</v>
      </c>
      <c r="AY46" s="26">
        <v>0</v>
      </c>
      <c r="AZ46" s="26">
        <v>210.4</v>
      </c>
      <c r="BA46" s="26">
        <v>116.4</v>
      </c>
      <c r="BB46" s="26">
        <v>72</v>
      </c>
      <c r="BC46" s="26">
        <v>52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0.06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0.04</v>
      </c>
      <c r="BT46" s="26">
        <v>0</v>
      </c>
      <c r="BU46" s="26">
        <v>0</v>
      </c>
      <c r="BV46" s="26">
        <v>0.19</v>
      </c>
      <c r="BW46" s="26">
        <v>0.03</v>
      </c>
      <c r="BX46" s="26">
        <v>0</v>
      </c>
      <c r="BY46" s="26">
        <v>0</v>
      </c>
      <c r="BZ46" s="26">
        <v>0</v>
      </c>
      <c r="CA46" s="26">
        <v>0</v>
      </c>
      <c r="CB46" s="26">
        <v>18.8</v>
      </c>
      <c r="CC46" s="25">
        <v>2.3199999999999998</v>
      </c>
      <c r="CE46" s="23">
        <v>0.33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1.93</v>
      </c>
    </row>
    <row r="47" spans="1:96" s="19" customFormat="1">
      <c r="A47" s="19" t="str">
        <f>"37/10"</f>
        <v>37/10</v>
      </c>
      <c r="B47" s="20" t="s">
        <v>106</v>
      </c>
      <c r="C47" s="21" t="str">
        <f>"200"</f>
        <v>200</v>
      </c>
      <c r="D47" s="21">
        <v>0.5</v>
      </c>
      <c r="E47" s="21">
        <v>0</v>
      </c>
      <c r="F47" s="21">
        <v>0.21</v>
      </c>
      <c r="G47" s="21">
        <v>0.21</v>
      </c>
      <c r="H47" s="21">
        <v>20.16</v>
      </c>
      <c r="I47" s="21">
        <v>77.018329999999992</v>
      </c>
      <c r="J47" s="22">
        <v>0.03</v>
      </c>
      <c r="K47" s="22">
        <v>0</v>
      </c>
      <c r="L47" s="22">
        <v>0</v>
      </c>
      <c r="M47" s="22">
        <v>0</v>
      </c>
      <c r="N47" s="22">
        <v>15.97</v>
      </c>
      <c r="O47" s="22">
        <v>0.88</v>
      </c>
      <c r="P47" s="22">
        <v>3.31</v>
      </c>
      <c r="Q47" s="22">
        <v>0</v>
      </c>
      <c r="R47" s="22">
        <v>0</v>
      </c>
      <c r="S47" s="22">
        <v>0.75</v>
      </c>
      <c r="T47" s="22">
        <v>0.72</v>
      </c>
      <c r="U47" s="22">
        <v>1.73</v>
      </c>
      <c r="V47" s="22">
        <v>7.72</v>
      </c>
      <c r="W47" s="22">
        <v>9.02</v>
      </c>
      <c r="X47" s="22">
        <v>2.42</v>
      </c>
      <c r="Y47" s="22">
        <v>2.37</v>
      </c>
      <c r="Z47" s="22">
        <v>0.47</v>
      </c>
      <c r="AA47" s="22">
        <v>0</v>
      </c>
      <c r="AB47" s="22">
        <v>661.5</v>
      </c>
      <c r="AC47" s="22">
        <v>122.55</v>
      </c>
      <c r="AD47" s="22">
        <v>0.56999999999999995</v>
      </c>
      <c r="AE47" s="22">
        <v>0.01</v>
      </c>
      <c r="AF47" s="22">
        <v>0.04</v>
      </c>
      <c r="AG47" s="22">
        <v>0.15</v>
      </c>
      <c r="AH47" s="22">
        <v>0.21</v>
      </c>
      <c r="AI47" s="22">
        <v>60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232.11</v>
      </c>
      <c r="CC47" s="21">
        <v>8.58</v>
      </c>
      <c r="CE47" s="19">
        <v>110.25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5.2</v>
      </c>
    </row>
    <row r="48" spans="1:96" s="27" customFormat="1" ht="11.4">
      <c r="B48" s="28" t="s">
        <v>115</v>
      </c>
      <c r="C48" s="29"/>
      <c r="D48" s="29">
        <v>31.02</v>
      </c>
      <c r="E48" s="29">
        <v>13.29</v>
      </c>
      <c r="F48" s="29">
        <v>30.37</v>
      </c>
      <c r="G48" s="29">
        <v>8.7799999999999994</v>
      </c>
      <c r="H48" s="29">
        <v>146.32</v>
      </c>
      <c r="I48" s="29">
        <v>966.45</v>
      </c>
      <c r="J48" s="30">
        <v>11.27</v>
      </c>
      <c r="K48" s="30">
        <v>5.05</v>
      </c>
      <c r="L48" s="30">
        <v>0</v>
      </c>
      <c r="M48" s="30">
        <v>0</v>
      </c>
      <c r="N48" s="30">
        <v>29.94</v>
      </c>
      <c r="O48" s="30">
        <v>103.16</v>
      </c>
      <c r="P48" s="30">
        <v>13.22</v>
      </c>
      <c r="Q48" s="30">
        <v>0</v>
      </c>
      <c r="R48" s="30">
        <v>0</v>
      </c>
      <c r="S48" s="30">
        <v>1.95</v>
      </c>
      <c r="T48" s="30">
        <v>10.67</v>
      </c>
      <c r="U48" s="30">
        <v>2247.04</v>
      </c>
      <c r="V48" s="30">
        <v>1040.1199999999999</v>
      </c>
      <c r="W48" s="30">
        <v>131.63</v>
      </c>
      <c r="X48" s="30">
        <v>107.76</v>
      </c>
      <c r="Y48" s="30">
        <v>377.27</v>
      </c>
      <c r="Z48" s="30">
        <v>6.28</v>
      </c>
      <c r="AA48" s="30">
        <v>26.72</v>
      </c>
      <c r="AB48" s="30">
        <v>2946.66</v>
      </c>
      <c r="AC48" s="30">
        <v>633.04</v>
      </c>
      <c r="AD48" s="30">
        <v>8.58</v>
      </c>
      <c r="AE48" s="30">
        <v>0.25</v>
      </c>
      <c r="AF48" s="30">
        <v>0.31</v>
      </c>
      <c r="AG48" s="30">
        <v>5.81</v>
      </c>
      <c r="AH48" s="30">
        <v>11.79</v>
      </c>
      <c r="AI48" s="30">
        <v>77.319999999999993</v>
      </c>
      <c r="AJ48" s="30">
        <v>0</v>
      </c>
      <c r="AK48" s="30">
        <v>1373.16</v>
      </c>
      <c r="AL48" s="30">
        <v>1124.8499999999999</v>
      </c>
      <c r="AM48" s="30">
        <v>2187.0300000000002</v>
      </c>
      <c r="AN48" s="30">
        <v>1671.81</v>
      </c>
      <c r="AO48" s="30">
        <v>584.80999999999995</v>
      </c>
      <c r="AP48" s="30">
        <v>1057.51</v>
      </c>
      <c r="AQ48" s="30">
        <v>333.92</v>
      </c>
      <c r="AR48" s="30">
        <v>1337.94</v>
      </c>
      <c r="AS48" s="30">
        <v>1456.51</v>
      </c>
      <c r="AT48" s="30">
        <v>1601.42</v>
      </c>
      <c r="AU48" s="30">
        <v>2254.62</v>
      </c>
      <c r="AV48" s="30">
        <v>836.53</v>
      </c>
      <c r="AW48" s="30">
        <v>1289.22</v>
      </c>
      <c r="AX48" s="30">
        <v>5606.41</v>
      </c>
      <c r="AY48" s="30">
        <v>206.63</v>
      </c>
      <c r="AZ48" s="30">
        <v>1523.41</v>
      </c>
      <c r="BA48" s="30">
        <v>1214.07</v>
      </c>
      <c r="BB48" s="30">
        <v>961.86</v>
      </c>
      <c r="BC48" s="30">
        <v>477.89</v>
      </c>
      <c r="BD48" s="30">
        <v>0.13</v>
      </c>
      <c r="BE48" s="30">
        <v>0.06</v>
      </c>
      <c r="BF48" s="30">
        <v>0.03</v>
      </c>
      <c r="BG48" s="30">
        <v>7.0000000000000007E-2</v>
      </c>
      <c r="BH48" s="30">
        <v>0.08</v>
      </c>
      <c r="BI48" s="30">
        <v>0.4</v>
      </c>
      <c r="BJ48" s="30">
        <v>0</v>
      </c>
      <c r="BK48" s="30">
        <v>1.72</v>
      </c>
      <c r="BL48" s="30">
        <v>0</v>
      </c>
      <c r="BM48" s="30">
        <v>0.62</v>
      </c>
      <c r="BN48" s="30">
        <v>0.03</v>
      </c>
      <c r="BO48" s="30">
        <v>0.04</v>
      </c>
      <c r="BP48" s="30">
        <v>0</v>
      </c>
      <c r="BQ48" s="30">
        <v>0.08</v>
      </c>
      <c r="BR48" s="30">
        <v>0.12</v>
      </c>
      <c r="BS48" s="30">
        <v>2.67</v>
      </c>
      <c r="BT48" s="30">
        <v>0</v>
      </c>
      <c r="BU48" s="30">
        <v>0</v>
      </c>
      <c r="BV48" s="30">
        <v>4.3600000000000003</v>
      </c>
      <c r="BW48" s="30">
        <v>0.05</v>
      </c>
      <c r="BX48" s="30">
        <v>0</v>
      </c>
      <c r="BY48" s="30">
        <v>0</v>
      </c>
      <c r="BZ48" s="30">
        <v>0</v>
      </c>
      <c r="CA48" s="30">
        <v>0</v>
      </c>
      <c r="CB48" s="30">
        <v>937.2</v>
      </c>
      <c r="CC48" s="29">
        <f>SUM($CC$39:$CC$47)</f>
        <v>121.17</v>
      </c>
      <c r="CD48" s="27">
        <f>$I$48/$I$53*100</f>
        <v>31.039433199940909</v>
      </c>
      <c r="CE48" s="27">
        <v>517.83000000000004</v>
      </c>
      <c r="CG48" s="27">
        <v>115.87</v>
      </c>
      <c r="CH48" s="27">
        <v>64.569999999999993</v>
      </c>
      <c r="CI48" s="27">
        <v>90.22</v>
      </c>
      <c r="CJ48" s="27">
        <v>4675.34</v>
      </c>
      <c r="CK48" s="27">
        <v>1985.91</v>
      </c>
      <c r="CL48" s="27">
        <v>3330.62</v>
      </c>
      <c r="CM48" s="27">
        <v>149</v>
      </c>
      <c r="CN48" s="27">
        <v>90.37</v>
      </c>
      <c r="CO48" s="27">
        <v>119.7</v>
      </c>
      <c r="CP48" s="27">
        <v>10</v>
      </c>
      <c r="CQ48" s="27">
        <v>3.21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86.48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11.04</v>
      </c>
      <c r="CE50" s="23">
        <v>0</v>
      </c>
      <c r="CG50" s="23">
        <v>2.7</v>
      </c>
      <c r="CH50" s="23">
        <v>2.7</v>
      </c>
      <c r="CI50" s="23">
        <v>2.7</v>
      </c>
      <c r="CJ50" s="23">
        <v>270</v>
      </c>
      <c r="CK50" s="23">
        <v>122.85</v>
      </c>
      <c r="CL50" s="23">
        <v>196.43</v>
      </c>
      <c r="CM50" s="23">
        <v>0.41</v>
      </c>
      <c r="CN50" s="23">
        <v>0.41</v>
      </c>
      <c r="CO50" s="23">
        <v>0.41</v>
      </c>
      <c r="CP50" s="23">
        <v>0</v>
      </c>
      <c r="CQ50" s="23">
        <v>0</v>
      </c>
      <c r="CR50" s="23">
        <v>9.1999999999999993</v>
      </c>
    </row>
    <row r="51" spans="1:96" s="19" customFormat="1">
      <c r="A51" s="19" t="str">
        <f>""</f>
        <v/>
      </c>
      <c r="B51" s="20" t="s">
        <v>110</v>
      </c>
      <c r="C51" s="21" t="str">
        <f>"30"</f>
        <v>30</v>
      </c>
      <c r="D51" s="21">
        <v>1.5</v>
      </c>
      <c r="E51" s="21">
        <v>0</v>
      </c>
      <c r="F51" s="21">
        <v>4.8</v>
      </c>
      <c r="G51" s="21">
        <v>0</v>
      </c>
      <c r="H51" s="21">
        <v>17.7</v>
      </c>
      <c r="I51" s="21">
        <v>116.45999999999998</v>
      </c>
      <c r="J51" s="22">
        <v>0</v>
      </c>
      <c r="K51" s="22">
        <v>0</v>
      </c>
      <c r="L51" s="22">
        <v>0</v>
      </c>
      <c r="M51" s="22">
        <v>0</v>
      </c>
      <c r="N51" s="22">
        <v>17.7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13.19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11</v>
      </c>
    </row>
    <row r="52" spans="1:96" s="27" customFormat="1" ht="11.4">
      <c r="B52" s="28" t="s">
        <v>117</v>
      </c>
      <c r="C52" s="29"/>
      <c r="D52" s="29">
        <v>2.5</v>
      </c>
      <c r="E52" s="29">
        <v>0</v>
      </c>
      <c r="F52" s="29">
        <v>5</v>
      </c>
      <c r="G52" s="29">
        <v>0</v>
      </c>
      <c r="H52" s="29">
        <v>38.299999999999997</v>
      </c>
      <c r="I52" s="29">
        <v>202.94</v>
      </c>
      <c r="J52" s="30">
        <v>0</v>
      </c>
      <c r="K52" s="30">
        <v>0</v>
      </c>
      <c r="L52" s="30">
        <v>0</v>
      </c>
      <c r="M52" s="30">
        <v>0</v>
      </c>
      <c r="N52" s="30">
        <v>37.5</v>
      </c>
      <c r="O52" s="30">
        <v>0.4</v>
      </c>
      <c r="P52" s="30">
        <v>0.4</v>
      </c>
      <c r="Q52" s="30">
        <v>0</v>
      </c>
      <c r="R52" s="30">
        <v>0</v>
      </c>
      <c r="S52" s="30">
        <v>1</v>
      </c>
      <c r="T52" s="30">
        <v>0.6</v>
      </c>
      <c r="U52" s="30">
        <v>12</v>
      </c>
      <c r="V52" s="30">
        <v>240</v>
      </c>
      <c r="W52" s="30">
        <v>14</v>
      </c>
      <c r="X52" s="30">
        <v>8</v>
      </c>
      <c r="Y52" s="30">
        <v>14</v>
      </c>
      <c r="Z52" s="30">
        <v>2.8</v>
      </c>
      <c r="AA52" s="30">
        <v>0</v>
      </c>
      <c r="AB52" s="30">
        <v>0</v>
      </c>
      <c r="AC52" s="30">
        <v>0</v>
      </c>
      <c r="AD52" s="30">
        <v>0.2</v>
      </c>
      <c r="AE52" s="30">
        <v>0.02</v>
      </c>
      <c r="AF52" s="30">
        <v>0.02</v>
      </c>
      <c r="AG52" s="30">
        <v>0.2</v>
      </c>
      <c r="AH52" s="30">
        <v>0.4</v>
      </c>
      <c r="AI52" s="30">
        <v>4</v>
      </c>
      <c r="AJ52" s="30">
        <v>0.4</v>
      </c>
      <c r="AK52" s="30">
        <v>16</v>
      </c>
      <c r="AL52" s="30">
        <v>20</v>
      </c>
      <c r="AM52" s="30">
        <v>28</v>
      </c>
      <c r="AN52" s="30">
        <v>28</v>
      </c>
      <c r="AO52" s="30">
        <v>4</v>
      </c>
      <c r="AP52" s="30">
        <v>16</v>
      </c>
      <c r="AQ52" s="30">
        <v>4</v>
      </c>
      <c r="AR52" s="30">
        <v>14</v>
      </c>
      <c r="AS52" s="30">
        <v>26</v>
      </c>
      <c r="AT52" s="30">
        <v>16</v>
      </c>
      <c r="AU52" s="30">
        <v>116</v>
      </c>
      <c r="AV52" s="30">
        <v>10</v>
      </c>
      <c r="AW52" s="30">
        <v>22</v>
      </c>
      <c r="AX52" s="30">
        <v>64</v>
      </c>
      <c r="AY52" s="30">
        <v>0</v>
      </c>
      <c r="AZ52" s="30">
        <v>20</v>
      </c>
      <c r="BA52" s="30">
        <v>24</v>
      </c>
      <c r="BB52" s="30">
        <v>10</v>
      </c>
      <c r="BC52" s="30">
        <v>8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176.2</v>
      </c>
      <c r="CC52" s="29">
        <f>SUM($CC$49:$CC$51)</f>
        <v>24.229999999999997</v>
      </c>
      <c r="CD52" s="27">
        <f>$I$52/$I$53*100</f>
        <v>6.5178152761094799</v>
      </c>
      <c r="CE52" s="27">
        <v>0</v>
      </c>
      <c r="CG52" s="27">
        <v>2.7</v>
      </c>
      <c r="CH52" s="27">
        <v>2.7</v>
      </c>
      <c r="CI52" s="27">
        <v>2.7</v>
      </c>
      <c r="CJ52" s="27">
        <v>270</v>
      </c>
      <c r="CK52" s="27">
        <v>122.85</v>
      </c>
      <c r="CL52" s="27">
        <v>196.43</v>
      </c>
      <c r="CM52" s="27">
        <v>0.41</v>
      </c>
      <c r="CN52" s="27">
        <v>0.41</v>
      </c>
      <c r="CO52" s="27">
        <v>0.41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90.26</v>
      </c>
      <c r="E53" s="29">
        <v>46.53</v>
      </c>
      <c r="F53" s="29">
        <v>111.35</v>
      </c>
      <c r="G53" s="29">
        <v>18.27</v>
      </c>
      <c r="H53" s="29">
        <v>450.77</v>
      </c>
      <c r="I53" s="29">
        <v>3113.62</v>
      </c>
      <c r="J53" s="30">
        <v>50.91</v>
      </c>
      <c r="K53" s="30">
        <v>10.4</v>
      </c>
      <c r="L53" s="30">
        <v>0</v>
      </c>
      <c r="M53" s="30">
        <v>0</v>
      </c>
      <c r="N53" s="30">
        <v>197.12</v>
      </c>
      <c r="O53" s="30">
        <v>225.34</v>
      </c>
      <c r="P53" s="30">
        <v>28.31</v>
      </c>
      <c r="Q53" s="30">
        <v>0</v>
      </c>
      <c r="R53" s="30">
        <v>0</v>
      </c>
      <c r="S53" s="30">
        <v>6.96</v>
      </c>
      <c r="T53" s="30">
        <v>30.28</v>
      </c>
      <c r="U53" s="30">
        <v>5332.66</v>
      </c>
      <c r="V53" s="30">
        <v>3161.83</v>
      </c>
      <c r="W53" s="30">
        <v>1097</v>
      </c>
      <c r="X53" s="30">
        <v>308.81</v>
      </c>
      <c r="Y53" s="30">
        <v>1291.8</v>
      </c>
      <c r="Z53" s="30">
        <v>19.36</v>
      </c>
      <c r="AA53" s="30">
        <v>301.32</v>
      </c>
      <c r="AB53" s="30">
        <v>5712.86</v>
      </c>
      <c r="AC53" s="30">
        <v>1524.78</v>
      </c>
      <c r="AD53" s="30">
        <v>16.13</v>
      </c>
      <c r="AE53" s="30">
        <v>0.64</v>
      </c>
      <c r="AF53" s="30">
        <v>1.31</v>
      </c>
      <c r="AG53" s="30">
        <v>11.91</v>
      </c>
      <c r="AH53" s="30">
        <v>28.79</v>
      </c>
      <c r="AI53" s="30">
        <v>168.7</v>
      </c>
      <c r="AJ53" s="30">
        <v>0.8</v>
      </c>
      <c r="AK53" s="30">
        <v>4233.2299999999996</v>
      </c>
      <c r="AL53" s="30">
        <v>3510.68</v>
      </c>
      <c r="AM53" s="30">
        <v>6383.22</v>
      </c>
      <c r="AN53" s="30">
        <v>4805.26</v>
      </c>
      <c r="AO53" s="30">
        <v>1682.43</v>
      </c>
      <c r="AP53" s="30">
        <v>3044.09</v>
      </c>
      <c r="AQ53" s="30">
        <v>1111.19</v>
      </c>
      <c r="AR53" s="30">
        <v>3841.36</v>
      </c>
      <c r="AS53" s="30">
        <v>3159.49</v>
      </c>
      <c r="AT53" s="30">
        <v>3518.79</v>
      </c>
      <c r="AU53" s="30">
        <v>5123.42</v>
      </c>
      <c r="AV53" s="30">
        <v>2226.14</v>
      </c>
      <c r="AW53" s="30">
        <v>2766.76</v>
      </c>
      <c r="AX53" s="30">
        <v>13793.39</v>
      </c>
      <c r="AY53" s="30">
        <v>392.59</v>
      </c>
      <c r="AZ53" s="30">
        <v>4201.41</v>
      </c>
      <c r="BA53" s="30">
        <v>2962.44</v>
      </c>
      <c r="BB53" s="30">
        <v>3215.17</v>
      </c>
      <c r="BC53" s="30">
        <v>1205.1500000000001</v>
      </c>
      <c r="BD53" s="30">
        <v>1.07</v>
      </c>
      <c r="BE53" s="30">
        <v>0.52</v>
      </c>
      <c r="BF53" s="30">
        <v>0.4</v>
      </c>
      <c r="BG53" s="30">
        <v>1.04</v>
      </c>
      <c r="BH53" s="30">
        <v>1.0900000000000001</v>
      </c>
      <c r="BI53" s="30">
        <v>4</v>
      </c>
      <c r="BJ53" s="30">
        <v>0.1</v>
      </c>
      <c r="BK53" s="30">
        <v>12.17</v>
      </c>
      <c r="BL53" s="30">
        <v>7.0000000000000007E-2</v>
      </c>
      <c r="BM53" s="30">
        <v>4.4400000000000004</v>
      </c>
      <c r="BN53" s="30">
        <v>0.11</v>
      </c>
      <c r="BO53" s="30">
        <v>0.08</v>
      </c>
      <c r="BP53" s="30">
        <v>0</v>
      </c>
      <c r="BQ53" s="30">
        <v>0.75</v>
      </c>
      <c r="BR53" s="30">
        <v>1.1100000000000001</v>
      </c>
      <c r="BS53" s="30">
        <v>12.95</v>
      </c>
      <c r="BT53" s="30">
        <v>0</v>
      </c>
      <c r="BU53" s="30">
        <v>0</v>
      </c>
      <c r="BV53" s="30">
        <v>9.0399999999999991</v>
      </c>
      <c r="BW53" s="30">
        <v>0.14000000000000001</v>
      </c>
      <c r="BX53" s="30">
        <v>0</v>
      </c>
      <c r="BY53" s="30">
        <v>0</v>
      </c>
      <c r="BZ53" s="30">
        <v>0</v>
      </c>
      <c r="CA53" s="30">
        <v>0</v>
      </c>
      <c r="CB53" s="30">
        <v>3058.9</v>
      </c>
      <c r="CC53" s="29">
        <v>411</v>
      </c>
      <c r="CE53" s="27">
        <v>1253.46</v>
      </c>
      <c r="CG53" s="27">
        <v>344</v>
      </c>
      <c r="CH53" s="27">
        <v>193.68</v>
      </c>
      <c r="CI53" s="27">
        <v>268.83999999999997</v>
      </c>
      <c r="CJ53" s="27">
        <v>15897.81</v>
      </c>
      <c r="CK53" s="27">
        <v>7149.91</v>
      </c>
      <c r="CL53" s="27">
        <v>11523.86</v>
      </c>
      <c r="CM53" s="27">
        <v>394.26</v>
      </c>
      <c r="CN53" s="27">
        <v>248.47</v>
      </c>
      <c r="CO53" s="27">
        <v>321.39</v>
      </c>
      <c r="CP53" s="27">
        <v>69.8</v>
      </c>
      <c r="CQ53" s="27">
        <v>8.24</v>
      </c>
    </row>
    <row r="54" spans="1:96">
      <c r="A54" s="81" t="s">
        <v>154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</row>
    <row r="55" spans="1:96" hidden="1">
      <c r="B55" s="14" t="s">
        <v>119</v>
      </c>
      <c r="C55" s="16"/>
      <c r="D55" s="16">
        <v>12</v>
      </c>
      <c r="E55" s="16"/>
      <c r="F55" s="16">
        <v>33</v>
      </c>
      <c r="G55" s="16"/>
      <c r="H55" s="16">
        <v>55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A31:XFD31"/>
    <mergeCell ref="C8:C9"/>
    <mergeCell ref="D8:E8"/>
    <mergeCell ref="CC8:CC9"/>
    <mergeCell ref="W8:Z8"/>
    <mergeCell ref="AA8:AI8"/>
    <mergeCell ref="CR8:CR9"/>
    <mergeCell ref="F8:G8"/>
    <mergeCell ref="H8:H9"/>
    <mergeCell ref="G1:CC1"/>
    <mergeCell ref="I8:I9"/>
    <mergeCell ref="A2:I2"/>
    <mergeCell ref="A8:A9"/>
    <mergeCell ref="B8:B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4" t="s">
        <v>122</v>
      </c>
      <c r="C1" s="85"/>
      <c r="D1" s="86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11.04</v>
      </c>
      <c r="G29" s="42">
        <v>86.48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30</v>
      </c>
      <c r="F30" s="55">
        <v>13.19</v>
      </c>
      <c r="G30" s="54">
        <v>116.45999999999998</v>
      </c>
      <c r="H30" s="54">
        <v>1.5</v>
      </c>
      <c r="I30" s="54">
        <v>4.8</v>
      </c>
      <c r="J30" s="56">
        <v>17.7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45407.342777777776</v>
      </c>
      <c r="C1">
        <f>YEAR(Дата_Сост)</f>
        <v>2024</v>
      </c>
      <c r="D1">
        <f>MONTH(Дата_Сост)</f>
        <v>4</v>
      </c>
      <c r="E1">
        <f>DAY(Дата_Сост)</f>
        <v>25</v>
      </c>
    </row>
    <row r="2" spans="1:5">
      <c r="A2" t="s">
        <v>82</v>
      </c>
      <c r="B2" s="2">
        <v>45405.488391203704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28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25.04.2024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2024-04-23T07:17:58Z</cp:lastPrinted>
  <dcterms:created xsi:type="dcterms:W3CDTF">2002-09-22T07:35:02Z</dcterms:created>
  <dcterms:modified xsi:type="dcterms:W3CDTF">2024-04-23T07:18:07Z</dcterms:modified>
</cp:coreProperties>
</file>