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02.05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'02.05.2024'!$A$3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46" i="1"/>
  <c r="CD42"/>
  <c r="CD34"/>
  <c r="CD28"/>
  <c r="CD23"/>
  <c r="CD15"/>
  <c r="CC46"/>
  <c r="A45"/>
  <c r="C45"/>
  <c r="A44"/>
  <c r="C44"/>
  <c r="CC42"/>
  <c r="A41"/>
  <c r="C41"/>
  <c r="A40"/>
  <c r="C40"/>
  <c r="A39"/>
  <c r="C39"/>
  <c r="A38"/>
  <c r="C38"/>
  <c r="A37"/>
  <c r="C37"/>
  <c r="A36"/>
  <c r="C36"/>
  <c r="CC34"/>
  <c r="A33"/>
  <c r="C33"/>
  <c r="A32"/>
  <c r="C32"/>
  <c r="A31"/>
  <c r="C31"/>
  <c r="A30"/>
  <c r="C30"/>
  <c r="CC28"/>
  <c r="A26"/>
  <c r="C26"/>
  <c r="A25"/>
  <c r="C25"/>
  <c r="CC23"/>
  <c r="A22"/>
  <c r="C22"/>
  <c r="A21"/>
  <c r="C21"/>
  <c r="A20"/>
  <c r="C20"/>
  <c r="A19"/>
  <c r="C19"/>
  <c r="A18"/>
  <c r="C18"/>
  <c r="A17"/>
  <c r="C17"/>
  <c r="C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<sst xmlns="http://schemas.openxmlformats.org/spreadsheetml/2006/main" count="181" uniqueCount="154">
  <si>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</si>
  <si>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</si>
  <si>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</si>
  <si>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</si>
  <si>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</si>
  <si>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</si>
  <si>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</si>
  <si>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</si>
  <si>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</si>
  <si>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</si>
  <si>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</si>
  <si>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</si>
  <si>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</si>
  <si>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</si>
  <si>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</si>
  <si>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</si>
  <si>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</si>
  <si>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</si>
  <si>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</si>
  <si>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</si>
  <si>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</si>
  <si>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</si>
  <si>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</si>
  <si>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</si>
  <si>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</si>
  <si>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</si>
  <si>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</si>
  <si>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</si>
  <si>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</si>
  <si>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</si>
  <si>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</si>
  <si>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</si>
  <si>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</si>
  <si>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</si>
  <si>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</si>
  <si>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</si>
  <si>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</si>
  <si>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</si>
  <si>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</si>
  <si>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</si>
  <si>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</si>
  <si>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</si>
  <si>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</si>
  <si>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</si>
  <si>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</si>
  <si>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</si>
  <si>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</si>
  <si>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</si>
  <si>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</si>
  <si>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</si>
  <si>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</si>
  <si>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</si>
  <si>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</si>
  <si>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</si>
  <si>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</si>
  <si>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</si>
  <si>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</si>
  <si>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</si>
  <si>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</si>
  <si>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</si>
  <si>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</si>
  <si>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</si>
  <si>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</si>
  <si>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</si>
  <si>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</si>
  <si>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</si>
  <si>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</si>
  <si>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</si>
  <si>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</si>
  <si>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</si>
  <si>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</si>
  <si>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</si>
  <si>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</si>
  <si>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</si>
  <si>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</si>
  <si>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</si>
  <si>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</si>
  <si>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</si>
  <si>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</si>
  <si>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</si>
  <si>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</si>
  <si>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</si>
  <si>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</si>
  <si>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</si>
  <si>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</si>
  <si>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</si>
  <si>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</si>
  <si>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</si>
  <si>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</si>
  <si>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</si>
  <si>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</si>
  <si>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</si>
  <si>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</si>
  <si>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геркулесовая молочная с маслом сливочным</t>
  </si>
  <si>
    <t>Блины с клубникой  (1/60)</t>
  </si>
  <si>
    <t>Хлеб пшеничный</t>
  </si>
  <si>
    <t>Какао с молоком (вариант 2)</t>
  </si>
  <si>
    <t>Итого за 'Завтрак с 7 до 11 лет'</t>
  </si>
  <si>
    <t>Обед  с 7 до 11 лет</t>
  </si>
  <si>
    <t xml:space="preserve">Суп картофельный с рыбными консервами </t>
  </si>
  <si>
    <t>Каша гречневая рассыпчатая с маслом</t>
  </si>
  <si>
    <t>Гуляш с томатом (вариант 1)</t>
  </si>
  <si>
    <t>Хлеб ржаной</t>
  </si>
  <si>
    <t>Компот из свежих плодов (вариант 1)</t>
  </si>
  <si>
    <t>Итого за 'Обед  с 7 до 11 лет'</t>
  </si>
  <si>
    <t>Полдник</t>
  </si>
  <si>
    <t>Молоко витаминизированное "Летний луг" т/пак</t>
  </si>
  <si>
    <t>Кекс "Мини-Мафин" ин/уп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</si>
  <si>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</si>
  <si>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</si>
  <si>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</si>
  <si>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</si>
  <si>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Каша гречневая рассыпчатая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</si>
  <si>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</si>
  <si>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</si>
  <si>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</si>
  <si>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</si>
  <si>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</si>
  <si>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02.05.2024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</si>
  <si>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</si>
  <si>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</si>
  <si>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</si>
  <si>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</si>
  <si>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</si>
  <si>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</si>
  <si>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</si>
  <si>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</si>
  <si>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</si>
  <si>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</si>
  <si>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</si>
  <si>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</si>
  <si>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</si>
  <si>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</si>
  <si>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</si>
  <si>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</si>
  <si>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</si>
  <si>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</si>
  <si>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</si>
  <si>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</si>
  <si>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</si>
  <si>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</si>
  <si>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</si>
  <si>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</si>
  <si>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</si>
  <si>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</si>
  <si>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</si>
  <si>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</si>
  <si>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</si>
  <si>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</si>
  <si>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</si>
  <si>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11/1</t>
  </si>
  <si>
    <t>17</t>
  </si>
  <si>
    <t>Итого сумма с 7 лет до 11 лет        191,00</t>
  </si>
  <si>
    <t>Итого сумма с 12 и старше          220,00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</si>
</sst>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wrapText="1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9" xfId="1" applyFill="1" applyBorder="1" applyAlignment="1" applyProtection="1">
      <protection locked="0"/>
    </xf>
    <xf numFmtId="0" fontId="8" fillId="0" borderId="11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 applyAlignment="1">
      <alignment horizontal="center"/>
    </xf>
    <xf numFmtId="0" fontId="8" fillId="0" borderId="15" xfId="1" applyBorder="1"/>
    <xf numFmtId="0" fontId="8" fillId="0" borderId="16" xfId="1" applyBorder="1"/>
    <xf numFmtId="0" fontId="8" fillId="2" borderId="16" xfId="1" applyFill="1" applyBorder="1" applyProtection="1">
      <protection locked="0"/>
    </xf>
    <xf numFmtId="0" fontId="8" fillId="2" borderId="16" xfId="1" applyFill="1" applyBorder="1" applyAlignment="1" applyProtection="1">
      <alignment wrapText="1"/>
      <protection locked="0"/>
    </xf>
    <xf numFmtId="1" fontId="8" fillId="2" borderId="16" xfId="1" applyNumberFormat="1" applyFill="1" applyBorder="1" applyProtection="1">
      <protection locked="0"/>
    </xf>
    <xf numFmtId="2" fontId="8" fillId="2" borderId="16" xfId="1" applyNumberFormat="1" applyFill="1" applyBorder="1" applyProtection="1">
      <protection locked="0"/>
    </xf>
    <xf numFmtId="1" fontId="8" fillId="2" borderId="17" xfId="1" applyNumberFormat="1" applyFill="1" applyBorder="1" applyProtection="1">
      <protection locked="0"/>
    </xf>
    <xf numFmtId="0" fontId="8" fillId="0" borderId="18" xfId="1" applyBorder="1"/>
    <xf numFmtId="0" fontId="8" fillId="0" borderId="19" xfId="1" applyBorder="1"/>
    <xf numFmtId="0" fontId="8" fillId="2" borderId="19" xfId="1" applyFill="1" applyBorder="1" applyProtection="1">
      <protection locked="0"/>
    </xf>
    <xf numFmtId="0" fontId="8" fillId="2" borderId="19" xfId="1" applyFill="1" applyBorder="1" applyAlignment="1" applyProtection="1">
      <alignment wrapText="1"/>
      <protection locked="0"/>
    </xf>
    <xf numFmtId="1" fontId="8" fillId="2" borderId="19" xfId="1" applyNumberFormat="1" applyFill="1" applyBorder="1" applyProtection="1">
      <protection locked="0"/>
    </xf>
    <xf numFmtId="2" fontId="8" fillId="2" borderId="19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1" xfId="1" applyNumberFormat="1" applyFill="1" applyBorder="1" applyProtection="1">
      <protection locked="0"/>
    </xf>
    <xf numFmtId="0" fontId="8" fillId="0" borderId="2" xfId="1" applyBorder="1"/>
    <xf numFmtId="0" fontId="8" fillId="0" borderId="22" xfId="1" applyBorder="1"/>
    <xf numFmtId="0" fontId="8" fillId="2" borderId="23" xfId="1" applyFill="1" applyBorder="1" applyProtection="1">
      <protection locked="0"/>
    </xf>
    <xf numFmtId="0" fontId="8" fillId="2" borderId="23" xfId="1" applyFill="1" applyBorder="1" applyAlignment="1" applyProtection="1">
      <alignment wrapText="1"/>
      <protection locked="0"/>
    </xf>
    <xf numFmtId="1" fontId="8" fillId="2" borderId="23" xfId="1" applyNumberFormat="1" applyFill="1" applyBorder="1" applyProtection="1">
      <protection locked="0"/>
    </xf>
    <xf numFmtId="2" fontId="8" fillId="2" borderId="23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6" xfId="1" applyFill="1" applyBorder="1"/>
    <xf numFmtId="0" fontId="8" fillId="2" borderId="10" xfId="1" applyFill="1" applyBorder="1" applyProtection="1">
      <protection locked="0"/>
    </xf>
    <xf numFmtId="0" fontId="8" fillId="2" borderId="10" xfId="1" applyFill="1" applyBorder="1" applyAlignment="1" applyProtection="1">
      <alignment wrapText="1"/>
      <protection locked="0"/>
    </xf>
    <xf numFmtId="1" fontId="8" fillId="2" borderId="10" xfId="1" applyNumberFormat="1" applyFill="1" applyBorder="1" applyProtection="1">
      <protection locked="0"/>
    </xf>
    <xf numFmtId="2" fontId="8" fillId="2" borderId="10" xfId="1" applyNumberFormat="1" applyFill="1" applyBorder="1" applyProtection="1">
      <protection locked="0"/>
    </xf>
    <xf numFmtId="1" fontId="8" fillId="2" borderId="25" xfId="1" applyNumberFormat="1" applyFill="1" applyBorder="1" applyProtection="1">
      <protection locked="0"/>
    </xf>
    <xf numFmtId="0" fontId="8" fillId="3" borderId="19" xfId="1" applyFill="1" applyBorder="1"/>
    <xf numFmtId="0" fontId="8" fillId="3" borderId="26" xfId="1" applyFill="1" applyBorder="1"/>
    <xf numFmtId="0" fontId="8" fillId="2" borderId="16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8" xfId="0" applyFont="1" applyBorder="1" applyAlignment="1">
      <alignment horizontal="right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A52" sqref="A52:CC52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2.5.2024г.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"2 мая 2024 г."</f>
        <v>2 мая 2024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"8/4"</f>
        <v>8/4</v>
      </c>
      <c r="B11" s="33" t="s">
        <v>93</v>
      </c>
      <c r="C11" s="34" t="str">
        <f>"200"</f>
        <v>200</v>
      </c>
      <c r="D11" s="34">
        <v>6.38</v>
      </c>
      <c r="E11" s="34">
        <v>2.36</v>
      </c>
      <c r="F11" s="34">
        <v>7.41</v>
      </c>
      <c r="G11" s="34">
        <v>2.23</v>
      </c>
      <c r="H11" s="34">
        <v>29.16</v>
      </c>
      <c r="I11" s="34">
        <v>205.60567799999995</v>
      </c>
      <c r="J11" s="35">
        <v>4.46</v>
      </c>
      <c r="K11" s="35">
        <v>0.11</v>
      </c>
      <c r="L11" s="35">
        <v>0</v>
      </c>
      <c r="M11" s="35">
        <v>0</v>
      </c>
      <c r="N11" s="35">
        <v>7.51</v>
      </c>
      <c r="O11" s="35">
        <v>19.690000000000001</v>
      </c>
      <c r="P11" s="35">
        <v>1.97</v>
      </c>
      <c r="Q11" s="35">
        <v>0</v>
      </c>
      <c r="R11" s="35">
        <v>0</v>
      </c>
      <c r="S11" s="35">
        <v>0.08</v>
      </c>
      <c r="T11" s="35">
        <v>2.04</v>
      </c>
      <c r="U11" s="35">
        <v>357.67</v>
      </c>
      <c r="V11" s="35">
        <v>208.82</v>
      </c>
      <c r="W11" s="35">
        <v>104.71</v>
      </c>
      <c r="X11" s="35">
        <v>50.3</v>
      </c>
      <c r="Y11" s="35">
        <v>167.2</v>
      </c>
      <c r="Z11" s="35">
        <v>1.24</v>
      </c>
      <c r="AA11" s="35">
        <v>21.6</v>
      </c>
      <c r="AB11" s="35">
        <v>18.399999999999999</v>
      </c>
      <c r="AC11" s="35">
        <v>40.1</v>
      </c>
      <c r="AD11" s="35">
        <v>0.63</v>
      </c>
      <c r="AE11" s="35">
        <v>0.14000000000000001</v>
      </c>
      <c r="AF11" s="35">
        <v>0.13</v>
      </c>
      <c r="AG11" s="35">
        <v>0.36</v>
      </c>
      <c r="AH11" s="35">
        <v>2.31</v>
      </c>
      <c r="AI11" s="35">
        <v>0.42</v>
      </c>
      <c r="AJ11" s="35">
        <v>0</v>
      </c>
      <c r="AK11" s="35">
        <v>314.05</v>
      </c>
      <c r="AL11" s="35">
        <v>257.68</v>
      </c>
      <c r="AM11" s="35">
        <v>426.01</v>
      </c>
      <c r="AN11" s="35">
        <v>311.19</v>
      </c>
      <c r="AO11" s="35">
        <v>97.73</v>
      </c>
      <c r="AP11" s="35">
        <v>228.56</v>
      </c>
      <c r="AQ11" s="35">
        <v>100.35</v>
      </c>
      <c r="AR11" s="35">
        <v>293.49</v>
      </c>
      <c r="AS11" s="35">
        <v>166.15</v>
      </c>
      <c r="AT11" s="35">
        <v>250.28</v>
      </c>
      <c r="AU11" s="35">
        <v>312.64999999999998</v>
      </c>
      <c r="AV11" s="35">
        <v>84.21</v>
      </c>
      <c r="AW11" s="35">
        <v>345.96</v>
      </c>
      <c r="AX11" s="35">
        <v>665.88</v>
      </c>
      <c r="AY11" s="35">
        <v>0</v>
      </c>
      <c r="AZ11" s="35">
        <v>219.17</v>
      </c>
      <c r="BA11" s="35">
        <v>176.48</v>
      </c>
      <c r="BB11" s="35">
        <v>290.25</v>
      </c>
      <c r="BC11" s="35">
        <v>115.45</v>
      </c>
      <c r="BD11" s="35">
        <v>0.12</v>
      </c>
      <c r="BE11" s="35">
        <v>0.05</v>
      </c>
      <c r="BF11" s="35">
        <v>0.03</v>
      </c>
      <c r="BG11" s="35">
        <v>7.0000000000000007E-2</v>
      </c>
      <c r="BH11" s="35">
        <v>0.08</v>
      </c>
      <c r="BI11" s="35">
        <v>0.36</v>
      </c>
      <c r="BJ11" s="35">
        <v>0</v>
      </c>
      <c r="BK11" s="35">
        <v>1.39</v>
      </c>
      <c r="BL11" s="35">
        <v>0</v>
      </c>
      <c r="BM11" s="35">
        <v>0.32</v>
      </c>
      <c r="BN11" s="35">
        <v>0</v>
      </c>
      <c r="BO11" s="35">
        <v>0</v>
      </c>
      <c r="BP11" s="35">
        <v>0</v>
      </c>
      <c r="BQ11" s="35">
        <v>7.0000000000000007E-2</v>
      </c>
      <c r="BR11" s="35">
        <v>0.1</v>
      </c>
      <c r="BS11" s="35">
        <v>1.47</v>
      </c>
      <c r="BT11" s="35">
        <v>0</v>
      </c>
      <c r="BU11" s="35">
        <v>0</v>
      </c>
      <c r="BV11" s="35">
        <v>0.87</v>
      </c>
      <c r="BW11" s="35">
        <v>0.02</v>
      </c>
      <c r="BX11" s="35">
        <v>0</v>
      </c>
      <c r="BY11" s="35">
        <v>0</v>
      </c>
      <c r="BZ11" s="35">
        <v>0</v>
      </c>
      <c r="CA11" s="35">
        <v>0</v>
      </c>
      <c r="CB11" s="35">
        <v>176.3</v>
      </c>
      <c r="CC11" s="34">
        <v>17.920000000000002</v>
      </c>
      <c r="CE11" s="32">
        <v>24.67</v>
      </c>
      <c r="CG11" s="32">
        <v>43.38</v>
      </c>
      <c r="CH11" s="32">
        <v>19.27</v>
      </c>
      <c r="CI11" s="32">
        <v>31.33</v>
      </c>
      <c r="CJ11" s="32">
        <v>1909.62</v>
      </c>
      <c r="CK11" s="32">
        <v>866.22</v>
      </c>
      <c r="CL11" s="32">
        <v>1387.92</v>
      </c>
      <c r="CM11" s="32">
        <v>37.549999999999997</v>
      </c>
      <c r="CN11" s="32">
        <v>19.5</v>
      </c>
      <c r="CO11" s="32">
        <v>28.53</v>
      </c>
      <c r="CP11" s="32">
        <v>4</v>
      </c>
      <c r="CQ11" s="32">
        <v>0.8</v>
      </c>
      <c r="CR11" s="32">
        <v>10.86</v>
      </c>
    </row>
    <row r="12" spans="1:96" s="32" customFormat="1">
      <c r="A12" s="32" t="str">
        <f>"726/1"</f>
        <v>726/1</v>
      </c>
      <c r="B12" s="33" t="s">
        <v>94</v>
      </c>
      <c r="C12" s="34" t="str">
        <f>"60"</f>
        <v>60</v>
      </c>
      <c r="D12" s="34">
        <v>7.76</v>
      </c>
      <c r="E12" s="34">
        <v>0.04</v>
      </c>
      <c r="F12" s="34">
        <v>4.1399999999999997</v>
      </c>
      <c r="G12" s="34">
        <v>1.8</v>
      </c>
      <c r="H12" s="34">
        <v>41.94</v>
      </c>
      <c r="I12" s="34">
        <v>232.74401000000003</v>
      </c>
      <c r="J12" s="35">
        <v>2.66</v>
      </c>
      <c r="K12" s="35">
        <v>0.11</v>
      </c>
      <c r="L12" s="35">
        <v>0</v>
      </c>
      <c r="M12" s="35">
        <v>0</v>
      </c>
      <c r="N12" s="35">
        <v>14.64</v>
      </c>
      <c r="O12" s="35">
        <v>25.55</v>
      </c>
      <c r="P12" s="35">
        <v>1.75</v>
      </c>
      <c r="Q12" s="35">
        <v>0</v>
      </c>
      <c r="R12" s="35">
        <v>0</v>
      </c>
      <c r="S12" s="35">
        <v>0.18</v>
      </c>
      <c r="T12" s="35">
        <v>1.03</v>
      </c>
      <c r="U12" s="35">
        <v>258.14999999999998</v>
      </c>
      <c r="V12" s="35">
        <v>70.489999999999995</v>
      </c>
      <c r="W12" s="35">
        <v>12.67</v>
      </c>
      <c r="X12" s="35">
        <v>17.23</v>
      </c>
      <c r="Y12" s="35">
        <v>45.68</v>
      </c>
      <c r="Z12" s="35">
        <v>1.05</v>
      </c>
      <c r="AA12" s="35">
        <v>12</v>
      </c>
      <c r="AB12" s="35">
        <v>12</v>
      </c>
      <c r="AC12" s="35">
        <v>22.5</v>
      </c>
      <c r="AD12" s="35">
        <v>1.07</v>
      </c>
      <c r="AE12" s="35">
        <v>7.0000000000000007E-2</v>
      </c>
      <c r="AF12" s="35">
        <v>0.03</v>
      </c>
      <c r="AG12" s="35">
        <v>0.77</v>
      </c>
      <c r="AH12" s="35">
        <v>1.81</v>
      </c>
      <c r="AI12" s="35">
        <v>0</v>
      </c>
      <c r="AJ12" s="35">
        <v>0</v>
      </c>
      <c r="AK12" s="35">
        <v>211.78</v>
      </c>
      <c r="AL12" s="35">
        <v>219.63</v>
      </c>
      <c r="AM12" s="35">
        <v>336.9</v>
      </c>
      <c r="AN12" s="35">
        <v>114.35</v>
      </c>
      <c r="AO12" s="35">
        <v>66.790000000000006</v>
      </c>
      <c r="AP12" s="35">
        <v>134.19</v>
      </c>
      <c r="AQ12" s="35">
        <v>51.65</v>
      </c>
      <c r="AR12" s="35">
        <v>238.85</v>
      </c>
      <c r="AS12" s="35">
        <v>148.9</v>
      </c>
      <c r="AT12" s="35">
        <v>205.95</v>
      </c>
      <c r="AU12" s="35">
        <v>172.44</v>
      </c>
      <c r="AV12" s="35">
        <v>92.45</v>
      </c>
      <c r="AW12" s="35">
        <v>159.05000000000001</v>
      </c>
      <c r="AX12" s="35">
        <v>1317.97</v>
      </c>
      <c r="AY12" s="35">
        <v>0</v>
      </c>
      <c r="AZ12" s="35">
        <v>429.2</v>
      </c>
      <c r="BA12" s="35">
        <v>189.22</v>
      </c>
      <c r="BB12" s="35">
        <v>127.18</v>
      </c>
      <c r="BC12" s="35">
        <v>98.04</v>
      </c>
      <c r="BD12" s="35">
        <v>0.12</v>
      </c>
      <c r="BE12" s="35">
        <v>0.05</v>
      </c>
      <c r="BF12" s="35">
        <v>0.03</v>
      </c>
      <c r="BG12" s="35">
        <v>7.0000000000000007E-2</v>
      </c>
      <c r="BH12" s="35">
        <v>0.08</v>
      </c>
      <c r="BI12" s="35">
        <v>0.36</v>
      </c>
      <c r="BJ12" s="35">
        <v>0</v>
      </c>
      <c r="BK12" s="35">
        <v>1.1499999999999999</v>
      </c>
      <c r="BL12" s="35">
        <v>0</v>
      </c>
      <c r="BM12" s="35">
        <v>0.38</v>
      </c>
      <c r="BN12" s="35">
        <v>0.01</v>
      </c>
      <c r="BO12" s="35">
        <v>0</v>
      </c>
      <c r="BP12" s="35">
        <v>0</v>
      </c>
      <c r="BQ12" s="35">
        <v>7.0000000000000007E-2</v>
      </c>
      <c r="BR12" s="35">
        <v>0.11</v>
      </c>
      <c r="BS12" s="35">
        <v>1.41</v>
      </c>
      <c r="BT12" s="35">
        <v>0</v>
      </c>
      <c r="BU12" s="35">
        <v>0</v>
      </c>
      <c r="BV12" s="35">
        <v>0.56999999999999995</v>
      </c>
      <c r="BW12" s="35">
        <v>0.01</v>
      </c>
      <c r="BX12" s="35">
        <v>0</v>
      </c>
      <c r="BY12" s="35">
        <v>0</v>
      </c>
      <c r="BZ12" s="35">
        <v>0</v>
      </c>
      <c r="CA12" s="35">
        <v>0</v>
      </c>
      <c r="CB12" s="35">
        <v>33.770000000000003</v>
      </c>
      <c r="CC12" s="34">
        <v>20.149999999999999</v>
      </c>
      <c r="CE12" s="32">
        <v>14</v>
      </c>
      <c r="CG12" s="32">
        <v>0</v>
      </c>
      <c r="CH12" s="32">
        <v>0</v>
      </c>
      <c r="CI12" s="32">
        <v>0</v>
      </c>
      <c r="CJ12" s="32">
        <v>1140</v>
      </c>
      <c r="CK12" s="32">
        <v>439.2</v>
      </c>
      <c r="CL12" s="32">
        <v>789.6</v>
      </c>
      <c r="CM12" s="32">
        <v>9.1199999999999992</v>
      </c>
      <c r="CN12" s="32">
        <v>9.1199999999999992</v>
      </c>
      <c r="CO12" s="32">
        <v>9.1199999999999992</v>
      </c>
      <c r="CP12" s="32">
        <v>0</v>
      </c>
      <c r="CQ12" s="32">
        <v>0</v>
      </c>
      <c r="CR12" s="32">
        <v>12.21</v>
      </c>
    </row>
    <row r="13" spans="1:96" s="32" customFormat="1">
      <c r="A13" s="32" t="str">
        <f>"2"</f>
        <v>2</v>
      </c>
      <c r="B13" s="33" t="s">
        <v>95</v>
      </c>
      <c r="C13" s="34" t="str">
        <f>"20"</f>
        <v>20</v>
      </c>
      <c r="D13" s="34">
        <v>1.32</v>
      </c>
      <c r="E13" s="34">
        <v>0</v>
      </c>
      <c r="F13" s="34">
        <v>0.13</v>
      </c>
      <c r="G13" s="34">
        <v>0.13</v>
      </c>
      <c r="H13" s="34">
        <v>9.3800000000000008</v>
      </c>
      <c r="I13" s="34">
        <v>44.780199999999994</v>
      </c>
      <c r="J13" s="35">
        <v>0</v>
      </c>
      <c r="K13" s="35">
        <v>0</v>
      </c>
      <c r="L13" s="35">
        <v>0</v>
      </c>
      <c r="M13" s="35">
        <v>0</v>
      </c>
      <c r="N13" s="35">
        <v>0.22</v>
      </c>
      <c r="O13" s="35">
        <v>9.1199999999999992</v>
      </c>
      <c r="P13" s="35">
        <v>0.04</v>
      </c>
      <c r="Q13" s="35">
        <v>0</v>
      </c>
      <c r="R13" s="35">
        <v>0</v>
      </c>
      <c r="S13" s="35">
        <v>0</v>
      </c>
      <c r="T13" s="35">
        <v>0.36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63.86</v>
      </c>
      <c r="AL13" s="35">
        <v>66.47</v>
      </c>
      <c r="AM13" s="35">
        <v>101.79</v>
      </c>
      <c r="AN13" s="35">
        <v>33.76</v>
      </c>
      <c r="AO13" s="35">
        <v>20.010000000000002</v>
      </c>
      <c r="AP13" s="35">
        <v>40.020000000000003</v>
      </c>
      <c r="AQ13" s="35">
        <v>15.14</v>
      </c>
      <c r="AR13" s="35">
        <v>72.38</v>
      </c>
      <c r="AS13" s="35">
        <v>44.89</v>
      </c>
      <c r="AT13" s="35">
        <v>62.64</v>
      </c>
      <c r="AU13" s="35">
        <v>51.68</v>
      </c>
      <c r="AV13" s="35">
        <v>27.14</v>
      </c>
      <c r="AW13" s="35">
        <v>48.02</v>
      </c>
      <c r="AX13" s="35">
        <v>401.59</v>
      </c>
      <c r="AY13" s="35">
        <v>0</v>
      </c>
      <c r="AZ13" s="35">
        <v>130.85</v>
      </c>
      <c r="BA13" s="35">
        <v>56.9</v>
      </c>
      <c r="BB13" s="35">
        <v>37.76</v>
      </c>
      <c r="BC13" s="35">
        <v>29.93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0.02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0.01</v>
      </c>
      <c r="BT13" s="35">
        <v>0</v>
      </c>
      <c r="BU13" s="35">
        <v>0</v>
      </c>
      <c r="BV13" s="35">
        <v>0.06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7.82</v>
      </c>
      <c r="CC13" s="34">
        <v>1.1200000000000001</v>
      </c>
      <c r="CE13" s="32">
        <v>0</v>
      </c>
      <c r="CG13" s="32">
        <v>0</v>
      </c>
      <c r="CH13" s="32">
        <v>0</v>
      </c>
      <c r="CI13" s="32">
        <v>0</v>
      </c>
      <c r="CJ13" s="32">
        <v>438.82</v>
      </c>
      <c r="CK13" s="32">
        <v>169.06</v>
      </c>
      <c r="CL13" s="32">
        <v>303.94</v>
      </c>
      <c r="CM13" s="32">
        <v>3.51</v>
      </c>
      <c r="CN13" s="32">
        <v>3.51</v>
      </c>
      <c r="CO13" s="32">
        <v>3.51</v>
      </c>
      <c r="CP13" s="32">
        <v>0</v>
      </c>
      <c r="CQ13" s="32">
        <v>0</v>
      </c>
      <c r="CR13" s="32">
        <v>0.93</v>
      </c>
    </row>
    <row r="14" spans="1:96" s="28" customFormat="1">
      <c r="A14" s="28" t="str">
        <f>"36/10"</f>
        <v>36/10</v>
      </c>
      <c r="B14" s="29" t="s">
        <v>96</v>
      </c>
      <c r="C14" s="30" t="str">
        <f>"200"</f>
        <v>200</v>
      </c>
      <c r="D14" s="30">
        <v>3.87</v>
      </c>
      <c r="E14" s="30">
        <v>2.9</v>
      </c>
      <c r="F14" s="30">
        <v>3.48</v>
      </c>
      <c r="G14" s="30">
        <v>0.75</v>
      </c>
      <c r="H14" s="30">
        <v>10.38</v>
      </c>
      <c r="I14" s="30">
        <v>84.319961111111112</v>
      </c>
      <c r="J14" s="31">
        <v>2.4500000000000002</v>
      </c>
      <c r="K14" s="31">
        <v>0</v>
      </c>
      <c r="L14" s="31">
        <v>0</v>
      </c>
      <c r="M14" s="31">
        <v>0</v>
      </c>
      <c r="N14" s="31">
        <v>8.4</v>
      </c>
      <c r="O14" s="31">
        <v>0.37</v>
      </c>
      <c r="P14" s="31">
        <v>1.61</v>
      </c>
      <c r="Q14" s="31">
        <v>0</v>
      </c>
      <c r="R14" s="31">
        <v>0</v>
      </c>
      <c r="S14" s="31">
        <v>0.3</v>
      </c>
      <c r="T14" s="31">
        <v>1.02</v>
      </c>
      <c r="U14" s="31">
        <v>50.69</v>
      </c>
      <c r="V14" s="31">
        <v>194.99</v>
      </c>
      <c r="W14" s="31">
        <v>111.35</v>
      </c>
      <c r="X14" s="31">
        <v>30.67</v>
      </c>
      <c r="Y14" s="31">
        <v>106.79</v>
      </c>
      <c r="Z14" s="31">
        <v>1.06</v>
      </c>
      <c r="AA14" s="31">
        <v>12</v>
      </c>
      <c r="AB14" s="31">
        <v>8.8000000000000007</v>
      </c>
      <c r="AC14" s="31">
        <v>22.15</v>
      </c>
      <c r="AD14" s="31">
        <v>0.02</v>
      </c>
      <c r="AE14" s="31">
        <v>0.03</v>
      </c>
      <c r="AF14" s="31">
        <v>0.13</v>
      </c>
      <c r="AG14" s="31">
        <v>0.15</v>
      </c>
      <c r="AH14" s="31">
        <v>1.1399999999999999</v>
      </c>
      <c r="AI14" s="31">
        <v>0.52</v>
      </c>
      <c r="AJ14" s="31">
        <v>0</v>
      </c>
      <c r="AK14" s="31">
        <v>153.22</v>
      </c>
      <c r="AL14" s="31">
        <v>151.34</v>
      </c>
      <c r="AM14" s="31">
        <v>259.44</v>
      </c>
      <c r="AN14" s="31">
        <v>208.68</v>
      </c>
      <c r="AO14" s="31">
        <v>69.56</v>
      </c>
      <c r="AP14" s="31">
        <v>122.2</v>
      </c>
      <c r="AQ14" s="31">
        <v>40.42</v>
      </c>
      <c r="AR14" s="31">
        <v>137.24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172.96</v>
      </c>
      <c r="BC14" s="31">
        <v>24.44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1">
        <v>198.65</v>
      </c>
      <c r="CC14" s="30">
        <v>15.07</v>
      </c>
      <c r="CE14" s="28">
        <v>13.47</v>
      </c>
      <c r="CG14" s="28">
        <v>10</v>
      </c>
      <c r="CH14" s="28">
        <v>2.2200000000000002</v>
      </c>
      <c r="CI14" s="28">
        <v>6.11</v>
      </c>
      <c r="CJ14" s="28">
        <v>638.89</v>
      </c>
      <c r="CK14" s="28">
        <v>233.33</v>
      </c>
      <c r="CL14" s="28">
        <v>436.11</v>
      </c>
      <c r="CM14" s="28">
        <v>15.24</v>
      </c>
      <c r="CN14" s="28">
        <v>4.13</v>
      </c>
      <c r="CO14" s="28">
        <v>9.68</v>
      </c>
      <c r="CP14" s="28">
        <v>4.4400000000000004</v>
      </c>
      <c r="CQ14" s="28">
        <v>0</v>
      </c>
      <c r="CR14" s="28">
        <v>9.1300000000000008</v>
      </c>
    </row>
    <row r="15" spans="1:96" s="36" customFormat="1" ht="11.4">
      <c r="B15" s="37" t="s">
        <v>97</v>
      </c>
      <c r="C15" s="38"/>
      <c r="D15" s="38">
        <v>19.34</v>
      </c>
      <c r="E15" s="38">
        <v>5.3</v>
      </c>
      <c r="F15" s="38">
        <v>15.15</v>
      </c>
      <c r="G15" s="38">
        <v>4.91</v>
      </c>
      <c r="H15" s="38">
        <v>90.86</v>
      </c>
      <c r="I15" s="38">
        <v>567.45000000000005</v>
      </c>
      <c r="J15" s="39">
        <v>9.56</v>
      </c>
      <c r="K15" s="39">
        <v>0.22</v>
      </c>
      <c r="L15" s="39">
        <v>0</v>
      </c>
      <c r="M15" s="39">
        <v>0</v>
      </c>
      <c r="N15" s="39">
        <v>30.77</v>
      </c>
      <c r="O15" s="39">
        <v>54.73</v>
      </c>
      <c r="P15" s="39">
        <v>5.36</v>
      </c>
      <c r="Q15" s="39">
        <v>0</v>
      </c>
      <c r="R15" s="39">
        <v>0</v>
      </c>
      <c r="S15" s="39">
        <v>0.56000000000000005</v>
      </c>
      <c r="T15" s="39">
        <v>4.45</v>
      </c>
      <c r="U15" s="39">
        <v>666.51</v>
      </c>
      <c r="V15" s="39">
        <v>474.3</v>
      </c>
      <c r="W15" s="39">
        <v>228.73</v>
      </c>
      <c r="X15" s="39">
        <v>98.19</v>
      </c>
      <c r="Y15" s="39">
        <v>319.66000000000003</v>
      </c>
      <c r="Z15" s="39">
        <v>3.34</v>
      </c>
      <c r="AA15" s="39">
        <v>45.6</v>
      </c>
      <c r="AB15" s="39">
        <v>39.200000000000003</v>
      </c>
      <c r="AC15" s="39">
        <v>84.75</v>
      </c>
      <c r="AD15" s="39">
        <v>1.71</v>
      </c>
      <c r="AE15" s="39">
        <v>0.24</v>
      </c>
      <c r="AF15" s="39">
        <v>0.28999999999999998</v>
      </c>
      <c r="AG15" s="39">
        <v>1.28</v>
      </c>
      <c r="AH15" s="39">
        <v>5.26</v>
      </c>
      <c r="AI15" s="39">
        <v>0.94</v>
      </c>
      <c r="AJ15" s="39">
        <v>0</v>
      </c>
      <c r="AK15" s="39">
        <v>742.91</v>
      </c>
      <c r="AL15" s="39">
        <v>695.12</v>
      </c>
      <c r="AM15" s="39">
        <v>1124.1300000000001</v>
      </c>
      <c r="AN15" s="39">
        <v>667.97</v>
      </c>
      <c r="AO15" s="39">
        <v>254.09</v>
      </c>
      <c r="AP15" s="39">
        <v>524.97</v>
      </c>
      <c r="AQ15" s="39">
        <v>207.56</v>
      </c>
      <c r="AR15" s="39">
        <v>741.96</v>
      </c>
      <c r="AS15" s="39">
        <v>359.94</v>
      </c>
      <c r="AT15" s="39">
        <v>518.88</v>
      </c>
      <c r="AU15" s="39">
        <v>536.77</v>
      </c>
      <c r="AV15" s="39">
        <v>203.81</v>
      </c>
      <c r="AW15" s="39">
        <v>553.03</v>
      </c>
      <c r="AX15" s="39">
        <v>2385.44</v>
      </c>
      <c r="AY15" s="39">
        <v>0</v>
      </c>
      <c r="AZ15" s="39">
        <v>779.22</v>
      </c>
      <c r="BA15" s="39">
        <v>422.6</v>
      </c>
      <c r="BB15" s="39">
        <v>628.15</v>
      </c>
      <c r="BC15" s="39">
        <v>267.86</v>
      </c>
      <c r="BD15" s="39">
        <v>0.24</v>
      </c>
      <c r="BE15" s="39">
        <v>0.11</v>
      </c>
      <c r="BF15" s="39">
        <v>0.06</v>
      </c>
      <c r="BG15" s="39">
        <v>0.13</v>
      </c>
      <c r="BH15" s="39">
        <v>0.16</v>
      </c>
      <c r="BI15" s="39">
        <v>0.72</v>
      </c>
      <c r="BJ15" s="39">
        <v>0</v>
      </c>
      <c r="BK15" s="39">
        <v>2.5499999999999998</v>
      </c>
      <c r="BL15" s="39">
        <v>0</v>
      </c>
      <c r="BM15" s="39">
        <v>0.7</v>
      </c>
      <c r="BN15" s="39">
        <v>0.01</v>
      </c>
      <c r="BO15" s="39">
        <v>0</v>
      </c>
      <c r="BP15" s="39">
        <v>0</v>
      </c>
      <c r="BQ15" s="39">
        <v>0.14000000000000001</v>
      </c>
      <c r="BR15" s="39">
        <v>0.21</v>
      </c>
      <c r="BS15" s="39">
        <v>2.89</v>
      </c>
      <c r="BT15" s="39">
        <v>0</v>
      </c>
      <c r="BU15" s="39">
        <v>0</v>
      </c>
      <c r="BV15" s="39">
        <v>1.5</v>
      </c>
      <c r="BW15" s="39">
        <v>0.04</v>
      </c>
      <c r="BX15" s="39">
        <v>0</v>
      </c>
      <c r="BY15" s="39">
        <v>0</v>
      </c>
      <c r="BZ15" s="39">
        <v>0</v>
      </c>
      <c r="CA15" s="39">
        <v>0</v>
      </c>
      <c r="CB15" s="39">
        <v>416.54</v>
      </c>
      <c r="CC15" s="38">
        <f>SUM($CC$10:$CC$14)</f>
        <v>54.26</v>
      </c>
      <c r="CD15" s="36">
        <f>$I$15/$I$47*100</f>
        <v>14.426817176416751</v>
      </c>
      <c r="CE15" s="36">
        <v>52.13</v>
      </c>
      <c r="CG15" s="36">
        <v>53.38</v>
      </c>
      <c r="CH15" s="36">
        <v>21.49</v>
      </c>
      <c r="CI15" s="36">
        <v>37.44</v>
      </c>
      <c r="CJ15" s="36">
        <v>4127.33</v>
      </c>
      <c r="CK15" s="36">
        <v>1707.81</v>
      </c>
      <c r="CL15" s="36">
        <v>2917.57</v>
      </c>
      <c r="CM15" s="36">
        <v>65.42</v>
      </c>
      <c r="CN15" s="36">
        <v>36.26</v>
      </c>
      <c r="CO15" s="36">
        <v>50.84</v>
      </c>
      <c r="CP15" s="36">
        <v>8.44</v>
      </c>
      <c r="CQ15" s="36">
        <v>0.8</v>
      </c>
    </row>
    <row r="16" spans="1:96">
      <c r="B16" s="27" t="s">
        <v>98</v>
      </c>
      <c r="C16" s="16"/>
      <c r="D16" s="16"/>
      <c r="E16" s="16"/>
      <c r="F16" s="16"/>
      <c r="G16" s="16"/>
      <c r="H16" s="16"/>
      <c r="I16" s="16"/>
    </row>
    <row r="17" spans="1:96" s="32" customFormat="1" ht="24">
      <c r="A17" s="32" t="str">
        <f>"17/1"</f>
        <v>17/1</v>
      </c>
      <c r="B17" s="33" t="s">
        <v>99</v>
      </c>
      <c r="C17" s="34" t="str">
        <f>"200"</f>
        <v>200</v>
      </c>
      <c r="D17" s="34">
        <v>6.32</v>
      </c>
      <c r="E17" s="34">
        <v>0</v>
      </c>
      <c r="F17" s="34">
        <v>4.62</v>
      </c>
      <c r="G17" s="34">
        <v>3.53</v>
      </c>
      <c r="H17" s="34">
        <v>23.65</v>
      </c>
      <c r="I17" s="34">
        <v>158.93282399999998</v>
      </c>
      <c r="J17" s="35">
        <v>0.5</v>
      </c>
      <c r="K17" s="35">
        <v>1.95</v>
      </c>
      <c r="L17" s="35">
        <v>0</v>
      </c>
      <c r="M17" s="35">
        <v>0</v>
      </c>
      <c r="N17" s="35">
        <v>2.7</v>
      </c>
      <c r="O17" s="35">
        <v>18.63</v>
      </c>
      <c r="P17" s="35">
        <v>2.3199999999999998</v>
      </c>
      <c r="Q17" s="35">
        <v>0</v>
      </c>
      <c r="R17" s="35">
        <v>0</v>
      </c>
      <c r="S17" s="35">
        <v>0.27</v>
      </c>
      <c r="T17" s="35">
        <v>1.46</v>
      </c>
      <c r="U17" s="35">
        <v>84.35</v>
      </c>
      <c r="V17" s="35">
        <v>644.30999999999995</v>
      </c>
      <c r="W17" s="35">
        <v>67.209999999999994</v>
      </c>
      <c r="X17" s="35">
        <v>33.71</v>
      </c>
      <c r="Y17" s="35">
        <v>146.19</v>
      </c>
      <c r="Z17" s="35">
        <v>1.0900000000000001</v>
      </c>
      <c r="AA17" s="35">
        <v>2.88</v>
      </c>
      <c r="AB17" s="35">
        <v>977.6</v>
      </c>
      <c r="AC17" s="35">
        <v>203.3</v>
      </c>
      <c r="AD17" s="35">
        <v>1.57</v>
      </c>
      <c r="AE17" s="35">
        <v>0.12</v>
      </c>
      <c r="AF17" s="35">
        <v>0.1</v>
      </c>
      <c r="AG17" s="35">
        <v>1.97</v>
      </c>
      <c r="AH17" s="35">
        <v>2.39</v>
      </c>
      <c r="AI17" s="35">
        <v>9.4700000000000006</v>
      </c>
      <c r="AJ17" s="35">
        <v>0</v>
      </c>
      <c r="AK17" s="35">
        <v>50.76</v>
      </c>
      <c r="AL17" s="35">
        <v>63.27</v>
      </c>
      <c r="AM17" s="35">
        <v>83.48</v>
      </c>
      <c r="AN17" s="35">
        <v>82.54</v>
      </c>
      <c r="AO17" s="35">
        <v>17.95</v>
      </c>
      <c r="AP17" s="35">
        <v>56.21</v>
      </c>
      <c r="AQ17" s="35">
        <v>27.07</v>
      </c>
      <c r="AR17" s="35">
        <v>71.25</v>
      </c>
      <c r="AS17" s="35">
        <v>82.54</v>
      </c>
      <c r="AT17" s="35">
        <v>185.1</v>
      </c>
      <c r="AU17" s="35">
        <v>118.35</v>
      </c>
      <c r="AV17" s="35">
        <v>24.27</v>
      </c>
      <c r="AW17" s="35">
        <v>61.48</v>
      </c>
      <c r="AX17" s="35">
        <v>430.24</v>
      </c>
      <c r="AY17" s="35">
        <v>0</v>
      </c>
      <c r="AZ17" s="35">
        <v>87.99</v>
      </c>
      <c r="BA17" s="35">
        <v>54.15</v>
      </c>
      <c r="BB17" s="35">
        <v>45.12</v>
      </c>
      <c r="BC17" s="35">
        <v>24.16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0.25</v>
      </c>
      <c r="BL17" s="35">
        <v>0</v>
      </c>
      <c r="BM17" s="35">
        <v>0.12</v>
      </c>
      <c r="BN17" s="35">
        <v>0.01</v>
      </c>
      <c r="BO17" s="35">
        <v>0.02</v>
      </c>
      <c r="BP17" s="35">
        <v>0</v>
      </c>
      <c r="BQ17" s="35">
        <v>0</v>
      </c>
      <c r="BR17" s="35">
        <v>0</v>
      </c>
      <c r="BS17" s="35">
        <v>0.79</v>
      </c>
      <c r="BT17" s="35">
        <v>0</v>
      </c>
      <c r="BU17" s="35">
        <v>0</v>
      </c>
      <c r="BV17" s="35">
        <v>1.89</v>
      </c>
      <c r="BW17" s="35">
        <v>0</v>
      </c>
      <c r="BX17" s="35">
        <v>0</v>
      </c>
      <c r="BY17" s="35">
        <v>0</v>
      </c>
      <c r="BZ17" s="35">
        <v>0</v>
      </c>
      <c r="CA17" s="35">
        <v>0</v>
      </c>
      <c r="CB17" s="35">
        <v>324.7</v>
      </c>
      <c r="CC17" s="34">
        <v>18.690000000000001</v>
      </c>
      <c r="CE17" s="32">
        <v>165.81</v>
      </c>
      <c r="CG17" s="32">
        <v>12.74</v>
      </c>
      <c r="CH17" s="32">
        <v>11.15</v>
      </c>
      <c r="CI17" s="32">
        <v>11.95</v>
      </c>
      <c r="CJ17" s="32">
        <v>1258.5999999999999</v>
      </c>
      <c r="CK17" s="32">
        <v>740.51</v>
      </c>
      <c r="CL17" s="32">
        <v>999.56</v>
      </c>
      <c r="CM17" s="32">
        <v>69.69</v>
      </c>
      <c r="CN17" s="32">
        <v>32.880000000000003</v>
      </c>
      <c r="CO17" s="32">
        <v>51.29</v>
      </c>
      <c r="CP17" s="32">
        <v>0</v>
      </c>
      <c r="CQ17" s="32">
        <v>0</v>
      </c>
      <c r="CR17" s="32">
        <v>11.33</v>
      </c>
    </row>
    <row r="18" spans="1:96" s="32" customFormat="1" ht="24">
      <c r="A18" s="32" t="str">
        <f>"39/3"</f>
        <v>39/3</v>
      </c>
      <c r="B18" s="33" t="s">
        <v>100</v>
      </c>
      <c r="C18" s="34" t="str">
        <f>"160"</f>
        <v>160</v>
      </c>
      <c r="D18" s="34">
        <v>7.06</v>
      </c>
      <c r="E18" s="34">
        <v>0.04</v>
      </c>
      <c r="F18" s="34">
        <v>5.63</v>
      </c>
      <c r="G18" s="34">
        <v>1.84</v>
      </c>
      <c r="H18" s="34">
        <v>36.840000000000003</v>
      </c>
      <c r="I18" s="34">
        <v>216.83734346666668</v>
      </c>
      <c r="J18" s="35">
        <v>2.85</v>
      </c>
      <c r="K18" s="35">
        <v>0.12</v>
      </c>
      <c r="L18" s="35">
        <v>0</v>
      </c>
      <c r="M18" s="35">
        <v>0</v>
      </c>
      <c r="N18" s="35">
        <v>0.85</v>
      </c>
      <c r="O18" s="35">
        <v>29.89</v>
      </c>
      <c r="P18" s="35">
        <v>6.1</v>
      </c>
      <c r="Q18" s="35">
        <v>0</v>
      </c>
      <c r="R18" s="35">
        <v>0</v>
      </c>
      <c r="S18" s="35">
        <v>0</v>
      </c>
      <c r="T18" s="35">
        <v>1.84</v>
      </c>
      <c r="U18" s="35">
        <v>309.06</v>
      </c>
      <c r="V18" s="35">
        <v>215.34</v>
      </c>
      <c r="W18" s="35">
        <v>15.12</v>
      </c>
      <c r="X18" s="35">
        <v>108.09</v>
      </c>
      <c r="Y18" s="35">
        <v>159.46</v>
      </c>
      <c r="Z18" s="35">
        <v>3.72</v>
      </c>
      <c r="AA18" s="35">
        <v>21.33</v>
      </c>
      <c r="AB18" s="35">
        <v>19.510000000000002</v>
      </c>
      <c r="AC18" s="35">
        <v>25.14</v>
      </c>
      <c r="AD18" s="35">
        <v>0.51</v>
      </c>
      <c r="AE18" s="35">
        <v>0.21</v>
      </c>
      <c r="AF18" s="35">
        <v>0.11</v>
      </c>
      <c r="AG18" s="35">
        <v>2.0299999999999998</v>
      </c>
      <c r="AH18" s="35">
        <v>4.0999999999999996</v>
      </c>
      <c r="AI18" s="35">
        <v>0</v>
      </c>
      <c r="AJ18" s="35">
        <v>0</v>
      </c>
      <c r="AK18" s="35">
        <v>330.61</v>
      </c>
      <c r="AL18" s="35">
        <v>258.2</v>
      </c>
      <c r="AM18" s="35">
        <v>418.67</v>
      </c>
      <c r="AN18" s="35">
        <v>297.37</v>
      </c>
      <c r="AO18" s="35">
        <v>179.01</v>
      </c>
      <c r="AP18" s="35">
        <v>225.11</v>
      </c>
      <c r="AQ18" s="35">
        <v>102.44</v>
      </c>
      <c r="AR18" s="35">
        <v>331.73</v>
      </c>
      <c r="AS18" s="35">
        <v>324.73</v>
      </c>
      <c r="AT18" s="35">
        <v>624.79999999999995</v>
      </c>
      <c r="AU18" s="35">
        <v>616.4</v>
      </c>
      <c r="AV18" s="35">
        <v>168.82</v>
      </c>
      <c r="AW18" s="35">
        <v>402.04</v>
      </c>
      <c r="AX18" s="35">
        <v>1265.43</v>
      </c>
      <c r="AY18" s="35">
        <v>0</v>
      </c>
      <c r="AZ18" s="35">
        <v>280.83</v>
      </c>
      <c r="BA18" s="35">
        <v>340.15</v>
      </c>
      <c r="BB18" s="35">
        <v>241.55</v>
      </c>
      <c r="BC18" s="35">
        <v>184.21</v>
      </c>
      <c r="BD18" s="35">
        <v>0.14000000000000001</v>
      </c>
      <c r="BE18" s="35">
        <v>0.06</v>
      </c>
      <c r="BF18" s="35">
        <v>0.03</v>
      </c>
      <c r="BG18" s="35">
        <v>0.08</v>
      </c>
      <c r="BH18" s="35">
        <v>0.09</v>
      </c>
      <c r="BI18" s="35">
        <v>0.42</v>
      </c>
      <c r="BJ18" s="35">
        <v>0</v>
      </c>
      <c r="BK18" s="35">
        <v>1.45</v>
      </c>
      <c r="BL18" s="35">
        <v>0</v>
      </c>
      <c r="BM18" s="35">
        <v>0.38</v>
      </c>
      <c r="BN18" s="35">
        <v>0.01</v>
      </c>
      <c r="BO18" s="35">
        <v>0</v>
      </c>
      <c r="BP18" s="35">
        <v>0</v>
      </c>
      <c r="BQ18" s="35">
        <v>0.08</v>
      </c>
      <c r="BR18" s="35">
        <v>0.13</v>
      </c>
      <c r="BS18" s="35">
        <v>1.54</v>
      </c>
      <c r="BT18" s="35">
        <v>0.01</v>
      </c>
      <c r="BU18" s="35">
        <v>0</v>
      </c>
      <c r="BV18" s="35">
        <v>0.63</v>
      </c>
      <c r="BW18" s="35">
        <v>0.06</v>
      </c>
      <c r="BX18" s="35">
        <v>0</v>
      </c>
      <c r="BY18" s="35">
        <v>0</v>
      </c>
      <c r="BZ18" s="35">
        <v>0</v>
      </c>
      <c r="CA18" s="35">
        <v>0</v>
      </c>
      <c r="CB18" s="35">
        <v>94.89</v>
      </c>
      <c r="CC18" s="34">
        <v>10.57</v>
      </c>
      <c r="CE18" s="32">
        <v>24.59</v>
      </c>
      <c r="CG18" s="32">
        <v>45.04</v>
      </c>
      <c r="CH18" s="32">
        <v>24.79</v>
      </c>
      <c r="CI18" s="32">
        <v>34.909999999999997</v>
      </c>
      <c r="CJ18" s="32">
        <v>2815.19</v>
      </c>
      <c r="CK18" s="32">
        <v>1386.18</v>
      </c>
      <c r="CL18" s="32">
        <v>2100.6799999999998</v>
      </c>
      <c r="CM18" s="32">
        <v>41.16</v>
      </c>
      <c r="CN18" s="32">
        <v>27.38</v>
      </c>
      <c r="CO18" s="32">
        <v>34.270000000000003</v>
      </c>
      <c r="CP18" s="32">
        <v>0</v>
      </c>
      <c r="CQ18" s="32">
        <v>0.8</v>
      </c>
      <c r="CR18" s="32">
        <v>6.4</v>
      </c>
    </row>
    <row r="19" spans="1:96" s="32" customFormat="1">
      <c r="A19" s="32" t="str">
        <f>"12/8"</f>
        <v>12/8</v>
      </c>
      <c r="B19" s="33" t="s">
        <v>101</v>
      </c>
      <c r="C19" s="34" t="str">
        <f>"100"</f>
        <v>100</v>
      </c>
      <c r="D19" s="34">
        <v>14.17</v>
      </c>
      <c r="E19" s="34">
        <v>13.31</v>
      </c>
      <c r="F19" s="34">
        <v>34.229999999999997</v>
      </c>
      <c r="G19" s="34">
        <v>3.23</v>
      </c>
      <c r="H19" s="34">
        <v>5.35</v>
      </c>
      <c r="I19" s="34">
        <v>385.3902333333333</v>
      </c>
      <c r="J19" s="35">
        <v>11.99</v>
      </c>
      <c r="K19" s="35">
        <v>2.17</v>
      </c>
      <c r="L19" s="35">
        <v>0</v>
      </c>
      <c r="M19" s="35">
        <v>0</v>
      </c>
      <c r="N19" s="35">
        <v>2.42</v>
      </c>
      <c r="O19" s="35">
        <v>2.35</v>
      </c>
      <c r="P19" s="35">
        <v>0.56999999999999995</v>
      </c>
      <c r="Q19" s="35">
        <v>0</v>
      </c>
      <c r="R19" s="35">
        <v>0</v>
      </c>
      <c r="S19" s="35">
        <v>0.21</v>
      </c>
      <c r="T19" s="35">
        <v>1.73</v>
      </c>
      <c r="U19" s="35">
        <v>239.54</v>
      </c>
      <c r="V19" s="35">
        <v>354.21</v>
      </c>
      <c r="W19" s="35">
        <v>13.91</v>
      </c>
      <c r="X19" s="35">
        <v>28.28</v>
      </c>
      <c r="Y19" s="35">
        <v>167.59</v>
      </c>
      <c r="Z19" s="35">
        <v>1.9</v>
      </c>
      <c r="AA19" s="35">
        <v>0</v>
      </c>
      <c r="AB19" s="35">
        <v>119</v>
      </c>
      <c r="AC19" s="35">
        <v>23.33</v>
      </c>
      <c r="AD19" s="35">
        <v>2.0099999999999998</v>
      </c>
      <c r="AE19" s="35">
        <v>0.37</v>
      </c>
      <c r="AF19" s="35">
        <v>0.12</v>
      </c>
      <c r="AG19" s="35">
        <v>2.35</v>
      </c>
      <c r="AH19" s="35">
        <v>6.05</v>
      </c>
      <c r="AI19" s="35">
        <v>1.42</v>
      </c>
      <c r="AJ19" s="35">
        <v>0</v>
      </c>
      <c r="AK19" s="35">
        <v>788.58</v>
      </c>
      <c r="AL19" s="35">
        <v>672.77</v>
      </c>
      <c r="AM19" s="35">
        <v>1025.42</v>
      </c>
      <c r="AN19" s="35">
        <v>1161.43</v>
      </c>
      <c r="AO19" s="35">
        <v>323.25</v>
      </c>
      <c r="AP19" s="35">
        <v>618.73</v>
      </c>
      <c r="AQ19" s="35">
        <v>180.99</v>
      </c>
      <c r="AR19" s="35">
        <v>555.82000000000005</v>
      </c>
      <c r="AS19" s="35">
        <v>730.12</v>
      </c>
      <c r="AT19" s="35">
        <v>831.03</v>
      </c>
      <c r="AU19" s="35">
        <v>1241.56</v>
      </c>
      <c r="AV19" s="35">
        <v>541.67999999999995</v>
      </c>
      <c r="AW19" s="35">
        <v>658.13</v>
      </c>
      <c r="AX19" s="35">
        <v>2168.1</v>
      </c>
      <c r="AY19" s="35">
        <v>158.27000000000001</v>
      </c>
      <c r="AZ19" s="35">
        <v>635.87</v>
      </c>
      <c r="BA19" s="35">
        <v>584.67999999999995</v>
      </c>
      <c r="BB19" s="35">
        <v>492.04</v>
      </c>
      <c r="BC19" s="35">
        <v>176.71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0.2</v>
      </c>
      <c r="BL19" s="35">
        <v>0</v>
      </c>
      <c r="BM19" s="35">
        <v>0.13</v>
      </c>
      <c r="BN19" s="35">
        <v>0.01</v>
      </c>
      <c r="BO19" s="35">
        <v>0.02</v>
      </c>
      <c r="BP19" s="35">
        <v>0</v>
      </c>
      <c r="BQ19" s="35">
        <v>0</v>
      </c>
      <c r="BR19" s="35">
        <v>0</v>
      </c>
      <c r="BS19" s="35">
        <v>0.76</v>
      </c>
      <c r="BT19" s="35">
        <v>0</v>
      </c>
      <c r="BU19" s="35">
        <v>0</v>
      </c>
      <c r="BV19" s="35">
        <v>1.89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126.9</v>
      </c>
      <c r="CC19" s="34">
        <v>58.24</v>
      </c>
      <c r="CE19" s="32">
        <v>19.829999999999998</v>
      </c>
      <c r="CG19" s="32">
        <v>28.08</v>
      </c>
      <c r="CH19" s="32">
        <v>18.079999999999998</v>
      </c>
      <c r="CI19" s="32">
        <v>23.08</v>
      </c>
      <c r="CJ19" s="32">
        <v>3467.42</v>
      </c>
      <c r="CK19" s="32">
        <v>2127.2399999999998</v>
      </c>
      <c r="CL19" s="32">
        <v>2797.33</v>
      </c>
      <c r="CM19" s="32">
        <v>34.840000000000003</v>
      </c>
      <c r="CN19" s="32">
        <v>21.98</v>
      </c>
      <c r="CO19" s="32">
        <v>28.44</v>
      </c>
      <c r="CP19" s="32">
        <v>0</v>
      </c>
      <c r="CQ19" s="32">
        <v>0.5</v>
      </c>
      <c r="CR19" s="32">
        <v>35.299999999999997</v>
      </c>
    </row>
    <row r="20" spans="1:96" s="32" customFormat="1">
      <c r="A20" s="32" t="str">
        <f>"2"</f>
        <v>2</v>
      </c>
      <c r="B20" s="33" t="s">
        <v>95</v>
      </c>
      <c r="C20" s="34" t="str">
        <f>"27,5"</f>
        <v>27,5</v>
      </c>
      <c r="D20" s="34">
        <v>1.82</v>
      </c>
      <c r="E20" s="34">
        <v>0</v>
      </c>
      <c r="F20" s="34">
        <v>0.18</v>
      </c>
      <c r="G20" s="34">
        <v>0.18</v>
      </c>
      <c r="H20" s="34">
        <v>12.9</v>
      </c>
      <c r="I20" s="34">
        <v>61.572774999999993</v>
      </c>
      <c r="J20" s="35">
        <v>0</v>
      </c>
      <c r="K20" s="35">
        <v>0</v>
      </c>
      <c r="L20" s="35">
        <v>0</v>
      </c>
      <c r="M20" s="35">
        <v>0</v>
      </c>
      <c r="N20" s="35">
        <v>0.3</v>
      </c>
      <c r="O20" s="35">
        <v>12.54</v>
      </c>
      <c r="P20" s="35">
        <v>0.06</v>
      </c>
      <c r="Q20" s="35">
        <v>0</v>
      </c>
      <c r="R20" s="35">
        <v>0</v>
      </c>
      <c r="S20" s="35">
        <v>0</v>
      </c>
      <c r="T20" s="35">
        <v>0.5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87.8</v>
      </c>
      <c r="AL20" s="35">
        <v>91.39</v>
      </c>
      <c r="AM20" s="35">
        <v>139.96</v>
      </c>
      <c r="AN20" s="35">
        <v>46.41</v>
      </c>
      <c r="AO20" s="35">
        <v>27.51</v>
      </c>
      <c r="AP20" s="35">
        <v>55.03</v>
      </c>
      <c r="AQ20" s="35">
        <v>20.81</v>
      </c>
      <c r="AR20" s="35">
        <v>99.53</v>
      </c>
      <c r="AS20" s="35">
        <v>61.73</v>
      </c>
      <c r="AT20" s="35">
        <v>86.13</v>
      </c>
      <c r="AU20" s="35">
        <v>71.06</v>
      </c>
      <c r="AV20" s="35">
        <v>37.32</v>
      </c>
      <c r="AW20" s="35">
        <v>66.03</v>
      </c>
      <c r="AX20" s="35">
        <v>552.19000000000005</v>
      </c>
      <c r="AY20" s="35">
        <v>0</v>
      </c>
      <c r="AZ20" s="35">
        <v>179.92</v>
      </c>
      <c r="BA20" s="35">
        <v>78.23</v>
      </c>
      <c r="BB20" s="35">
        <v>51.92</v>
      </c>
      <c r="BC20" s="35">
        <v>41.15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0.02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0.02</v>
      </c>
      <c r="BT20" s="35">
        <v>0</v>
      </c>
      <c r="BU20" s="35">
        <v>0</v>
      </c>
      <c r="BV20" s="35">
        <v>0.08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10.75</v>
      </c>
      <c r="CC20" s="34">
        <v>1.54</v>
      </c>
      <c r="CE20" s="32">
        <v>0</v>
      </c>
      <c r="CG20" s="32">
        <v>0</v>
      </c>
      <c r="CH20" s="32">
        <v>0</v>
      </c>
      <c r="CI20" s="32">
        <v>0</v>
      </c>
      <c r="CJ20" s="32">
        <v>760</v>
      </c>
      <c r="CK20" s="32">
        <v>292.8</v>
      </c>
      <c r="CL20" s="32">
        <v>526.4</v>
      </c>
      <c r="CM20" s="32">
        <v>6.08</v>
      </c>
      <c r="CN20" s="32">
        <v>6.08</v>
      </c>
      <c r="CO20" s="32">
        <v>6.08</v>
      </c>
      <c r="CP20" s="32">
        <v>0</v>
      </c>
      <c r="CQ20" s="32">
        <v>0</v>
      </c>
      <c r="CR20" s="32">
        <v>1.28</v>
      </c>
    </row>
    <row r="21" spans="1:96" s="32" customFormat="1">
      <c r="A21" s="32" t="str">
        <f>"3"</f>
        <v>3</v>
      </c>
      <c r="B21" s="33" t="s">
        <v>102</v>
      </c>
      <c r="C21" s="34" t="str">
        <f>"20"</f>
        <v>20</v>
      </c>
      <c r="D21" s="34">
        <v>1.32</v>
      </c>
      <c r="E21" s="34">
        <v>0</v>
      </c>
      <c r="F21" s="34">
        <v>0.24</v>
      </c>
      <c r="G21" s="34">
        <v>0.24</v>
      </c>
      <c r="H21" s="34">
        <v>8.34</v>
      </c>
      <c r="I21" s="34">
        <v>38.676000000000002</v>
      </c>
      <c r="J21" s="35">
        <v>0.04</v>
      </c>
      <c r="K21" s="35">
        <v>0</v>
      </c>
      <c r="L21" s="35">
        <v>0</v>
      </c>
      <c r="M21" s="35">
        <v>0</v>
      </c>
      <c r="N21" s="35">
        <v>0.24</v>
      </c>
      <c r="O21" s="35">
        <v>6.44</v>
      </c>
      <c r="P21" s="35">
        <v>1.66</v>
      </c>
      <c r="Q21" s="35">
        <v>0</v>
      </c>
      <c r="R21" s="35">
        <v>0</v>
      </c>
      <c r="S21" s="35">
        <v>0.2</v>
      </c>
      <c r="T21" s="35">
        <v>0.5</v>
      </c>
      <c r="U21" s="35">
        <v>122</v>
      </c>
      <c r="V21" s="35">
        <v>49</v>
      </c>
      <c r="W21" s="35">
        <v>7</v>
      </c>
      <c r="X21" s="35">
        <v>9.4</v>
      </c>
      <c r="Y21" s="35">
        <v>31.6</v>
      </c>
      <c r="Z21" s="35">
        <v>0.78</v>
      </c>
      <c r="AA21" s="35">
        <v>0</v>
      </c>
      <c r="AB21" s="35">
        <v>1</v>
      </c>
      <c r="AC21" s="35">
        <v>0.2</v>
      </c>
      <c r="AD21" s="35">
        <v>0.28000000000000003</v>
      </c>
      <c r="AE21" s="35">
        <v>0.04</v>
      </c>
      <c r="AF21" s="35">
        <v>0.02</v>
      </c>
      <c r="AG21" s="35">
        <v>0.14000000000000001</v>
      </c>
      <c r="AH21" s="35">
        <v>0.4</v>
      </c>
      <c r="AI21" s="35">
        <v>0</v>
      </c>
      <c r="AJ21" s="35">
        <v>0</v>
      </c>
      <c r="AK21" s="35">
        <v>64.400000000000006</v>
      </c>
      <c r="AL21" s="35">
        <v>49.6</v>
      </c>
      <c r="AM21" s="35">
        <v>85.4</v>
      </c>
      <c r="AN21" s="35">
        <v>44.6</v>
      </c>
      <c r="AO21" s="35">
        <v>18.600000000000001</v>
      </c>
      <c r="AP21" s="35">
        <v>39.6</v>
      </c>
      <c r="AQ21" s="35">
        <v>16</v>
      </c>
      <c r="AR21" s="35">
        <v>74.2</v>
      </c>
      <c r="AS21" s="35">
        <v>59.4</v>
      </c>
      <c r="AT21" s="35">
        <v>58.2</v>
      </c>
      <c r="AU21" s="35">
        <v>92.8</v>
      </c>
      <c r="AV21" s="35">
        <v>24.8</v>
      </c>
      <c r="AW21" s="35">
        <v>62</v>
      </c>
      <c r="AX21" s="35">
        <v>305.8</v>
      </c>
      <c r="AY21" s="35">
        <v>0</v>
      </c>
      <c r="AZ21" s="35">
        <v>105.2</v>
      </c>
      <c r="BA21" s="35">
        <v>58.2</v>
      </c>
      <c r="BB21" s="35">
        <v>36</v>
      </c>
      <c r="BC21" s="35">
        <v>26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0.03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0.02</v>
      </c>
      <c r="BT21" s="35">
        <v>0</v>
      </c>
      <c r="BU21" s="35">
        <v>0</v>
      </c>
      <c r="BV21" s="35">
        <v>0.1</v>
      </c>
      <c r="BW21" s="35">
        <v>0.02</v>
      </c>
      <c r="BX21" s="35">
        <v>0</v>
      </c>
      <c r="BY21" s="35">
        <v>0</v>
      </c>
      <c r="BZ21" s="35">
        <v>0</v>
      </c>
      <c r="CA21" s="35">
        <v>0</v>
      </c>
      <c r="CB21" s="35">
        <v>9.4</v>
      </c>
      <c r="CC21" s="34">
        <v>1.1599999999999999</v>
      </c>
      <c r="CE21" s="32">
        <v>0.17</v>
      </c>
      <c r="CG21" s="32">
        <v>5.0599999999999996</v>
      </c>
      <c r="CH21" s="32">
        <v>5.0599999999999996</v>
      </c>
      <c r="CI21" s="32">
        <v>5.0599999999999996</v>
      </c>
      <c r="CJ21" s="32">
        <v>962.03</v>
      </c>
      <c r="CK21" s="32">
        <v>370.63</v>
      </c>
      <c r="CL21" s="32">
        <v>666.33</v>
      </c>
      <c r="CM21" s="32">
        <v>9.6199999999999992</v>
      </c>
      <c r="CN21" s="32">
        <v>8</v>
      </c>
      <c r="CO21" s="32">
        <v>8.81</v>
      </c>
      <c r="CP21" s="32">
        <v>0</v>
      </c>
      <c r="CQ21" s="32">
        <v>0</v>
      </c>
      <c r="CR21" s="32">
        <v>0.97</v>
      </c>
    </row>
    <row r="22" spans="1:96" s="28" customFormat="1">
      <c r="A22" s="28" t="str">
        <f>"631/1"</f>
        <v>631/1</v>
      </c>
      <c r="B22" s="29" t="s">
        <v>103</v>
      </c>
      <c r="C22" s="30" t="str">
        <f>"200"</f>
        <v>200</v>
      </c>
      <c r="D22" s="30">
        <v>0.11</v>
      </c>
      <c r="E22" s="30">
        <v>0</v>
      </c>
      <c r="F22" s="30">
        <v>0.11</v>
      </c>
      <c r="G22" s="30">
        <v>0.12</v>
      </c>
      <c r="H22" s="30">
        <v>12.25</v>
      </c>
      <c r="I22" s="30">
        <v>47.847279999999998</v>
      </c>
      <c r="J22" s="31">
        <v>0.03</v>
      </c>
      <c r="K22" s="31">
        <v>0</v>
      </c>
      <c r="L22" s="31">
        <v>0</v>
      </c>
      <c r="M22" s="31">
        <v>0</v>
      </c>
      <c r="N22" s="31">
        <v>11.54</v>
      </c>
      <c r="O22" s="31">
        <v>0.22</v>
      </c>
      <c r="P22" s="31">
        <v>0.49</v>
      </c>
      <c r="Q22" s="31">
        <v>0</v>
      </c>
      <c r="R22" s="31">
        <v>0</v>
      </c>
      <c r="S22" s="31">
        <v>0.24</v>
      </c>
      <c r="T22" s="31">
        <v>0.16</v>
      </c>
      <c r="U22" s="31">
        <v>7.9</v>
      </c>
      <c r="V22" s="31">
        <v>73.66</v>
      </c>
      <c r="W22" s="31">
        <v>4.49</v>
      </c>
      <c r="X22" s="31">
        <v>2.35</v>
      </c>
      <c r="Y22" s="31">
        <v>2.87</v>
      </c>
      <c r="Z22" s="31">
        <v>0.6</v>
      </c>
      <c r="AA22" s="31">
        <v>0</v>
      </c>
      <c r="AB22" s="31">
        <v>7.2</v>
      </c>
      <c r="AC22" s="31">
        <v>1.5</v>
      </c>
      <c r="AD22" s="31">
        <v>0.06</v>
      </c>
      <c r="AE22" s="31">
        <v>0.01</v>
      </c>
      <c r="AF22" s="31">
        <v>0</v>
      </c>
      <c r="AG22" s="31">
        <v>7.0000000000000007E-2</v>
      </c>
      <c r="AH22" s="31">
        <v>0.12</v>
      </c>
      <c r="AI22" s="31">
        <v>1.2</v>
      </c>
      <c r="AJ22" s="31">
        <v>0</v>
      </c>
      <c r="AK22" s="31">
        <v>3.38</v>
      </c>
      <c r="AL22" s="31">
        <v>3.67</v>
      </c>
      <c r="AM22" s="31">
        <v>5.36</v>
      </c>
      <c r="AN22" s="31">
        <v>5.08</v>
      </c>
      <c r="AO22" s="31">
        <v>0.85</v>
      </c>
      <c r="AP22" s="31">
        <v>3.1</v>
      </c>
      <c r="AQ22" s="31">
        <v>0.85</v>
      </c>
      <c r="AR22" s="31">
        <v>2.54</v>
      </c>
      <c r="AS22" s="31">
        <v>4.79</v>
      </c>
      <c r="AT22" s="31">
        <v>2.82</v>
      </c>
      <c r="AU22" s="31">
        <v>22</v>
      </c>
      <c r="AV22" s="31">
        <v>1.97</v>
      </c>
      <c r="AW22" s="31">
        <v>3.95</v>
      </c>
      <c r="AX22" s="31">
        <v>11.84</v>
      </c>
      <c r="AY22" s="31">
        <v>0</v>
      </c>
      <c r="AZ22" s="31">
        <v>3.67</v>
      </c>
      <c r="BA22" s="31">
        <v>4.51</v>
      </c>
      <c r="BB22" s="31">
        <v>1.69</v>
      </c>
      <c r="BC22" s="31">
        <v>1.41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197.9</v>
      </c>
      <c r="CC22" s="30">
        <v>7.85</v>
      </c>
      <c r="CE22" s="28">
        <v>1.2</v>
      </c>
      <c r="CG22" s="28">
        <v>0.6</v>
      </c>
      <c r="CH22" s="28">
        <v>0.6</v>
      </c>
      <c r="CI22" s="28">
        <v>0.6</v>
      </c>
      <c r="CJ22" s="28">
        <v>45</v>
      </c>
      <c r="CK22" s="28">
        <v>45</v>
      </c>
      <c r="CL22" s="28">
        <v>45</v>
      </c>
      <c r="CM22" s="28">
        <v>0</v>
      </c>
      <c r="CN22" s="28">
        <v>0</v>
      </c>
      <c r="CO22" s="28">
        <v>0</v>
      </c>
      <c r="CP22" s="28">
        <v>10</v>
      </c>
      <c r="CQ22" s="28">
        <v>0</v>
      </c>
      <c r="CR22" s="28">
        <v>4.76</v>
      </c>
    </row>
    <row r="23" spans="1:96" s="36" customFormat="1" ht="11.4">
      <c r="B23" s="37" t="s">
        <v>104</v>
      </c>
      <c r="C23" s="38"/>
      <c r="D23" s="38">
        <v>30.8</v>
      </c>
      <c r="E23" s="38">
        <v>13.36</v>
      </c>
      <c r="F23" s="38">
        <v>45</v>
      </c>
      <c r="G23" s="38">
        <v>9.14</v>
      </c>
      <c r="H23" s="38">
        <v>99.32</v>
      </c>
      <c r="I23" s="38">
        <v>909.26</v>
      </c>
      <c r="J23" s="39">
        <v>15.41</v>
      </c>
      <c r="K23" s="39">
        <v>4.2300000000000004</v>
      </c>
      <c r="L23" s="39">
        <v>0</v>
      </c>
      <c r="M23" s="39">
        <v>0</v>
      </c>
      <c r="N23" s="39">
        <v>18.05</v>
      </c>
      <c r="O23" s="39">
        <v>70.08</v>
      </c>
      <c r="P23" s="39">
        <v>11.19</v>
      </c>
      <c r="Q23" s="39">
        <v>0</v>
      </c>
      <c r="R23" s="39">
        <v>0</v>
      </c>
      <c r="S23" s="39">
        <v>0.92</v>
      </c>
      <c r="T23" s="39">
        <v>6.19</v>
      </c>
      <c r="U23" s="39">
        <v>762.85</v>
      </c>
      <c r="V23" s="39">
        <v>1336.52</v>
      </c>
      <c r="W23" s="39">
        <v>107.73</v>
      </c>
      <c r="X23" s="39">
        <v>181.82</v>
      </c>
      <c r="Y23" s="39">
        <v>507.71</v>
      </c>
      <c r="Z23" s="39">
        <v>8.09</v>
      </c>
      <c r="AA23" s="39">
        <v>24.21</v>
      </c>
      <c r="AB23" s="39">
        <v>1124.31</v>
      </c>
      <c r="AC23" s="39">
        <v>253.47</v>
      </c>
      <c r="AD23" s="39">
        <v>4.43</v>
      </c>
      <c r="AE23" s="39">
        <v>0.74</v>
      </c>
      <c r="AF23" s="39">
        <v>0.35</v>
      </c>
      <c r="AG23" s="39">
        <v>6.56</v>
      </c>
      <c r="AH23" s="39">
        <v>13.06</v>
      </c>
      <c r="AI23" s="39">
        <v>12.09</v>
      </c>
      <c r="AJ23" s="39">
        <v>0</v>
      </c>
      <c r="AK23" s="39">
        <v>1325.54</v>
      </c>
      <c r="AL23" s="39">
        <v>1138.8900000000001</v>
      </c>
      <c r="AM23" s="39">
        <v>1758.29</v>
      </c>
      <c r="AN23" s="39">
        <v>1637.43</v>
      </c>
      <c r="AO23" s="39">
        <v>567.17999999999995</v>
      </c>
      <c r="AP23" s="39">
        <v>997.78</v>
      </c>
      <c r="AQ23" s="39">
        <v>348.17</v>
      </c>
      <c r="AR23" s="39">
        <v>1135.06</v>
      </c>
      <c r="AS23" s="39">
        <v>1263.31</v>
      </c>
      <c r="AT23" s="39">
        <v>1788.08</v>
      </c>
      <c r="AU23" s="39">
        <v>2162.16</v>
      </c>
      <c r="AV23" s="39">
        <v>798.87</v>
      </c>
      <c r="AW23" s="39">
        <v>1253.6300000000001</v>
      </c>
      <c r="AX23" s="39">
        <v>4733.6000000000004</v>
      </c>
      <c r="AY23" s="39">
        <v>158.27000000000001</v>
      </c>
      <c r="AZ23" s="39">
        <v>1293.47</v>
      </c>
      <c r="BA23" s="39">
        <v>1119.92</v>
      </c>
      <c r="BB23" s="39">
        <v>868.32</v>
      </c>
      <c r="BC23" s="39">
        <v>453.64</v>
      </c>
      <c r="BD23" s="39">
        <v>0.14000000000000001</v>
      </c>
      <c r="BE23" s="39">
        <v>0.06</v>
      </c>
      <c r="BF23" s="39">
        <v>0.03</v>
      </c>
      <c r="BG23" s="39">
        <v>0.08</v>
      </c>
      <c r="BH23" s="39">
        <v>0.09</v>
      </c>
      <c r="BI23" s="39">
        <v>0.42</v>
      </c>
      <c r="BJ23" s="39">
        <v>0</v>
      </c>
      <c r="BK23" s="39">
        <v>1.95</v>
      </c>
      <c r="BL23" s="39">
        <v>0</v>
      </c>
      <c r="BM23" s="39">
        <v>0.64</v>
      </c>
      <c r="BN23" s="39">
        <v>0.03</v>
      </c>
      <c r="BO23" s="39">
        <v>0.04</v>
      </c>
      <c r="BP23" s="39">
        <v>0</v>
      </c>
      <c r="BQ23" s="39">
        <v>0.08</v>
      </c>
      <c r="BR23" s="39">
        <v>0.14000000000000001</v>
      </c>
      <c r="BS23" s="39">
        <v>3.12</v>
      </c>
      <c r="BT23" s="39">
        <v>0.01</v>
      </c>
      <c r="BU23" s="39">
        <v>0</v>
      </c>
      <c r="BV23" s="39">
        <v>4.58</v>
      </c>
      <c r="BW23" s="39">
        <v>0.08</v>
      </c>
      <c r="BX23" s="39">
        <v>0</v>
      </c>
      <c r="BY23" s="39">
        <v>0</v>
      </c>
      <c r="BZ23" s="39">
        <v>0</v>
      </c>
      <c r="CA23" s="39">
        <v>0</v>
      </c>
      <c r="CB23" s="39">
        <v>764.54</v>
      </c>
      <c r="CC23" s="38">
        <f>SUM($CC$16:$CC$22)</f>
        <v>98.05</v>
      </c>
      <c r="CD23" s="36">
        <f>$I$23/$I$47*100</f>
        <v>23.116975567589552</v>
      </c>
      <c r="CE23" s="36">
        <v>211.6</v>
      </c>
      <c r="CG23" s="36">
        <v>91.53</v>
      </c>
      <c r="CH23" s="36">
        <v>59.69</v>
      </c>
      <c r="CI23" s="36">
        <v>75.61</v>
      </c>
      <c r="CJ23" s="36">
        <v>9308.23</v>
      </c>
      <c r="CK23" s="36">
        <v>4962.37</v>
      </c>
      <c r="CL23" s="36">
        <v>7135.3</v>
      </c>
      <c r="CM23" s="36">
        <v>161.38999999999999</v>
      </c>
      <c r="CN23" s="36">
        <v>96.32</v>
      </c>
      <c r="CO23" s="36">
        <v>128.88999999999999</v>
      </c>
      <c r="CP23" s="36">
        <v>10</v>
      </c>
      <c r="CQ23" s="36">
        <v>1.3</v>
      </c>
    </row>
    <row r="24" spans="1:96">
      <c r="B24" s="27" t="s">
        <v>105</v>
      </c>
      <c r="C24" s="16"/>
      <c r="D24" s="16"/>
      <c r="E24" s="16"/>
      <c r="F24" s="16"/>
      <c r="G24" s="16"/>
      <c r="H24" s="16"/>
      <c r="I24" s="16"/>
    </row>
    <row r="25" spans="1:96" s="32" customFormat="1" ht="24">
      <c r="A25" s="32" t="str">
        <f>"11/1"</f>
        <v>11/1</v>
      </c>
      <c r="B25" s="33" t="s">
        <v>106</v>
      </c>
      <c r="C25" s="34" t="str">
        <f>"200"</f>
        <v>200</v>
      </c>
      <c r="D25" s="34">
        <v>5.8</v>
      </c>
      <c r="E25" s="34">
        <v>5.8</v>
      </c>
      <c r="F25" s="34">
        <v>5</v>
      </c>
      <c r="G25" s="34">
        <v>0</v>
      </c>
      <c r="H25" s="34">
        <v>9.6</v>
      </c>
      <c r="I25" s="34">
        <v>105.28</v>
      </c>
      <c r="J25" s="35">
        <v>3.4</v>
      </c>
      <c r="K25" s="35">
        <v>0</v>
      </c>
      <c r="L25" s="35">
        <v>0</v>
      </c>
      <c r="M25" s="35">
        <v>0</v>
      </c>
      <c r="N25" s="35">
        <v>9.6</v>
      </c>
      <c r="O25" s="35">
        <v>0</v>
      </c>
      <c r="P25" s="35">
        <v>0</v>
      </c>
      <c r="Q25" s="35">
        <v>0</v>
      </c>
      <c r="R25" s="35">
        <v>0</v>
      </c>
      <c r="S25" s="35">
        <v>0.2</v>
      </c>
      <c r="T25" s="35">
        <v>1.4</v>
      </c>
      <c r="U25" s="35">
        <v>100</v>
      </c>
      <c r="V25" s="35">
        <v>292</v>
      </c>
      <c r="W25" s="35">
        <v>240</v>
      </c>
      <c r="X25" s="35">
        <v>28</v>
      </c>
      <c r="Y25" s="35">
        <v>180</v>
      </c>
      <c r="Z25" s="35">
        <v>0.2</v>
      </c>
      <c r="AA25" s="35">
        <v>40</v>
      </c>
      <c r="AB25" s="35">
        <v>20</v>
      </c>
      <c r="AC25" s="35">
        <v>44</v>
      </c>
      <c r="AD25" s="35">
        <v>0</v>
      </c>
      <c r="AE25" s="35">
        <v>0.08</v>
      </c>
      <c r="AF25" s="35">
        <v>0.3</v>
      </c>
      <c r="AG25" s="35">
        <v>0.2</v>
      </c>
      <c r="AH25" s="35">
        <v>1.6</v>
      </c>
      <c r="AI25" s="35">
        <v>2.6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0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178</v>
      </c>
      <c r="CC25" s="34">
        <v>27.6</v>
      </c>
      <c r="CE25" s="32">
        <v>43.33</v>
      </c>
      <c r="CG25" s="32">
        <v>18</v>
      </c>
      <c r="CH25" s="32">
        <v>4</v>
      </c>
      <c r="CI25" s="32">
        <v>11</v>
      </c>
      <c r="CJ25" s="32">
        <v>1150</v>
      </c>
      <c r="CK25" s="32">
        <v>420</v>
      </c>
      <c r="CL25" s="32">
        <v>785</v>
      </c>
      <c r="CM25" s="32">
        <v>26</v>
      </c>
      <c r="CN25" s="32">
        <v>6</v>
      </c>
      <c r="CO25" s="32">
        <v>16</v>
      </c>
      <c r="CP25" s="32">
        <v>0</v>
      </c>
      <c r="CQ25" s="32">
        <v>0</v>
      </c>
      <c r="CR25" s="32">
        <v>23</v>
      </c>
    </row>
    <row r="26" spans="1:96" s="28" customFormat="1">
      <c r="A26" s="28" t="str">
        <f>"17"</f>
        <v>17</v>
      </c>
      <c r="B26" s="29" t="s">
        <v>107</v>
      </c>
      <c r="C26" s="30" t="str">
        <f>"33"</f>
        <v>33</v>
      </c>
      <c r="D26" s="30">
        <v>1.49</v>
      </c>
      <c r="E26" s="30">
        <v>0</v>
      </c>
      <c r="F26" s="30">
        <v>6.6</v>
      </c>
      <c r="G26" s="30">
        <v>0</v>
      </c>
      <c r="H26" s="30">
        <v>18.48</v>
      </c>
      <c r="I26" s="30">
        <v>135.56400000000002</v>
      </c>
      <c r="J26" s="31">
        <v>0</v>
      </c>
      <c r="K26" s="31">
        <v>0</v>
      </c>
      <c r="L26" s="31">
        <v>0</v>
      </c>
      <c r="M26" s="31">
        <v>0</v>
      </c>
      <c r="N26" s="31">
        <v>18.48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7.0000000000000007E-2</v>
      </c>
      <c r="AE26" s="31">
        <v>0</v>
      </c>
      <c r="AF26" s="31">
        <v>0</v>
      </c>
      <c r="AG26" s="31">
        <v>0</v>
      </c>
      <c r="AH26" s="31">
        <v>0.23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0">
        <v>11.09</v>
      </c>
      <c r="CE26" s="28">
        <v>0</v>
      </c>
      <c r="CG26" s="28">
        <v>0</v>
      </c>
      <c r="CH26" s="28">
        <v>0</v>
      </c>
      <c r="CI26" s="28">
        <v>0</v>
      </c>
      <c r="CJ26" s="28">
        <v>0</v>
      </c>
      <c r="CK26" s="28">
        <v>0</v>
      </c>
      <c r="CL26" s="28">
        <v>0</v>
      </c>
      <c r="CM26" s="28">
        <v>0</v>
      </c>
      <c r="CN26" s="28">
        <v>0</v>
      </c>
      <c r="CO26" s="28">
        <v>0</v>
      </c>
      <c r="CP26" s="28">
        <v>0</v>
      </c>
      <c r="CQ26" s="28">
        <v>0</v>
      </c>
      <c r="CR26" s="28">
        <v>9.24</v>
      </c>
    </row>
    <row r="27" spans="1:96" s="13" customFormat="1">
      <c r="A27" s="86" t="s">
        <v>152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</row>
    <row r="28" spans="1:96" s="36" customFormat="1" ht="11.4">
      <c r="B28" s="37" t="s">
        <v>108</v>
      </c>
      <c r="C28" s="38"/>
      <c r="D28" s="38">
        <v>7.29</v>
      </c>
      <c r="E28" s="38">
        <v>5.8</v>
      </c>
      <c r="F28" s="38">
        <v>11.6</v>
      </c>
      <c r="G28" s="38">
        <v>0</v>
      </c>
      <c r="H28" s="38">
        <v>28.08</v>
      </c>
      <c r="I28" s="38">
        <v>240.84</v>
      </c>
      <c r="J28" s="39">
        <v>3.4</v>
      </c>
      <c r="K28" s="39">
        <v>0</v>
      </c>
      <c r="L28" s="39">
        <v>0</v>
      </c>
      <c r="M28" s="39">
        <v>0</v>
      </c>
      <c r="N28" s="39">
        <v>28.08</v>
      </c>
      <c r="O28" s="39">
        <v>0</v>
      </c>
      <c r="P28" s="39">
        <v>0</v>
      </c>
      <c r="Q28" s="39">
        <v>0</v>
      </c>
      <c r="R28" s="39">
        <v>0</v>
      </c>
      <c r="S28" s="39">
        <v>0.2</v>
      </c>
      <c r="T28" s="39">
        <v>1.4</v>
      </c>
      <c r="U28" s="39">
        <v>100</v>
      </c>
      <c r="V28" s="39">
        <v>292</v>
      </c>
      <c r="W28" s="39">
        <v>240</v>
      </c>
      <c r="X28" s="39">
        <v>28</v>
      </c>
      <c r="Y28" s="39">
        <v>180</v>
      </c>
      <c r="Z28" s="39">
        <v>0.2</v>
      </c>
      <c r="AA28" s="39">
        <v>40</v>
      </c>
      <c r="AB28" s="39">
        <v>20</v>
      </c>
      <c r="AC28" s="39">
        <v>44</v>
      </c>
      <c r="AD28" s="39">
        <v>7.0000000000000007E-2</v>
      </c>
      <c r="AE28" s="39">
        <v>0.08</v>
      </c>
      <c r="AF28" s="39">
        <v>0.3</v>
      </c>
      <c r="AG28" s="39">
        <v>0.2</v>
      </c>
      <c r="AH28" s="39">
        <v>1.83</v>
      </c>
      <c r="AI28" s="39">
        <v>2.6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0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0</v>
      </c>
      <c r="BJ28" s="39">
        <v>0</v>
      </c>
      <c r="BK28" s="39">
        <v>0</v>
      </c>
      <c r="BL28" s="39">
        <v>0</v>
      </c>
      <c r="BM28" s="39">
        <v>0</v>
      </c>
      <c r="BN28" s="39">
        <v>0</v>
      </c>
      <c r="BO28" s="39">
        <v>0</v>
      </c>
      <c r="BP28" s="39">
        <v>0</v>
      </c>
      <c r="BQ28" s="39">
        <v>0</v>
      </c>
      <c r="BR28" s="39">
        <v>0</v>
      </c>
      <c r="BS28" s="39">
        <v>0</v>
      </c>
      <c r="BT28" s="39">
        <v>0</v>
      </c>
      <c r="BU28" s="39">
        <v>0</v>
      </c>
      <c r="BV28" s="39">
        <v>0</v>
      </c>
      <c r="BW28" s="39">
        <v>0</v>
      </c>
      <c r="BX28" s="39">
        <v>0</v>
      </c>
      <c r="BY28" s="39">
        <v>0</v>
      </c>
      <c r="BZ28" s="39">
        <v>0</v>
      </c>
      <c r="CA28" s="39">
        <v>0</v>
      </c>
      <c r="CB28" s="39">
        <v>178</v>
      </c>
      <c r="CC28" s="38">
        <f>SUM($CC$24:$CC$26)</f>
        <v>38.69</v>
      </c>
      <c r="CD28" s="36">
        <f>$I$28/$I$47*100</f>
        <v>6.1231027381587975</v>
      </c>
      <c r="CE28" s="36">
        <v>43.33</v>
      </c>
      <c r="CG28" s="36">
        <v>18</v>
      </c>
      <c r="CH28" s="36">
        <v>4</v>
      </c>
      <c r="CI28" s="36">
        <v>11</v>
      </c>
      <c r="CJ28" s="36">
        <v>1150</v>
      </c>
      <c r="CK28" s="36">
        <v>420</v>
      </c>
      <c r="CL28" s="36">
        <v>785</v>
      </c>
      <c r="CM28" s="36">
        <v>26</v>
      </c>
      <c r="CN28" s="36">
        <v>6</v>
      </c>
      <c r="CO28" s="36">
        <v>16</v>
      </c>
      <c r="CP28" s="36">
        <v>0</v>
      </c>
      <c r="CQ28" s="36">
        <v>0</v>
      </c>
    </row>
    <row r="29" spans="1:96">
      <c r="B29" s="27" t="s">
        <v>109</v>
      </c>
      <c r="C29" s="16"/>
      <c r="D29" s="16"/>
      <c r="E29" s="16"/>
      <c r="F29" s="16"/>
      <c r="G29" s="16"/>
      <c r="H29" s="16"/>
      <c r="I29" s="16"/>
    </row>
    <row r="30" spans="1:96" s="32" customFormat="1" ht="24">
      <c r="A30" s="32" t="str">
        <f>"8/4"</f>
        <v>8/4</v>
      </c>
      <c r="B30" s="33" t="s">
        <v>93</v>
      </c>
      <c r="C30" s="34" t="str">
        <f>"250"</f>
        <v>250</v>
      </c>
      <c r="D30" s="34">
        <v>7.98</v>
      </c>
      <c r="E30" s="34">
        <v>2.95</v>
      </c>
      <c r="F30" s="34">
        <v>9.26</v>
      </c>
      <c r="G30" s="34">
        <v>2.79</v>
      </c>
      <c r="H30" s="34">
        <v>36.450000000000003</v>
      </c>
      <c r="I30" s="34">
        <v>257.00709749999999</v>
      </c>
      <c r="J30" s="35">
        <v>5.57</v>
      </c>
      <c r="K30" s="35">
        <v>0.14000000000000001</v>
      </c>
      <c r="L30" s="35">
        <v>0</v>
      </c>
      <c r="M30" s="35">
        <v>0</v>
      </c>
      <c r="N30" s="35">
        <v>9.3800000000000008</v>
      </c>
      <c r="O30" s="35">
        <v>24.61</v>
      </c>
      <c r="P30" s="35">
        <v>2.46</v>
      </c>
      <c r="Q30" s="35">
        <v>0</v>
      </c>
      <c r="R30" s="35">
        <v>0</v>
      </c>
      <c r="S30" s="35">
        <v>0.1</v>
      </c>
      <c r="T30" s="35">
        <v>2.56</v>
      </c>
      <c r="U30" s="35">
        <v>447.09</v>
      </c>
      <c r="V30" s="35">
        <v>261.02</v>
      </c>
      <c r="W30" s="35">
        <v>130.88</v>
      </c>
      <c r="X30" s="35">
        <v>62.87</v>
      </c>
      <c r="Y30" s="35">
        <v>209</v>
      </c>
      <c r="Z30" s="35">
        <v>1.55</v>
      </c>
      <c r="AA30" s="35">
        <v>27</v>
      </c>
      <c r="AB30" s="35">
        <v>23</v>
      </c>
      <c r="AC30" s="35">
        <v>50.13</v>
      </c>
      <c r="AD30" s="35">
        <v>0.78</v>
      </c>
      <c r="AE30" s="35">
        <v>0.18</v>
      </c>
      <c r="AF30" s="35">
        <v>0.16</v>
      </c>
      <c r="AG30" s="35">
        <v>0.45</v>
      </c>
      <c r="AH30" s="35">
        <v>2.88</v>
      </c>
      <c r="AI30" s="35">
        <v>0.52</v>
      </c>
      <c r="AJ30" s="35">
        <v>0</v>
      </c>
      <c r="AK30" s="35">
        <v>392.57</v>
      </c>
      <c r="AL30" s="35">
        <v>322.10000000000002</v>
      </c>
      <c r="AM30" s="35">
        <v>532.51</v>
      </c>
      <c r="AN30" s="35">
        <v>388.98</v>
      </c>
      <c r="AO30" s="35">
        <v>122.16</v>
      </c>
      <c r="AP30" s="35">
        <v>285.7</v>
      </c>
      <c r="AQ30" s="35">
        <v>125.43</v>
      </c>
      <c r="AR30" s="35">
        <v>366.86</v>
      </c>
      <c r="AS30" s="35">
        <v>207.69</v>
      </c>
      <c r="AT30" s="35">
        <v>312.86</v>
      </c>
      <c r="AU30" s="35">
        <v>390.82</v>
      </c>
      <c r="AV30" s="35">
        <v>105.27</v>
      </c>
      <c r="AW30" s="35">
        <v>432.45</v>
      </c>
      <c r="AX30" s="35">
        <v>832.35</v>
      </c>
      <c r="AY30" s="35">
        <v>0</v>
      </c>
      <c r="AZ30" s="35">
        <v>273.95999999999998</v>
      </c>
      <c r="BA30" s="35">
        <v>220.59</v>
      </c>
      <c r="BB30" s="35">
        <v>362.82</v>
      </c>
      <c r="BC30" s="35">
        <v>144.31</v>
      </c>
      <c r="BD30" s="35">
        <v>0.15</v>
      </c>
      <c r="BE30" s="35">
        <v>7.0000000000000007E-2</v>
      </c>
      <c r="BF30" s="35">
        <v>0.04</v>
      </c>
      <c r="BG30" s="35">
        <v>0.08</v>
      </c>
      <c r="BH30" s="35">
        <v>0.09</v>
      </c>
      <c r="BI30" s="35">
        <v>0.44</v>
      </c>
      <c r="BJ30" s="35">
        <v>0</v>
      </c>
      <c r="BK30" s="35">
        <v>1.73</v>
      </c>
      <c r="BL30" s="35">
        <v>0</v>
      </c>
      <c r="BM30" s="35">
        <v>0.4</v>
      </c>
      <c r="BN30" s="35">
        <v>0</v>
      </c>
      <c r="BO30" s="35">
        <v>0</v>
      </c>
      <c r="BP30" s="35">
        <v>0</v>
      </c>
      <c r="BQ30" s="35">
        <v>0.08</v>
      </c>
      <c r="BR30" s="35">
        <v>0.13</v>
      </c>
      <c r="BS30" s="35">
        <v>1.84</v>
      </c>
      <c r="BT30" s="35">
        <v>0</v>
      </c>
      <c r="BU30" s="35">
        <v>0</v>
      </c>
      <c r="BV30" s="35">
        <v>1.08</v>
      </c>
      <c r="BW30" s="35">
        <v>0.02</v>
      </c>
      <c r="BX30" s="35">
        <v>0</v>
      </c>
      <c r="BY30" s="35">
        <v>0</v>
      </c>
      <c r="BZ30" s="35">
        <v>0</v>
      </c>
      <c r="CA30" s="35">
        <v>0</v>
      </c>
      <c r="CB30" s="35">
        <v>220.37</v>
      </c>
      <c r="CC30" s="34">
        <v>22.39</v>
      </c>
      <c r="CE30" s="32">
        <v>30.83</v>
      </c>
      <c r="CG30" s="32">
        <v>43.38</v>
      </c>
      <c r="CH30" s="32">
        <v>19.27</v>
      </c>
      <c r="CI30" s="32">
        <v>31.33</v>
      </c>
      <c r="CJ30" s="32">
        <v>1909.62</v>
      </c>
      <c r="CK30" s="32">
        <v>866.22</v>
      </c>
      <c r="CL30" s="32">
        <v>1387.92</v>
      </c>
      <c r="CM30" s="32">
        <v>37.549999999999997</v>
      </c>
      <c r="CN30" s="32">
        <v>19.5</v>
      </c>
      <c r="CO30" s="32">
        <v>28.53</v>
      </c>
      <c r="CP30" s="32">
        <v>5</v>
      </c>
      <c r="CQ30" s="32">
        <v>1</v>
      </c>
      <c r="CR30" s="32">
        <v>13.57</v>
      </c>
    </row>
    <row r="31" spans="1:96" s="32" customFormat="1">
      <c r="A31" s="32" t="str">
        <f>"726/1"</f>
        <v>726/1</v>
      </c>
      <c r="B31" s="33" t="s">
        <v>94</v>
      </c>
      <c r="C31" s="34" t="str">
        <f>"120"</f>
        <v>120</v>
      </c>
      <c r="D31" s="34">
        <v>15.53</v>
      </c>
      <c r="E31" s="34">
        <v>0.08</v>
      </c>
      <c r="F31" s="34">
        <v>8.2799999999999994</v>
      </c>
      <c r="G31" s="34">
        <v>3.6</v>
      </c>
      <c r="H31" s="34">
        <v>83.87</v>
      </c>
      <c r="I31" s="34">
        <v>465.48802000000006</v>
      </c>
      <c r="J31" s="35">
        <v>5.31</v>
      </c>
      <c r="K31" s="35">
        <v>0.22</v>
      </c>
      <c r="L31" s="35">
        <v>0</v>
      </c>
      <c r="M31" s="35">
        <v>0</v>
      </c>
      <c r="N31" s="35">
        <v>29.27</v>
      </c>
      <c r="O31" s="35">
        <v>51.11</v>
      </c>
      <c r="P31" s="35">
        <v>3.49</v>
      </c>
      <c r="Q31" s="35">
        <v>0</v>
      </c>
      <c r="R31" s="35">
        <v>0</v>
      </c>
      <c r="S31" s="35">
        <v>0.36</v>
      </c>
      <c r="T31" s="35">
        <v>2.06</v>
      </c>
      <c r="U31" s="35">
        <v>516.29999999999995</v>
      </c>
      <c r="V31" s="35">
        <v>140.97999999999999</v>
      </c>
      <c r="W31" s="35">
        <v>25.34</v>
      </c>
      <c r="X31" s="35">
        <v>34.450000000000003</v>
      </c>
      <c r="Y31" s="35">
        <v>91.35</v>
      </c>
      <c r="Z31" s="35">
        <v>2.11</v>
      </c>
      <c r="AA31" s="35">
        <v>24</v>
      </c>
      <c r="AB31" s="35">
        <v>24</v>
      </c>
      <c r="AC31" s="35">
        <v>45</v>
      </c>
      <c r="AD31" s="35">
        <v>2.14</v>
      </c>
      <c r="AE31" s="35">
        <v>0.14000000000000001</v>
      </c>
      <c r="AF31" s="35">
        <v>0.06</v>
      </c>
      <c r="AG31" s="35">
        <v>1.54</v>
      </c>
      <c r="AH31" s="35">
        <v>3.62</v>
      </c>
      <c r="AI31" s="35">
        <v>0</v>
      </c>
      <c r="AJ31" s="35">
        <v>0</v>
      </c>
      <c r="AK31" s="35">
        <v>423.56</v>
      </c>
      <c r="AL31" s="35">
        <v>439.26</v>
      </c>
      <c r="AM31" s="35">
        <v>673.79</v>
      </c>
      <c r="AN31" s="35">
        <v>228.7</v>
      </c>
      <c r="AO31" s="35">
        <v>133.57</v>
      </c>
      <c r="AP31" s="35">
        <v>268.37</v>
      </c>
      <c r="AQ31" s="35">
        <v>103.31</v>
      </c>
      <c r="AR31" s="35">
        <v>477.71</v>
      </c>
      <c r="AS31" s="35">
        <v>297.79000000000002</v>
      </c>
      <c r="AT31" s="35">
        <v>411.91</v>
      </c>
      <c r="AU31" s="35">
        <v>344.89</v>
      </c>
      <c r="AV31" s="35">
        <v>184.9</v>
      </c>
      <c r="AW31" s="35">
        <v>318.10000000000002</v>
      </c>
      <c r="AX31" s="35">
        <v>2635.95</v>
      </c>
      <c r="AY31" s="35">
        <v>0</v>
      </c>
      <c r="AZ31" s="35">
        <v>858.41</v>
      </c>
      <c r="BA31" s="35">
        <v>378.44</v>
      </c>
      <c r="BB31" s="35">
        <v>254.36</v>
      </c>
      <c r="BC31" s="35">
        <v>196.08</v>
      </c>
      <c r="BD31" s="35">
        <v>0.24</v>
      </c>
      <c r="BE31" s="35">
        <v>0.11</v>
      </c>
      <c r="BF31" s="35">
        <v>0.06</v>
      </c>
      <c r="BG31" s="35">
        <v>0.13</v>
      </c>
      <c r="BH31" s="35">
        <v>0.16</v>
      </c>
      <c r="BI31" s="35">
        <v>0.72</v>
      </c>
      <c r="BJ31" s="35">
        <v>0</v>
      </c>
      <c r="BK31" s="35">
        <v>2.29</v>
      </c>
      <c r="BL31" s="35">
        <v>0</v>
      </c>
      <c r="BM31" s="35">
        <v>0.76</v>
      </c>
      <c r="BN31" s="35">
        <v>0.01</v>
      </c>
      <c r="BO31" s="35">
        <v>0</v>
      </c>
      <c r="BP31" s="35">
        <v>0</v>
      </c>
      <c r="BQ31" s="35">
        <v>0.14000000000000001</v>
      </c>
      <c r="BR31" s="35">
        <v>0.21</v>
      </c>
      <c r="BS31" s="35">
        <v>2.82</v>
      </c>
      <c r="BT31" s="35">
        <v>0</v>
      </c>
      <c r="BU31" s="35">
        <v>0</v>
      </c>
      <c r="BV31" s="35">
        <v>1.1499999999999999</v>
      </c>
      <c r="BW31" s="35">
        <v>0.03</v>
      </c>
      <c r="BX31" s="35">
        <v>0</v>
      </c>
      <c r="BY31" s="35">
        <v>0</v>
      </c>
      <c r="BZ31" s="35">
        <v>0</v>
      </c>
      <c r="CA31" s="35">
        <v>0</v>
      </c>
      <c r="CB31" s="35">
        <v>67.540000000000006</v>
      </c>
      <c r="CC31" s="34">
        <v>40.299999999999997</v>
      </c>
      <c r="CE31" s="32">
        <v>28</v>
      </c>
      <c r="CG31" s="32">
        <v>0</v>
      </c>
      <c r="CH31" s="32">
        <v>0</v>
      </c>
      <c r="CI31" s="32">
        <v>0</v>
      </c>
      <c r="CJ31" s="32">
        <v>2280</v>
      </c>
      <c r="CK31" s="32">
        <v>878.4</v>
      </c>
      <c r="CL31" s="32">
        <v>1579.2</v>
      </c>
      <c r="CM31" s="32">
        <v>18.239999999999998</v>
      </c>
      <c r="CN31" s="32">
        <v>18.239999999999998</v>
      </c>
      <c r="CO31" s="32">
        <v>18.239999999999998</v>
      </c>
      <c r="CP31" s="32">
        <v>0</v>
      </c>
      <c r="CQ31" s="32">
        <v>0</v>
      </c>
      <c r="CR31" s="32">
        <v>24.42</v>
      </c>
    </row>
    <row r="32" spans="1:96" s="32" customFormat="1">
      <c r="A32" s="32" t="str">
        <f>"2"</f>
        <v>2</v>
      </c>
      <c r="B32" s="33" t="s">
        <v>95</v>
      </c>
      <c r="C32" s="34" t="str">
        <f>"50"</f>
        <v>50</v>
      </c>
      <c r="D32" s="34">
        <v>3.31</v>
      </c>
      <c r="E32" s="34">
        <v>0</v>
      </c>
      <c r="F32" s="34">
        <v>0.33</v>
      </c>
      <c r="G32" s="34">
        <v>0.33</v>
      </c>
      <c r="H32" s="34">
        <v>23.45</v>
      </c>
      <c r="I32" s="34">
        <v>111.95049999999999</v>
      </c>
      <c r="J32" s="35">
        <v>0</v>
      </c>
      <c r="K32" s="35">
        <v>0</v>
      </c>
      <c r="L32" s="35">
        <v>0</v>
      </c>
      <c r="M32" s="35">
        <v>0</v>
      </c>
      <c r="N32" s="35">
        <v>0.55000000000000004</v>
      </c>
      <c r="O32" s="35">
        <v>22.8</v>
      </c>
      <c r="P32" s="35">
        <v>0.1</v>
      </c>
      <c r="Q32" s="35">
        <v>0</v>
      </c>
      <c r="R32" s="35">
        <v>0</v>
      </c>
      <c r="S32" s="35">
        <v>0</v>
      </c>
      <c r="T32" s="35">
        <v>0.9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159.65</v>
      </c>
      <c r="AL32" s="35">
        <v>166.17</v>
      </c>
      <c r="AM32" s="35">
        <v>254.48</v>
      </c>
      <c r="AN32" s="35">
        <v>84.39</v>
      </c>
      <c r="AO32" s="35">
        <v>50.03</v>
      </c>
      <c r="AP32" s="35">
        <v>100.05</v>
      </c>
      <c r="AQ32" s="35">
        <v>37.85</v>
      </c>
      <c r="AR32" s="35">
        <v>180.96</v>
      </c>
      <c r="AS32" s="35">
        <v>112.23</v>
      </c>
      <c r="AT32" s="35">
        <v>156.6</v>
      </c>
      <c r="AU32" s="35">
        <v>129.19999999999999</v>
      </c>
      <c r="AV32" s="35">
        <v>67.86</v>
      </c>
      <c r="AW32" s="35">
        <v>120.06</v>
      </c>
      <c r="AX32" s="35">
        <v>1003.98</v>
      </c>
      <c r="AY32" s="35">
        <v>0</v>
      </c>
      <c r="AZ32" s="35">
        <v>327.12</v>
      </c>
      <c r="BA32" s="35">
        <v>142.25</v>
      </c>
      <c r="BB32" s="35">
        <v>94.4</v>
      </c>
      <c r="BC32" s="35">
        <v>74.819999999999993</v>
      </c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0.04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0</v>
      </c>
      <c r="BR32" s="35">
        <v>0</v>
      </c>
      <c r="BS32" s="35">
        <v>0.03</v>
      </c>
      <c r="BT32" s="35">
        <v>0</v>
      </c>
      <c r="BU32" s="35">
        <v>0</v>
      </c>
      <c r="BV32" s="35">
        <v>0.14000000000000001</v>
      </c>
      <c r="BW32" s="35">
        <v>0.01</v>
      </c>
      <c r="BX32" s="35">
        <v>0</v>
      </c>
      <c r="BY32" s="35">
        <v>0</v>
      </c>
      <c r="BZ32" s="35">
        <v>0</v>
      </c>
      <c r="CA32" s="35">
        <v>0</v>
      </c>
      <c r="CB32" s="35">
        <v>19.55</v>
      </c>
      <c r="CC32" s="34">
        <v>2.8</v>
      </c>
      <c r="CE32" s="32">
        <v>0</v>
      </c>
      <c r="CG32" s="32">
        <v>0</v>
      </c>
      <c r="CH32" s="32">
        <v>0</v>
      </c>
      <c r="CI32" s="32">
        <v>0</v>
      </c>
      <c r="CJ32" s="32">
        <v>476.99</v>
      </c>
      <c r="CK32" s="32">
        <v>183.77</v>
      </c>
      <c r="CL32" s="32">
        <v>330.38</v>
      </c>
      <c r="CM32" s="32">
        <v>3.82</v>
      </c>
      <c r="CN32" s="32">
        <v>3.82</v>
      </c>
      <c r="CO32" s="32">
        <v>3.82</v>
      </c>
      <c r="CP32" s="32">
        <v>0</v>
      </c>
      <c r="CQ32" s="32">
        <v>0</v>
      </c>
      <c r="CR32" s="32">
        <v>2.33</v>
      </c>
    </row>
    <row r="33" spans="1:96" s="28" customFormat="1">
      <c r="A33" s="28" t="str">
        <f>"36/10"</f>
        <v>36/10</v>
      </c>
      <c r="B33" s="29" t="s">
        <v>96</v>
      </c>
      <c r="C33" s="30" t="str">
        <f>"200"</f>
        <v>200</v>
      </c>
      <c r="D33" s="30">
        <v>3.87</v>
      </c>
      <c r="E33" s="30">
        <v>2.9</v>
      </c>
      <c r="F33" s="30">
        <v>3.48</v>
      </c>
      <c r="G33" s="30">
        <v>0.75</v>
      </c>
      <c r="H33" s="30">
        <v>10.38</v>
      </c>
      <c r="I33" s="30">
        <v>84.319961111111112</v>
      </c>
      <c r="J33" s="31">
        <v>2.4500000000000002</v>
      </c>
      <c r="K33" s="31">
        <v>0</v>
      </c>
      <c r="L33" s="31">
        <v>0</v>
      </c>
      <c r="M33" s="31">
        <v>0</v>
      </c>
      <c r="N33" s="31">
        <v>8.4</v>
      </c>
      <c r="O33" s="31">
        <v>0.37</v>
      </c>
      <c r="P33" s="31">
        <v>1.61</v>
      </c>
      <c r="Q33" s="31">
        <v>0</v>
      </c>
      <c r="R33" s="31">
        <v>0</v>
      </c>
      <c r="S33" s="31">
        <v>0.3</v>
      </c>
      <c r="T33" s="31">
        <v>1.02</v>
      </c>
      <c r="U33" s="31">
        <v>50.69</v>
      </c>
      <c r="V33" s="31">
        <v>194.99</v>
      </c>
      <c r="W33" s="31">
        <v>111.35</v>
      </c>
      <c r="X33" s="31">
        <v>30.67</v>
      </c>
      <c r="Y33" s="31">
        <v>106.79</v>
      </c>
      <c r="Z33" s="31">
        <v>1.06</v>
      </c>
      <c r="AA33" s="31">
        <v>12</v>
      </c>
      <c r="AB33" s="31">
        <v>8.8000000000000007</v>
      </c>
      <c r="AC33" s="31">
        <v>22.15</v>
      </c>
      <c r="AD33" s="31">
        <v>0.02</v>
      </c>
      <c r="AE33" s="31">
        <v>0.03</v>
      </c>
      <c r="AF33" s="31">
        <v>0.13</v>
      </c>
      <c r="AG33" s="31">
        <v>0.15</v>
      </c>
      <c r="AH33" s="31">
        <v>1.1399999999999999</v>
      </c>
      <c r="AI33" s="31">
        <v>0.52</v>
      </c>
      <c r="AJ33" s="31">
        <v>0</v>
      </c>
      <c r="AK33" s="31">
        <v>153.22</v>
      </c>
      <c r="AL33" s="31">
        <v>151.34</v>
      </c>
      <c r="AM33" s="31">
        <v>259.44</v>
      </c>
      <c r="AN33" s="31">
        <v>208.68</v>
      </c>
      <c r="AO33" s="31">
        <v>69.56</v>
      </c>
      <c r="AP33" s="31">
        <v>122.2</v>
      </c>
      <c r="AQ33" s="31">
        <v>40.42</v>
      </c>
      <c r="AR33" s="31">
        <v>137.24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172.96</v>
      </c>
      <c r="BC33" s="31">
        <v>24.44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198.65</v>
      </c>
      <c r="CC33" s="30">
        <v>15.07</v>
      </c>
      <c r="CE33" s="28">
        <v>13.47</v>
      </c>
      <c r="CG33" s="28">
        <v>10</v>
      </c>
      <c r="CH33" s="28">
        <v>2.2200000000000002</v>
      </c>
      <c r="CI33" s="28">
        <v>6.11</v>
      </c>
      <c r="CJ33" s="28">
        <v>638.89</v>
      </c>
      <c r="CK33" s="28">
        <v>233.33</v>
      </c>
      <c r="CL33" s="28">
        <v>436.11</v>
      </c>
      <c r="CM33" s="28">
        <v>15.24</v>
      </c>
      <c r="CN33" s="28">
        <v>4.13</v>
      </c>
      <c r="CO33" s="28">
        <v>9.68</v>
      </c>
      <c r="CP33" s="28">
        <v>4.4400000000000004</v>
      </c>
      <c r="CQ33" s="28">
        <v>0</v>
      </c>
      <c r="CR33" s="28">
        <v>9.1300000000000008</v>
      </c>
    </row>
    <row r="34" spans="1:96" s="36" customFormat="1" ht="11.4">
      <c r="B34" s="37" t="s">
        <v>110</v>
      </c>
      <c r="C34" s="38"/>
      <c r="D34" s="38">
        <v>30.68</v>
      </c>
      <c r="E34" s="38">
        <v>5.93</v>
      </c>
      <c r="F34" s="38">
        <v>21.34</v>
      </c>
      <c r="G34" s="38">
        <v>7.47</v>
      </c>
      <c r="H34" s="38">
        <v>154.16</v>
      </c>
      <c r="I34" s="38">
        <v>918.77</v>
      </c>
      <c r="J34" s="39">
        <v>13.33</v>
      </c>
      <c r="K34" s="39">
        <v>0.36</v>
      </c>
      <c r="L34" s="39">
        <v>0</v>
      </c>
      <c r="M34" s="39">
        <v>0</v>
      </c>
      <c r="N34" s="39">
        <v>47.61</v>
      </c>
      <c r="O34" s="39">
        <v>98.89</v>
      </c>
      <c r="P34" s="39">
        <v>7.66</v>
      </c>
      <c r="Q34" s="39">
        <v>0</v>
      </c>
      <c r="R34" s="39">
        <v>0</v>
      </c>
      <c r="S34" s="39">
        <v>0.76</v>
      </c>
      <c r="T34" s="39">
        <v>6.53</v>
      </c>
      <c r="U34" s="39">
        <v>1014.08</v>
      </c>
      <c r="V34" s="39">
        <v>596.99</v>
      </c>
      <c r="W34" s="39">
        <v>267.58</v>
      </c>
      <c r="X34" s="39">
        <v>127.99</v>
      </c>
      <c r="Y34" s="39">
        <v>407.14</v>
      </c>
      <c r="Z34" s="39">
        <v>4.71</v>
      </c>
      <c r="AA34" s="39">
        <v>63</v>
      </c>
      <c r="AB34" s="39">
        <v>55.8</v>
      </c>
      <c r="AC34" s="39">
        <v>117.28</v>
      </c>
      <c r="AD34" s="39">
        <v>2.94</v>
      </c>
      <c r="AE34" s="39">
        <v>0.35</v>
      </c>
      <c r="AF34" s="39">
        <v>0.35</v>
      </c>
      <c r="AG34" s="39">
        <v>2.14</v>
      </c>
      <c r="AH34" s="39">
        <v>7.64</v>
      </c>
      <c r="AI34" s="39">
        <v>1.04</v>
      </c>
      <c r="AJ34" s="39">
        <v>0</v>
      </c>
      <c r="AK34" s="39">
        <v>1129</v>
      </c>
      <c r="AL34" s="39">
        <v>1078.8699999999999</v>
      </c>
      <c r="AM34" s="39">
        <v>1720.22</v>
      </c>
      <c r="AN34" s="39">
        <v>910.76</v>
      </c>
      <c r="AO34" s="39">
        <v>375.32</v>
      </c>
      <c r="AP34" s="39">
        <v>776.32</v>
      </c>
      <c r="AQ34" s="39">
        <v>307</v>
      </c>
      <c r="AR34" s="39">
        <v>1162.77</v>
      </c>
      <c r="AS34" s="39">
        <v>617.72</v>
      </c>
      <c r="AT34" s="39">
        <v>881.36</v>
      </c>
      <c r="AU34" s="39">
        <v>864.9</v>
      </c>
      <c r="AV34" s="39">
        <v>358.03</v>
      </c>
      <c r="AW34" s="39">
        <v>870.6</v>
      </c>
      <c r="AX34" s="39">
        <v>4472.2700000000004</v>
      </c>
      <c r="AY34" s="39">
        <v>0</v>
      </c>
      <c r="AZ34" s="39">
        <v>1459.49</v>
      </c>
      <c r="BA34" s="39">
        <v>741.28</v>
      </c>
      <c r="BB34" s="39">
        <v>884.54</v>
      </c>
      <c r="BC34" s="39">
        <v>439.66</v>
      </c>
      <c r="BD34" s="39">
        <v>0.38</v>
      </c>
      <c r="BE34" s="39">
        <v>0.18</v>
      </c>
      <c r="BF34" s="39">
        <v>0.09</v>
      </c>
      <c r="BG34" s="39">
        <v>0.22</v>
      </c>
      <c r="BH34" s="39">
        <v>0.26</v>
      </c>
      <c r="BI34" s="39">
        <v>1.1599999999999999</v>
      </c>
      <c r="BJ34" s="39">
        <v>0</v>
      </c>
      <c r="BK34" s="39">
        <v>4.0599999999999996</v>
      </c>
      <c r="BL34" s="39">
        <v>0</v>
      </c>
      <c r="BM34" s="39">
        <v>1.1599999999999999</v>
      </c>
      <c r="BN34" s="39">
        <v>0.01</v>
      </c>
      <c r="BO34" s="39">
        <v>0</v>
      </c>
      <c r="BP34" s="39">
        <v>0</v>
      </c>
      <c r="BQ34" s="39">
        <v>0.22</v>
      </c>
      <c r="BR34" s="39">
        <v>0.35</v>
      </c>
      <c r="BS34" s="39">
        <v>4.6900000000000004</v>
      </c>
      <c r="BT34" s="39">
        <v>0</v>
      </c>
      <c r="BU34" s="39">
        <v>0</v>
      </c>
      <c r="BV34" s="39">
        <v>2.37</v>
      </c>
      <c r="BW34" s="39">
        <v>0.06</v>
      </c>
      <c r="BX34" s="39">
        <v>0</v>
      </c>
      <c r="BY34" s="39">
        <v>0</v>
      </c>
      <c r="BZ34" s="39">
        <v>0</v>
      </c>
      <c r="CA34" s="39">
        <v>0</v>
      </c>
      <c r="CB34" s="39">
        <v>506.11</v>
      </c>
      <c r="CC34" s="38">
        <f>SUM($CC$29:$CC$33)</f>
        <v>80.56</v>
      </c>
      <c r="CD34" s="36">
        <f>$I$34/$I$47*100</f>
        <v>23.358757277604045</v>
      </c>
      <c r="CE34" s="36">
        <v>72.3</v>
      </c>
      <c r="CG34" s="36">
        <v>53.38</v>
      </c>
      <c r="CH34" s="36">
        <v>21.49</v>
      </c>
      <c r="CI34" s="36">
        <v>37.44</v>
      </c>
      <c r="CJ34" s="36">
        <v>5305.5</v>
      </c>
      <c r="CK34" s="36">
        <v>2161.7199999999998</v>
      </c>
      <c r="CL34" s="36">
        <v>3733.61</v>
      </c>
      <c r="CM34" s="36">
        <v>74.84</v>
      </c>
      <c r="CN34" s="36">
        <v>45.69</v>
      </c>
      <c r="CO34" s="36">
        <v>60.27</v>
      </c>
      <c r="CP34" s="36">
        <v>9.44</v>
      </c>
      <c r="CQ34" s="36">
        <v>1</v>
      </c>
    </row>
    <row r="35" spans="1:96">
      <c r="B35" s="27" t="s">
        <v>111</v>
      </c>
      <c r="C35" s="16"/>
      <c r="D35" s="16"/>
      <c r="E35" s="16"/>
      <c r="F35" s="16"/>
      <c r="G35" s="16"/>
      <c r="H35" s="16"/>
      <c r="I35" s="16"/>
    </row>
    <row r="36" spans="1:96" s="32" customFormat="1" ht="24">
      <c r="A36" s="32" t="str">
        <f>"17/1"</f>
        <v>17/1</v>
      </c>
      <c r="B36" s="33" t="s">
        <v>99</v>
      </c>
      <c r="C36" s="34" t="str">
        <f>"260"</f>
        <v>260</v>
      </c>
      <c r="D36" s="34">
        <v>8.2100000000000009</v>
      </c>
      <c r="E36" s="34">
        <v>0</v>
      </c>
      <c r="F36" s="34">
        <v>6.01</v>
      </c>
      <c r="G36" s="34">
        <v>4.59</v>
      </c>
      <c r="H36" s="34">
        <v>30.74</v>
      </c>
      <c r="I36" s="34">
        <v>206.61267119999999</v>
      </c>
      <c r="J36" s="35">
        <v>0.65</v>
      </c>
      <c r="K36" s="35">
        <v>2.54</v>
      </c>
      <c r="L36" s="35">
        <v>0</v>
      </c>
      <c r="M36" s="35">
        <v>0</v>
      </c>
      <c r="N36" s="35">
        <v>3.51</v>
      </c>
      <c r="O36" s="35">
        <v>24.22</v>
      </c>
      <c r="P36" s="35">
        <v>3.01</v>
      </c>
      <c r="Q36" s="35">
        <v>0</v>
      </c>
      <c r="R36" s="35">
        <v>0</v>
      </c>
      <c r="S36" s="35">
        <v>0.35</v>
      </c>
      <c r="T36" s="35">
        <v>1.9</v>
      </c>
      <c r="U36" s="35">
        <v>109.66</v>
      </c>
      <c r="V36" s="35">
        <v>837.6</v>
      </c>
      <c r="W36" s="35">
        <v>87.38</v>
      </c>
      <c r="X36" s="35">
        <v>43.83</v>
      </c>
      <c r="Y36" s="35">
        <v>190.05</v>
      </c>
      <c r="Z36" s="35">
        <v>1.41</v>
      </c>
      <c r="AA36" s="35">
        <v>3.74</v>
      </c>
      <c r="AB36" s="35">
        <v>1270.8800000000001</v>
      </c>
      <c r="AC36" s="35">
        <v>264.29000000000002</v>
      </c>
      <c r="AD36" s="35">
        <v>2.04</v>
      </c>
      <c r="AE36" s="35">
        <v>0.15</v>
      </c>
      <c r="AF36" s="35">
        <v>0.13</v>
      </c>
      <c r="AG36" s="35">
        <v>2.56</v>
      </c>
      <c r="AH36" s="35">
        <v>3.11</v>
      </c>
      <c r="AI36" s="35">
        <v>12.31</v>
      </c>
      <c r="AJ36" s="35">
        <v>0</v>
      </c>
      <c r="AK36" s="35">
        <v>65.989999999999995</v>
      </c>
      <c r="AL36" s="35">
        <v>82.25</v>
      </c>
      <c r="AM36" s="35">
        <v>108.52</v>
      </c>
      <c r="AN36" s="35">
        <v>107.3</v>
      </c>
      <c r="AO36" s="35">
        <v>23.34</v>
      </c>
      <c r="AP36" s="35">
        <v>73.08</v>
      </c>
      <c r="AQ36" s="35">
        <v>35.200000000000003</v>
      </c>
      <c r="AR36" s="35">
        <v>92.63</v>
      </c>
      <c r="AS36" s="35">
        <v>107.3</v>
      </c>
      <c r="AT36" s="35">
        <v>240.63</v>
      </c>
      <c r="AU36" s="35">
        <v>153.86000000000001</v>
      </c>
      <c r="AV36" s="35">
        <v>31.55</v>
      </c>
      <c r="AW36" s="35">
        <v>79.92</v>
      </c>
      <c r="AX36" s="35">
        <v>559.30999999999995</v>
      </c>
      <c r="AY36" s="35">
        <v>0</v>
      </c>
      <c r="AZ36" s="35">
        <v>114.38</v>
      </c>
      <c r="BA36" s="35">
        <v>70.39</v>
      </c>
      <c r="BB36" s="35">
        <v>58.66</v>
      </c>
      <c r="BC36" s="35">
        <v>31.41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</v>
      </c>
      <c r="BJ36" s="35">
        <v>0</v>
      </c>
      <c r="BK36" s="35">
        <v>0.32</v>
      </c>
      <c r="BL36" s="35">
        <v>0</v>
      </c>
      <c r="BM36" s="35">
        <v>0.16</v>
      </c>
      <c r="BN36" s="35">
        <v>0.01</v>
      </c>
      <c r="BO36" s="35">
        <v>0.02</v>
      </c>
      <c r="BP36" s="35">
        <v>0</v>
      </c>
      <c r="BQ36" s="35">
        <v>0</v>
      </c>
      <c r="BR36" s="35">
        <v>0.01</v>
      </c>
      <c r="BS36" s="35">
        <v>1.02</v>
      </c>
      <c r="BT36" s="35">
        <v>0</v>
      </c>
      <c r="BU36" s="35">
        <v>0</v>
      </c>
      <c r="BV36" s="35">
        <v>2.4500000000000002</v>
      </c>
      <c r="BW36" s="35">
        <v>0</v>
      </c>
      <c r="BX36" s="35">
        <v>0</v>
      </c>
      <c r="BY36" s="35">
        <v>0</v>
      </c>
      <c r="BZ36" s="35">
        <v>0</v>
      </c>
      <c r="CA36" s="35">
        <v>0</v>
      </c>
      <c r="CB36" s="35">
        <v>422.11</v>
      </c>
      <c r="CC36" s="34">
        <v>24.3</v>
      </c>
      <c r="CE36" s="32">
        <v>215.56</v>
      </c>
      <c r="CG36" s="32">
        <v>12.74</v>
      </c>
      <c r="CH36" s="32">
        <v>11.15</v>
      </c>
      <c r="CI36" s="32">
        <v>11.95</v>
      </c>
      <c r="CJ36" s="32">
        <v>1258.5999999999999</v>
      </c>
      <c r="CK36" s="32">
        <v>740.51</v>
      </c>
      <c r="CL36" s="32">
        <v>999.56</v>
      </c>
      <c r="CM36" s="32">
        <v>69.69</v>
      </c>
      <c r="CN36" s="32">
        <v>32.880000000000003</v>
      </c>
      <c r="CO36" s="32">
        <v>51.29</v>
      </c>
      <c r="CP36" s="32">
        <v>0</v>
      </c>
      <c r="CQ36" s="32">
        <v>0</v>
      </c>
      <c r="CR36" s="32">
        <v>14.73</v>
      </c>
    </row>
    <row r="37" spans="1:96" s="32" customFormat="1">
      <c r="A37" s="32" t="str">
        <f>"39/3"</f>
        <v>39/3</v>
      </c>
      <c r="B37" s="33" t="s">
        <v>112</v>
      </c>
      <c r="C37" s="34" t="str">
        <f>"200"</f>
        <v>200</v>
      </c>
      <c r="D37" s="34">
        <v>8.77</v>
      </c>
      <c r="E37" s="34">
        <v>0</v>
      </c>
      <c r="F37" s="34">
        <v>2.2999999999999998</v>
      </c>
      <c r="G37" s="34">
        <v>2.2999999999999998</v>
      </c>
      <c r="H37" s="34">
        <v>45.96</v>
      </c>
      <c r="I37" s="34">
        <v>227.88486599999999</v>
      </c>
      <c r="J37" s="35">
        <v>0.43</v>
      </c>
      <c r="K37" s="35">
        <v>0</v>
      </c>
      <c r="L37" s="35">
        <v>0</v>
      </c>
      <c r="M37" s="35">
        <v>0</v>
      </c>
      <c r="N37" s="35">
        <v>0.97</v>
      </c>
      <c r="O37" s="35">
        <v>37.369999999999997</v>
      </c>
      <c r="P37" s="35">
        <v>7.62</v>
      </c>
      <c r="Q37" s="35">
        <v>0</v>
      </c>
      <c r="R37" s="35">
        <v>0</v>
      </c>
      <c r="S37" s="35">
        <v>0</v>
      </c>
      <c r="T37" s="35">
        <v>2.21</v>
      </c>
      <c r="U37" s="35">
        <v>385.34</v>
      </c>
      <c r="V37" s="35">
        <v>267.19</v>
      </c>
      <c r="W37" s="35">
        <v>17.34</v>
      </c>
      <c r="X37" s="35">
        <v>135.11000000000001</v>
      </c>
      <c r="Y37" s="35">
        <v>197.47</v>
      </c>
      <c r="Z37" s="35">
        <v>4.6399999999999997</v>
      </c>
      <c r="AA37" s="35">
        <v>0</v>
      </c>
      <c r="AB37" s="35">
        <v>6.39</v>
      </c>
      <c r="AC37" s="35">
        <v>1.42</v>
      </c>
      <c r="AD37" s="35">
        <v>0.56999999999999995</v>
      </c>
      <c r="AE37" s="35">
        <v>0.26</v>
      </c>
      <c r="AF37" s="35">
        <v>0.13</v>
      </c>
      <c r="AG37" s="35">
        <v>2.5299999999999998</v>
      </c>
      <c r="AH37" s="35">
        <v>5.1100000000000003</v>
      </c>
      <c r="AI37" s="35">
        <v>0</v>
      </c>
      <c r="AJ37" s="35">
        <v>0</v>
      </c>
      <c r="AK37" s="35">
        <v>410.52</v>
      </c>
      <c r="AL37" s="35">
        <v>320.07</v>
      </c>
      <c r="AM37" s="35">
        <v>518.37</v>
      </c>
      <c r="AN37" s="35">
        <v>368.77</v>
      </c>
      <c r="AO37" s="35">
        <v>222.66</v>
      </c>
      <c r="AP37" s="35">
        <v>278.32</v>
      </c>
      <c r="AQ37" s="35">
        <v>125.24</v>
      </c>
      <c r="AR37" s="35">
        <v>411.91</v>
      </c>
      <c r="AS37" s="35">
        <v>403.56</v>
      </c>
      <c r="AT37" s="35">
        <v>779.3</v>
      </c>
      <c r="AU37" s="35">
        <v>766.77</v>
      </c>
      <c r="AV37" s="35">
        <v>208.74</v>
      </c>
      <c r="AW37" s="35">
        <v>500.98</v>
      </c>
      <c r="AX37" s="35">
        <v>1572.51</v>
      </c>
      <c r="AY37" s="35">
        <v>0</v>
      </c>
      <c r="AZ37" s="35">
        <v>347.9</v>
      </c>
      <c r="BA37" s="35">
        <v>421.65</v>
      </c>
      <c r="BB37" s="35">
        <v>299.19</v>
      </c>
      <c r="BC37" s="35">
        <v>229.61</v>
      </c>
      <c r="BD37" s="35">
        <v>0</v>
      </c>
      <c r="BE37" s="35">
        <v>0</v>
      </c>
      <c r="BF37" s="35">
        <v>0</v>
      </c>
      <c r="BG37" s="35">
        <v>0</v>
      </c>
      <c r="BH37" s="35">
        <v>0</v>
      </c>
      <c r="BI37" s="35">
        <v>0.01</v>
      </c>
      <c r="BJ37" s="35">
        <v>0</v>
      </c>
      <c r="BK37" s="35">
        <v>0.37</v>
      </c>
      <c r="BL37" s="35">
        <v>0</v>
      </c>
      <c r="BM37" s="35">
        <v>0.03</v>
      </c>
      <c r="BN37" s="35">
        <v>0.01</v>
      </c>
      <c r="BO37" s="35">
        <v>0</v>
      </c>
      <c r="BP37" s="35">
        <v>0</v>
      </c>
      <c r="BQ37" s="35">
        <v>0</v>
      </c>
      <c r="BR37" s="35">
        <v>0.01</v>
      </c>
      <c r="BS37" s="35">
        <v>0.74</v>
      </c>
      <c r="BT37" s="35">
        <v>0.01</v>
      </c>
      <c r="BU37" s="35">
        <v>0</v>
      </c>
      <c r="BV37" s="35">
        <v>0.73</v>
      </c>
      <c r="BW37" s="35">
        <v>7.0000000000000007E-2</v>
      </c>
      <c r="BX37" s="35">
        <v>0</v>
      </c>
      <c r="BY37" s="35">
        <v>0</v>
      </c>
      <c r="BZ37" s="35">
        <v>0</v>
      </c>
      <c r="CA37" s="35">
        <v>0</v>
      </c>
      <c r="CB37" s="35">
        <v>116.94</v>
      </c>
      <c r="CC37" s="34">
        <v>5.26</v>
      </c>
      <c r="CE37" s="32">
        <v>1.07</v>
      </c>
      <c r="CG37" s="32">
        <v>40.03</v>
      </c>
      <c r="CH37" s="32">
        <v>22.03</v>
      </c>
      <c r="CI37" s="32">
        <v>31.03</v>
      </c>
      <c r="CJ37" s="32">
        <v>2502.39</v>
      </c>
      <c r="CK37" s="32">
        <v>1232.1600000000001</v>
      </c>
      <c r="CL37" s="32">
        <v>1867.28</v>
      </c>
      <c r="CM37" s="32">
        <v>36.590000000000003</v>
      </c>
      <c r="CN37" s="32">
        <v>24.34</v>
      </c>
      <c r="CO37" s="32">
        <v>30.46</v>
      </c>
      <c r="CP37" s="32">
        <v>0</v>
      </c>
      <c r="CQ37" s="32">
        <v>1</v>
      </c>
      <c r="CR37" s="32">
        <v>3.19</v>
      </c>
    </row>
    <row r="38" spans="1:96" s="32" customFormat="1">
      <c r="A38" s="32" t="str">
        <f>"12/8"</f>
        <v>12/8</v>
      </c>
      <c r="B38" s="33" t="s">
        <v>101</v>
      </c>
      <c r="C38" s="34" t="str">
        <f>"100"</f>
        <v>100</v>
      </c>
      <c r="D38" s="34">
        <v>14.17</v>
      </c>
      <c r="E38" s="34">
        <v>13.31</v>
      </c>
      <c r="F38" s="34">
        <v>34.229999999999997</v>
      </c>
      <c r="G38" s="34">
        <v>3.23</v>
      </c>
      <c r="H38" s="34">
        <v>5.35</v>
      </c>
      <c r="I38" s="34">
        <v>385.3902333333333</v>
      </c>
      <c r="J38" s="35">
        <v>11.99</v>
      </c>
      <c r="K38" s="35">
        <v>2.17</v>
      </c>
      <c r="L38" s="35">
        <v>0</v>
      </c>
      <c r="M38" s="35">
        <v>0</v>
      </c>
      <c r="N38" s="35">
        <v>2.42</v>
      </c>
      <c r="O38" s="35">
        <v>2.35</v>
      </c>
      <c r="P38" s="35">
        <v>0.56999999999999995</v>
      </c>
      <c r="Q38" s="35">
        <v>0</v>
      </c>
      <c r="R38" s="35">
        <v>0</v>
      </c>
      <c r="S38" s="35">
        <v>0.21</v>
      </c>
      <c r="T38" s="35">
        <v>1.73</v>
      </c>
      <c r="U38" s="35">
        <v>239.54</v>
      </c>
      <c r="V38" s="35">
        <v>354.21</v>
      </c>
      <c r="W38" s="35">
        <v>13.91</v>
      </c>
      <c r="X38" s="35">
        <v>28.28</v>
      </c>
      <c r="Y38" s="35">
        <v>167.59</v>
      </c>
      <c r="Z38" s="35">
        <v>1.9</v>
      </c>
      <c r="AA38" s="35">
        <v>0</v>
      </c>
      <c r="AB38" s="35">
        <v>119</v>
      </c>
      <c r="AC38" s="35">
        <v>23.33</v>
      </c>
      <c r="AD38" s="35">
        <v>2.0099999999999998</v>
      </c>
      <c r="AE38" s="35">
        <v>0.37</v>
      </c>
      <c r="AF38" s="35">
        <v>0.12</v>
      </c>
      <c r="AG38" s="35">
        <v>2.35</v>
      </c>
      <c r="AH38" s="35">
        <v>6.05</v>
      </c>
      <c r="AI38" s="35">
        <v>1.42</v>
      </c>
      <c r="AJ38" s="35">
        <v>0</v>
      </c>
      <c r="AK38" s="35">
        <v>788.58</v>
      </c>
      <c r="AL38" s="35">
        <v>672.77</v>
      </c>
      <c r="AM38" s="35">
        <v>1025.42</v>
      </c>
      <c r="AN38" s="35">
        <v>1161.43</v>
      </c>
      <c r="AO38" s="35">
        <v>323.25</v>
      </c>
      <c r="AP38" s="35">
        <v>618.73</v>
      </c>
      <c r="AQ38" s="35">
        <v>180.99</v>
      </c>
      <c r="AR38" s="35">
        <v>555.82000000000005</v>
      </c>
      <c r="AS38" s="35">
        <v>730.12</v>
      </c>
      <c r="AT38" s="35">
        <v>831.03</v>
      </c>
      <c r="AU38" s="35">
        <v>1241.56</v>
      </c>
      <c r="AV38" s="35">
        <v>541.67999999999995</v>
      </c>
      <c r="AW38" s="35">
        <v>658.13</v>
      </c>
      <c r="AX38" s="35">
        <v>2168.1</v>
      </c>
      <c r="AY38" s="35">
        <v>158.27000000000001</v>
      </c>
      <c r="AZ38" s="35">
        <v>635.87</v>
      </c>
      <c r="BA38" s="35">
        <v>584.67999999999995</v>
      </c>
      <c r="BB38" s="35">
        <v>492.04</v>
      </c>
      <c r="BC38" s="35">
        <v>176.71</v>
      </c>
      <c r="BD38" s="35">
        <v>0</v>
      </c>
      <c r="BE38" s="35">
        <v>0</v>
      </c>
      <c r="BF38" s="35">
        <v>0</v>
      </c>
      <c r="BG38" s="35">
        <v>0</v>
      </c>
      <c r="BH38" s="35">
        <v>0</v>
      </c>
      <c r="BI38" s="35">
        <v>0</v>
      </c>
      <c r="BJ38" s="35">
        <v>0</v>
      </c>
      <c r="BK38" s="35">
        <v>0.2</v>
      </c>
      <c r="BL38" s="35">
        <v>0</v>
      </c>
      <c r="BM38" s="35">
        <v>0.13</v>
      </c>
      <c r="BN38" s="35">
        <v>0.01</v>
      </c>
      <c r="BO38" s="35">
        <v>0.02</v>
      </c>
      <c r="BP38" s="35">
        <v>0</v>
      </c>
      <c r="BQ38" s="35">
        <v>0</v>
      </c>
      <c r="BR38" s="35">
        <v>0</v>
      </c>
      <c r="BS38" s="35">
        <v>0.76</v>
      </c>
      <c r="BT38" s="35">
        <v>0</v>
      </c>
      <c r="BU38" s="35">
        <v>0</v>
      </c>
      <c r="BV38" s="35">
        <v>1.89</v>
      </c>
      <c r="BW38" s="35">
        <v>0</v>
      </c>
      <c r="BX38" s="35">
        <v>0</v>
      </c>
      <c r="BY38" s="35">
        <v>0</v>
      </c>
      <c r="BZ38" s="35">
        <v>0</v>
      </c>
      <c r="CA38" s="35">
        <v>0</v>
      </c>
      <c r="CB38" s="35">
        <v>126.9</v>
      </c>
      <c r="CC38" s="34">
        <v>58.24</v>
      </c>
      <c r="CE38" s="32">
        <v>19.829999999999998</v>
      </c>
      <c r="CG38" s="32">
        <v>28.08</v>
      </c>
      <c r="CH38" s="32">
        <v>18.079999999999998</v>
      </c>
      <c r="CI38" s="32">
        <v>23.08</v>
      </c>
      <c r="CJ38" s="32">
        <v>3467.42</v>
      </c>
      <c r="CK38" s="32">
        <v>2127.2399999999998</v>
      </c>
      <c r="CL38" s="32">
        <v>2797.33</v>
      </c>
      <c r="CM38" s="32">
        <v>34.840000000000003</v>
      </c>
      <c r="CN38" s="32">
        <v>21.98</v>
      </c>
      <c r="CO38" s="32">
        <v>28.44</v>
      </c>
      <c r="CP38" s="32">
        <v>0</v>
      </c>
      <c r="CQ38" s="32">
        <v>0.5</v>
      </c>
      <c r="CR38" s="32">
        <v>35.299999999999997</v>
      </c>
    </row>
    <row r="39" spans="1:96" s="32" customFormat="1">
      <c r="A39" s="32" t="str">
        <f>"2"</f>
        <v>2</v>
      </c>
      <c r="B39" s="33" t="s">
        <v>95</v>
      </c>
      <c r="C39" s="34" t="str">
        <f>"49,6"</f>
        <v>49,6</v>
      </c>
      <c r="D39" s="34">
        <v>3.28</v>
      </c>
      <c r="E39" s="34">
        <v>0</v>
      </c>
      <c r="F39" s="34">
        <v>0.33</v>
      </c>
      <c r="G39" s="34">
        <v>0.33</v>
      </c>
      <c r="H39" s="34">
        <v>23.26</v>
      </c>
      <c r="I39" s="34">
        <v>111.054896</v>
      </c>
      <c r="J39" s="35">
        <v>0</v>
      </c>
      <c r="K39" s="35">
        <v>0</v>
      </c>
      <c r="L39" s="35">
        <v>0</v>
      </c>
      <c r="M39" s="35">
        <v>0</v>
      </c>
      <c r="N39" s="35">
        <v>0.55000000000000004</v>
      </c>
      <c r="O39" s="35">
        <v>22.62</v>
      </c>
      <c r="P39" s="35">
        <v>0.1</v>
      </c>
      <c r="Q39" s="35">
        <v>0</v>
      </c>
      <c r="R39" s="35">
        <v>0</v>
      </c>
      <c r="S39" s="35">
        <v>0</v>
      </c>
      <c r="T39" s="35">
        <v>0.89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35">
        <v>0</v>
      </c>
      <c r="AI39" s="35">
        <v>0</v>
      </c>
      <c r="AJ39" s="35">
        <v>0</v>
      </c>
      <c r="AK39" s="35">
        <v>158.37</v>
      </c>
      <c r="AL39" s="35">
        <v>164.84</v>
      </c>
      <c r="AM39" s="35">
        <v>252.44</v>
      </c>
      <c r="AN39" s="35">
        <v>83.71</v>
      </c>
      <c r="AO39" s="35">
        <v>49.62</v>
      </c>
      <c r="AP39" s="35">
        <v>99.25</v>
      </c>
      <c r="AQ39" s="35">
        <v>37.54</v>
      </c>
      <c r="AR39" s="35">
        <v>179.51</v>
      </c>
      <c r="AS39" s="35">
        <v>111.33</v>
      </c>
      <c r="AT39" s="35">
        <v>155.35</v>
      </c>
      <c r="AU39" s="35">
        <v>128.16</v>
      </c>
      <c r="AV39" s="35">
        <v>67.319999999999993</v>
      </c>
      <c r="AW39" s="35">
        <v>119.1</v>
      </c>
      <c r="AX39" s="35">
        <v>995.95</v>
      </c>
      <c r="AY39" s="35">
        <v>0</v>
      </c>
      <c r="AZ39" s="35">
        <v>324.5</v>
      </c>
      <c r="BA39" s="35">
        <v>141.11000000000001</v>
      </c>
      <c r="BB39" s="35">
        <v>93.64</v>
      </c>
      <c r="BC39" s="35">
        <v>74.22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0.04</v>
      </c>
      <c r="BL39" s="35">
        <v>0</v>
      </c>
      <c r="BM39" s="35">
        <v>0</v>
      </c>
      <c r="BN39" s="35">
        <v>0</v>
      </c>
      <c r="BO39" s="35">
        <v>0</v>
      </c>
      <c r="BP39" s="35">
        <v>0</v>
      </c>
      <c r="BQ39" s="35">
        <v>0</v>
      </c>
      <c r="BR39" s="35">
        <v>0</v>
      </c>
      <c r="BS39" s="35">
        <v>0.03</v>
      </c>
      <c r="BT39" s="35">
        <v>0</v>
      </c>
      <c r="BU39" s="35">
        <v>0</v>
      </c>
      <c r="BV39" s="35">
        <v>0.14000000000000001</v>
      </c>
      <c r="BW39" s="35">
        <v>0.01</v>
      </c>
      <c r="BX39" s="35">
        <v>0</v>
      </c>
      <c r="BY39" s="35">
        <v>0</v>
      </c>
      <c r="BZ39" s="35">
        <v>0</v>
      </c>
      <c r="CA39" s="35">
        <v>0</v>
      </c>
      <c r="CB39" s="35">
        <v>19.39</v>
      </c>
      <c r="CC39" s="34">
        <v>2.78</v>
      </c>
      <c r="CE39" s="32">
        <v>0</v>
      </c>
      <c r="CG39" s="32">
        <v>0</v>
      </c>
      <c r="CH39" s="32">
        <v>0</v>
      </c>
      <c r="CI39" s="32">
        <v>0</v>
      </c>
      <c r="CJ39" s="32">
        <v>684.48</v>
      </c>
      <c r="CK39" s="32">
        <v>263.7</v>
      </c>
      <c r="CL39" s="32">
        <v>474.09</v>
      </c>
      <c r="CM39" s="32">
        <v>5.48</v>
      </c>
      <c r="CN39" s="32">
        <v>5.48</v>
      </c>
      <c r="CO39" s="32">
        <v>5.48</v>
      </c>
      <c r="CP39" s="32">
        <v>0</v>
      </c>
      <c r="CQ39" s="32">
        <v>0</v>
      </c>
      <c r="CR39" s="32">
        <v>2.31</v>
      </c>
    </row>
    <row r="40" spans="1:96" s="32" customFormat="1">
      <c r="A40" s="32" t="str">
        <f>"3"</f>
        <v>3</v>
      </c>
      <c r="B40" s="33" t="s">
        <v>102</v>
      </c>
      <c r="C40" s="34" t="str">
        <f>"40"</f>
        <v>40</v>
      </c>
      <c r="D40" s="34">
        <v>2.64</v>
      </c>
      <c r="E40" s="34">
        <v>0</v>
      </c>
      <c r="F40" s="34">
        <v>0.48</v>
      </c>
      <c r="G40" s="34">
        <v>0.48</v>
      </c>
      <c r="H40" s="34">
        <v>16.68</v>
      </c>
      <c r="I40" s="34">
        <v>77.352000000000004</v>
      </c>
      <c r="J40" s="35">
        <v>0.08</v>
      </c>
      <c r="K40" s="35">
        <v>0</v>
      </c>
      <c r="L40" s="35">
        <v>0</v>
      </c>
      <c r="M40" s="35">
        <v>0</v>
      </c>
      <c r="N40" s="35">
        <v>0.48</v>
      </c>
      <c r="O40" s="35">
        <v>12.88</v>
      </c>
      <c r="P40" s="35">
        <v>3.32</v>
      </c>
      <c r="Q40" s="35">
        <v>0</v>
      </c>
      <c r="R40" s="35">
        <v>0</v>
      </c>
      <c r="S40" s="35">
        <v>0.4</v>
      </c>
      <c r="T40" s="35">
        <v>1</v>
      </c>
      <c r="U40" s="35">
        <v>244</v>
      </c>
      <c r="V40" s="35">
        <v>98</v>
      </c>
      <c r="W40" s="35">
        <v>14</v>
      </c>
      <c r="X40" s="35">
        <v>18.8</v>
      </c>
      <c r="Y40" s="35">
        <v>63.2</v>
      </c>
      <c r="Z40" s="35">
        <v>1.56</v>
      </c>
      <c r="AA40" s="35">
        <v>0</v>
      </c>
      <c r="AB40" s="35">
        <v>2</v>
      </c>
      <c r="AC40" s="35">
        <v>0.4</v>
      </c>
      <c r="AD40" s="35">
        <v>0.56000000000000005</v>
      </c>
      <c r="AE40" s="35">
        <v>7.0000000000000007E-2</v>
      </c>
      <c r="AF40" s="35">
        <v>0.03</v>
      </c>
      <c r="AG40" s="35">
        <v>0.28000000000000003</v>
      </c>
      <c r="AH40" s="35">
        <v>0.8</v>
      </c>
      <c r="AI40" s="35">
        <v>0</v>
      </c>
      <c r="AJ40" s="35">
        <v>0</v>
      </c>
      <c r="AK40" s="35">
        <v>0</v>
      </c>
      <c r="AL40" s="35">
        <v>0</v>
      </c>
      <c r="AM40" s="35">
        <v>170.8</v>
      </c>
      <c r="AN40" s="35">
        <v>89.2</v>
      </c>
      <c r="AO40" s="35">
        <v>37.200000000000003</v>
      </c>
      <c r="AP40" s="35">
        <v>79.2</v>
      </c>
      <c r="AQ40" s="35">
        <v>32</v>
      </c>
      <c r="AR40" s="35">
        <v>148.4</v>
      </c>
      <c r="AS40" s="35">
        <v>118.8</v>
      </c>
      <c r="AT40" s="35">
        <v>116.4</v>
      </c>
      <c r="AU40" s="35">
        <v>185.6</v>
      </c>
      <c r="AV40" s="35">
        <v>49.6</v>
      </c>
      <c r="AW40" s="35">
        <v>124</v>
      </c>
      <c r="AX40" s="35">
        <v>611.6</v>
      </c>
      <c r="AY40" s="35">
        <v>0</v>
      </c>
      <c r="AZ40" s="35">
        <v>210.4</v>
      </c>
      <c r="BA40" s="35">
        <v>116.4</v>
      </c>
      <c r="BB40" s="35">
        <v>72</v>
      </c>
      <c r="BC40" s="35">
        <v>52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0.06</v>
      </c>
      <c r="BL40" s="35">
        <v>0</v>
      </c>
      <c r="BM40" s="35">
        <v>0</v>
      </c>
      <c r="BN40" s="35">
        <v>0.01</v>
      </c>
      <c r="BO40" s="35">
        <v>0</v>
      </c>
      <c r="BP40" s="35">
        <v>0</v>
      </c>
      <c r="BQ40" s="35">
        <v>0</v>
      </c>
      <c r="BR40" s="35">
        <v>0</v>
      </c>
      <c r="BS40" s="35">
        <v>0.04</v>
      </c>
      <c r="BT40" s="35">
        <v>0</v>
      </c>
      <c r="BU40" s="35">
        <v>0</v>
      </c>
      <c r="BV40" s="35">
        <v>0.19</v>
      </c>
      <c r="BW40" s="35">
        <v>0.03</v>
      </c>
      <c r="BX40" s="35">
        <v>0</v>
      </c>
      <c r="BY40" s="35">
        <v>0</v>
      </c>
      <c r="BZ40" s="35">
        <v>0</v>
      </c>
      <c r="CA40" s="35">
        <v>0</v>
      </c>
      <c r="CB40" s="35">
        <v>18.8</v>
      </c>
      <c r="CC40" s="34">
        <v>2.3199999999999998</v>
      </c>
      <c r="CE40" s="32">
        <v>0.33</v>
      </c>
      <c r="CG40" s="32">
        <v>0</v>
      </c>
      <c r="CH40" s="32">
        <v>0</v>
      </c>
      <c r="CI40" s="32">
        <v>0</v>
      </c>
      <c r="CJ40" s="32">
        <v>0</v>
      </c>
      <c r="CK40" s="32">
        <v>0</v>
      </c>
      <c r="CL40" s="32">
        <v>0</v>
      </c>
      <c r="CM40" s="32">
        <v>0</v>
      </c>
      <c r="CN40" s="32">
        <v>0</v>
      </c>
      <c r="CO40" s="32">
        <v>0</v>
      </c>
      <c r="CP40" s="32">
        <v>0</v>
      </c>
      <c r="CQ40" s="32">
        <v>0</v>
      </c>
      <c r="CR40" s="32">
        <v>1.93</v>
      </c>
    </row>
    <row r="41" spans="1:96" s="28" customFormat="1">
      <c r="A41" s="28" t="str">
        <f>"631/1"</f>
        <v>631/1</v>
      </c>
      <c r="B41" s="29" t="s">
        <v>103</v>
      </c>
      <c r="C41" s="30" t="str">
        <f>"200"</f>
        <v>200</v>
      </c>
      <c r="D41" s="30">
        <v>0.11</v>
      </c>
      <c r="E41" s="30">
        <v>0</v>
      </c>
      <c r="F41" s="30">
        <v>0.11</v>
      </c>
      <c r="G41" s="30">
        <v>0.12</v>
      </c>
      <c r="H41" s="30">
        <v>12.25</v>
      </c>
      <c r="I41" s="30">
        <v>47.847279999999998</v>
      </c>
      <c r="J41" s="31">
        <v>0.03</v>
      </c>
      <c r="K41" s="31">
        <v>0</v>
      </c>
      <c r="L41" s="31">
        <v>0</v>
      </c>
      <c r="M41" s="31">
        <v>0</v>
      </c>
      <c r="N41" s="31">
        <v>11.54</v>
      </c>
      <c r="O41" s="31">
        <v>0.22</v>
      </c>
      <c r="P41" s="31">
        <v>0.49</v>
      </c>
      <c r="Q41" s="31">
        <v>0</v>
      </c>
      <c r="R41" s="31">
        <v>0</v>
      </c>
      <c r="S41" s="31">
        <v>0.24</v>
      </c>
      <c r="T41" s="31">
        <v>0.16</v>
      </c>
      <c r="U41" s="31">
        <v>7.9</v>
      </c>
      <c r="V41" s="31">
        <v>73.66</v>
      </c>
      <c r="W41" s="31">
        <v>4.49</v>
      </c>
      <c r="X41" s="31">
        <v>2.35</v>
      </c>
      <c r="Y41" s="31">
        <v>2.87</v>
      </c>
      <c r="Z41" s="31">
        <v>0.6</v>
      </c>
      <c r="AA41" s="31">
        <v>0</v>
      </c>
      <c r="AB41" s="31">
        <v>7.2</v>
      </c>
      <c r="AC41" s="31">
        <v>1.5</v>
      </c>
      <c r="AD41" s="31">
        <v>0.06</v>
      </c>
      <c r="AE41" s="31">
        <v>0.01</v>
      </c>
      <c r="AF41" s="31">
        <v>0</v>
      </c>
      <c r="AG41" s="31">
        <v>7.0000000000000007E-2</v>
      </c>
      <c r="AH41" s="31">
        <v>0.12</v>
      </c>
      <c r="AI41" s="31">
        <v>1.2</v>
      </c>
      <c r="AJ41" s="31">
        <v>0</v>
      </c>
      <c r="AK41" s="31">
        <v>3.38</v>
      </c>
      <c r="AL41" s="31">
        <v>3.67</v>
      </c>
      <c r="AM41" s="31">
        <v>5.36</v>
      </c>
      <c r="AN41" s="31">
        <v>5.08</v>
      </c>
      <c r="AO41" s="31">
        <v>0.85</v>
      </c>
      <c r="AP41" s="31">
        <v>3.1</v>
      </c>
      <c r="AQ41" s="31">
        <v>0.85</v>
      </c>
      <c r="AR41" s="31">
        <v>2.54</v>
      </c>
      <c r="AS41" s="31">
        <v>4.79</v>
      </c>
      <c r="AT41" s="31">
        <v>2.82</v>
      </c>
      <c r="AU41" s="31">
        <v>22</v>
      </c>
      <c r="AV41" s="31">
        <v>1.97</v>
      </c>
      <c r="AW41" s="31">
        <v>3.95</v>
      </c>
      <c r="AX41" s="31">
        <v>11.84</v>
      </c>
      <c r="AY41" s="31">
        <v>0</v>
      </c>
      <c r="AZ41" s="31">
        <v>3.67</v>
      </c>
      <c r="BA41" s="31">
        <v>4.51</v>
      </c>
      <c r="BB41" s="31">
        <v>1.69</v>
      </c>
      <c r="BC41" s="31">
        <v>1.41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197.9</v>
      </c>
      <c r="CC41" s="30">
        <v>7.85</v>
      </c>
      <c r="CE41" s="28">
        <v>1.2</v>
      </c>
      <c r="CG41" s="28">
        <v>0.6</v>
      </c>
      <c r="CH41" s="28">
        <v>0.6</v>
      </c>
      <c r="CI41" s="28">
        <v>0.6</v>
      </c>
      <c r="CJ41" s="28">
        <v>45</v>
      </c>
      <c r="CK41" s="28">
        <v>45</v>
      </c>
      <c r="CL41" s="28">
        <v>45</v>
      </c>
      <c r="CM41" s="28">
        <v>0</v>
      </c>
      <c r="CN41" s="28">
        <v>0</v>
      </c>
      <c r="CO41" s="28">
        <v>0</v>
      </c>
      <c r="CP41" s="28">
        <v>10</v>
      </c>
      <c r="CQ41" s="28">
        <v>0</v>
      </c>
      <c r="CR41" s="28">
        <v>4.76</v>
      </c>
    </row>
    <row r="42" spans="1:96" s="36" customFormat="1" ht="11.4">
      <c r="B42" s="37" t="s">
        <v>113</v>
      </c>
      <c r="C42" s="38"/>
      <c r="D42" s="38">
        <v>37.19</v>
      </c>
      <c r="E42" s="38">
        <v>13.31</v>
      </c>
      <c r="F42" s="38">
        <v>43.44</v>
      </c>
      <c r="G42" s="38">
        <v>11.04</v>
      </c>
      <c r="H42" s="38">
        <v>134.24</v>
      </c>
      <c r="I42" s="38">
        <v>1056.1400000000001</v>
      </c>
      <c r="J42" s="39">
        <v>13.18</v>
      </c>
      <c r="K42" s="39">
        <v>4.7</v>
      </c>
      <c r="L42" s="39">
        <v>0</v>
      </c>
      <c r="M42" s="39">
        <v>0</v>
      </c>
      <c r="N42" s="39">
        <v>19.47</v>
      </c>
      <c r="O42" s="39">
        <v>99.66</v>
      </c>
      <c r="P42" s="39">
        <v>15.12</v>
      </c>
      <c r="Q42" s="39">
        <v>0</v>
      </c>
      <c r="R42" s="39">
        <v>0</v>
      </c>
      <c r="S42" s="39">
        <v>1.2</v>
      </c>
      <c r="T42" s="39">
        <v>7.89</v>
      </c>
      <c r="U42" s="39">
        <v>986.43</v>
      </c>
      <c r="V42" s="39">
        <v>1630.66</v>
      </c>
      <c r="W42" s="39">
        <v>137.12</v>
      </c>
      <c r="X42" s="39">
        <v>228.36</v>
      </c>
      <c r="Y42" s="39">
        <v>621.17999999999995</v>
      </c>
      <c r="Z42" s="39">
        <v>10.11</v>
      </c>
      <c r="AA42" s="39">
        <v>3.74</v>
      </c>
      <c r="AB42" s="39">
        <v>1405.47</v>
      </c>
      <c r="AC42" s="39">
        <v>290.94</v>
      </c>
      <c r="AD42" s="39">
        <v>5.24</v>
      </c>
      <c r="AE42" s="39">
        <v>0.86</v>
      </c>
      <c r="AF42" s="39">
        <v>0.42</v>
      </c>
      <c r="AG42" s="39">
        <v>7.79</v>
      </c>
      <c r="AH42" s="39">
        <v>15.19</v>
      </c>
      <c r="AI42" s="39">
        <v>14.93</v>
      </c>
      <c r="AJ42" s="39">
        <v>0</v>
      </c>
      <c r="AK42" s="39">
        <v>1426.84</v>
      </c>
      <c r="AL42" s="39">
        <v>1243.5899999999999</v>
      </c>
      <c r="AM42" s="39">
        <v>2080.91</v>
      </c>
      <c r="AN42" s="39">
        <v>1815.5</v>
      </c>
      <c r="AO42" s="39">
        <v>656.92</v>
      </c>
      <c r="AP42" s="39">
        <v>1151.68</v>
      </c>
      <c r="AQ42" s="39">
        <v>411.82</v>
      </c>
      <c r="AR42" s="39">
        <v>1390.81</v>
      </c>
      <c r="AS42" s="39">
        <v>1475.9</v>
      </c>
      <c r="AT42" s="39">
        <v>2125.5300000000002</v>
      </c>
      <c r="AU42" s="39">
        <v>2497.94</v>
      </c>
      <c r="AV42" s="39">
        <v>900.86</v>
      </c>
      <c r="AW42" s="39">
        <v>1486.08</v>
      </c>
      <c r="AX42" s="39">
        <v>5919.31</v>
      </c>
      <c r="AY42" s="39">
        <v>158.27000000000001</v>
      </c>
      <c r="AZ42" s="39">
        <v>1636.72</v>
      </c>
      <c r="BA42" s="39">
        <v>1338.74</v>
      </c>
      <c r="BB42" s="39">
        <v>1017.23</v>
      </c>
      <c r="BC42" s="39">
        <v>565.36</v>
      </c>
      <c r="BD42" s="39">
        <v>0</v>
      </c>
      <c r="BE42" s="39">
        <v>0</v>
      </c>
      <c r="BF42" s="39">
        <v>0</v>
      </c>
      <c r="BG42" s="39">
        <v>0</v>
      </c>
      <c r="BH42" s="39">
        <v>0</v>
      </c>
      <c r="BI42" s="39">
        <v>0.01</v>
      </c>
      <c r="BJ42" s="39">
        <v>0</v>
      </c>
      <c r="BK42" s="39">
        <v>0.99</v>
      </c>
      <c r="BL42" s="39">
        <v>0</v>
      </c>
      <c r="BM42" s="39">
        <v>0.33</v>
      </c>
      <c r="BN42" s="39">
        <v>0.03</v>
      </c>
      <c r="BO42" s="39">
        <v>0.05</v>
      </c>
      <c r="BP42" s="39">
        <v>0</v>
      </c>
      <c r="BQ42" s="39">
        <v>0</v>
      </c>
      <c r="BR42" s="39">
        <v>0.03</v>
      </c>
      <c r="BS42" s="39">
        <v>2.6</v>
      </c>
      <c r="BT42" s="39">
        <v>0.01</v>
      </c>
      <c r="BU42" s="39">
        <v>0</v>
      </c>
      <c r="BV42" s="39">
        <v>5.41</v>
      </c>
      <c r="BW42" s="39">
        <v>0.11</v>
      </c>
      <c r="BX42" s="39">
        <v>0</v>
      </c>
      <c r="BY42" s="39">
        <v>0</v>
      </c>
      <c r="BZ42" s="39">
        <v>0</v>
      </c>
      <c r="CA42" s="39">
        <v>0</v>
      </c>
      <c r="CB42" s="39">
        <v>902.05</v>
      </c>
      <c r="CC42" s="38">
        <f>SUM($CC$35:$CC$41)</f>
        <v>100.75</v>
      </c>
      <c r="CD42" s="36">
        <f>$I$42/$I$47*100</f>
        <v>26.851244502072053</v>
      </c>
      <c r="CE42" s="36">
        <v>237.99</v>
      </c>
      <c r="CG42" s="36">
        <v>81.459999999999994</v>
      </c>
      <c r="CH42" s="36">
        <v>51.87</v>
      </c>
      <c r="CI42" s="36">
        <v>66.66</v>
      </c>
      <c r="CJ42" s="36">
        <v>7957.88</v>
      </c>
      <c r="CK42" s="36">
        <v>4408.62</v>
      </c>
      <c r="CL42" s="36">
        <v>6183.25</v>
      </c>
      <c r="CM42" s="36">
        <v>146.59</v>
      </c>
      <c r="CN42" s="36">
        <v>84.68</v>
      </c>
      <c r="CO42" s="36">
        <v>115.67</v>
      </c>
      <c r="CP42" s="36">
        <v>10</v>
      </c>
      <c r="CQ42" s="36">
        <v>1.5</v>
      </c>
    </row>
    <row r="43" spans="1:96">
      <c r="B43" s="27" t="s">
        <v>114</v>
      </c>
      <c r="C43" s="16"/>
      <c r="D43" s="16"/>
      <c r="E43" s="16"/>
      <c r="F43" s="16"/>
      <c r="G43" s="16"/>
      <c r="H43" s="16"/>
      <c r="I43" s="16"/>
    </row>
    <row r="44" spans="1:96" s="32" customFormat="1" ht="24">
      <c r="A44" s="32" t="str">
        <f>"11/1"</f>
        <v>11/1</v>
      </c>
      <c r="B44" s="33" t="s">
        <v>106</v>
      </c>
      <c r="C44" s="34" t="str">
        <f>"200"</f>
        <v>200</v>
      </c>
      <c r="D44" s="34">
        <v>5.8</v>
      </c>
      <c r="E44" s="34">
        <v>5.8</v>
      </c>
      <c r="F44" s="34">
        <v>5</v>
      </c>
      <c r="G44" s="34">
        <v>0</v>
      </c>
      <c r="H44" s="34">
        <v>9.6</v>
      </c>
      <c r="I44" s="34">
        <v>105.28</v>
      </c>
      <c r="J44" s="35">
        <v>3.4</v>
      </c>
      <c r="K44" s="35">
        <v>0</v>
      </c>
      <c r="L44" s="35">
        <v>0</v>
      </c>
      <c r="M44" s="35">
        <v>0</v>
      </c>
      <c r="N44" s="35">
        <v>9.6</v>
      </c>
      <c r="O44" s="35">
        <v>0</v>
      </c>
      <c r="P44" s="35">
        <v>0</v>
      </c>
      <c r="Q44" s="35">
        <v>0</v>
      </c>
      <c r="R44" s="35">
        <v>0</v>
      </c>
      <c r="S44" s="35">
        <v>0.2</v>
      </c>
      <c r="T44" s="35">
        <v>1.4</v>
      </c>
      <c r="U44" s="35">
        <v>100</v>
      </c>
      <c r="V44" s="35">
        <v>292</v>
      </c>
      <c r="W44" s="35">
        <v>240</v>
      </c>
      <c r="X44" s="35">
        <v>28</v>
      </c>
      <c r="Y44" s="35">
        <v>180</v>
      </c>
      <c r="Z44" s="35">
        <v>0.2</v>
      </c>
      <c r="AA44" s="35">
        <v>40</v>
      </c>
      <c r="AB44" s="35">
        <v>20</v>
      </c>
      <c r="AC44" s="35">
        <v>44</v>
      </c>
      <c r="AD44" s="35">
        <v>0</v>
      </c>
      <c r="AE44" s="35">
        <v>0.08</v>
      </c>
      <c r="AF44" s="35">
        <v>0.3</v>
      </c>
      <c r="AG44" s="35">
        <v>0.2</v>
      </c>
      <c r="AH44" s="35">
        <v>1.6</v>
      </c>
      <c r="AI44" s="35">
        <v>2.6</v>
      </c>
      <c r="AJ44" s="35">
        <v>0</v>
      </c>
      <c r="AK44" s="35">
        <v>0</v>
      </c>
      <c r="AL44" s="35">
        <v>0</v>
      </c>
      <c r="AM44" s="35">
        <v>0</v>
      </c>
      <c r="AN44" s="35">
        <v>0</v>
      </c>
      <c r="AO44" s="35">
        <v>0</v>
      </c>
      <c r="AP44" s="35">
        <v>0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0</v>
      </c>
      <c r="AW44" s="35">
        <v>0</v>
      </c>
      <c r="AX44" s="35">
        <v>0</v>
      </c>
      <c r="AY44" s="35">
        <v>0</v>
      </c>
      <c r="AZ44" s="35">
        <v>0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</v>
      </c>
      <c r="BL44" s="35">
        <v>0</v>
      </c>
      <c r="BM44" s="35">
        <v>0</v>
      </c>
      <c r="BN44" s="35">
        <v>0</v>
      </c>
      <c r="BO44" s="35">
        <v>0</v>
      </c>
      <c r="BP44" s="35">
        <v>0</v>
      </c>
      <c r="BQ44" s="35">
        <v>0</v>
      </c>
      <c r="BR44" s="35">
        <v>0</v>
      </c>
      <c r="BS44" s="35">
        <v>0</v>
      </c>
      <c r="BT44" s="35">
        <v>0</v>
      </c>
      <c r="BU44" s="35">
        <v>0</v>
      </c>
      <c r="BV44" s="35">
        <v>0</v>
      </c>
      <c r="BW44" s="35">
        <v>0</v>
      </c>
      <c r="BX44" s="35">
        <v>0</v>
      </c>
      <c r="BY44" s="35">
        <v>0</v>
      </c>
      <c r="BZ44" s="35">
        <v>0</v>
      </c>
      <c r="CA44" s="35">
        <v>0</v>
      </c>
      <c r="CB44" s="35">
        <v>178</v>
      </c>
      <c r="CC44" s="34">
        <v>27.6</v>
      </c>
      <c r="CE44" s="32">
        <v>43.33</v>
      </c>
      <c r="CG44" s="32">
        <v>18</v>
      </c>
      <c r="CH44" s="32">
        <v>4</v>
      </c>
      <c r="CI44" s="32">
        <v>11</v>
      </c>
      <c r="CJ44" s="32">
        <v>1150</v>
      </c>
      <c r="CK44" s="32">
        <v>420</v>
      </c>
      <c r="CL44" s="32">
        <v>785</v>
      </c>
      <c r="CM44" s="32">
        <v>26</v>
      </c>
      <c r="CN44" s="32">
        <v>6</v>
      </c>
      <c r="CO44" s="32">
        <v>16</v>
      </c>
      <c r="CP44" s="32">
        <v>0</v>
      </c>
      <c r="CQ44" s="32">
        <v>0</v>
      </c>
      <c r="CR44" s="32">
        <v>23</v>
      </c>
    </row>
    <row r="45" spans="1:96" s="28" customFormat="1">
      <c r="A45" s="28" t="str">
        <f>"17"</f>
        <v>17</v>
      </c>
      <c r="B45" s="29" t="s">
        <v>107</v>
      </c>
      <c r="C45" s="30" t="str">
        <f>"33"</f>
        <v>33</v>
      </c>
      <c r="D45" s="30">
        <v>1.49</v>
      </c>
      <c r="E45" s="30">
        <v>0</v>
      </c>
      <c r="F45" s="30">
        <v>6.6</v>
      </c>
      <c r="G45" s="30">
        <v>0</v>
      </c>
      <c r="H45" s="30">
        <v>18.48</v>
      </c>
      <c r="I45" s="30">
        <v>135.56400000000002</v>
      </c>
      <c r="J45" s="31">
        <v>0</v>
      </c>
      <c r="K45" s="31">
        <v>0</v>
      </c>
      <c r="L45" s="31">
        <v>0</v>
      </c>
      <c r="M45" s="31">
        <v>0</v>
      </c>
      <c r="N45" s="31">
        <v>18.48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7.0000000000000007E-2</v>
      </c>
      <c r="AE45" s="31">
        <v>0</v>
      </c>
      <c r="AF45" s="31">
        <v>0</v>
      </c>
      <c r="AG45" s="31">
        <v>0</v>
      </c>
      <c r="AH45" s="31">
        <v>0.23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0</v>
      </c>
      <c r="CC45" s="30">
        <v>11.09</v>
      </c>
      <c r="CE45" s="28">
        <v>0</v>
      </c>
      <c r="CG45" s="28">
        <v>0</v>
      </c>
      <c r="CH45" s="28">
        <v>0</v>
      </c>
      <c r="CI45" s="28">
        <v>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9.24</v>
      </c>
    </row>
    <row r="46" spans="1:96" s="36" customFormat="1" ht="11.4">
      <c r="B46" s="37" t="s">
        <v>115</v>
      </c>
      <c r="C46" s="38"/>
      <c r="D46" s="38">
        <v>7.29</v>
      </c>
      <c r="E46" s="38">
        <v>5.8</v>
      </c>
      <c r="F46" s="38">
        <v>11.6</v>
      </c>
      <c r="G46" s="38">
        <v>0</v>
      </c>
      <c r="H46" s="38">
        <v>28.08</v>
      </c>
      <c r="I46" s="38">
        <v>240.84</v>
      </c>
      <c r="J46" s="39">
        <v>3.4</v>
      </c>
      <c r="K46" s="39">
        <v>0</v>
      </c>
      <c r="L46" s="39">
        <v>0</v>
      </c>
      <c r="M46" s="39">
        <v>0</v>
      </c>
      <c r="N46" s="39">
        <v>28.08</v>
      </c>
      <c r="O46" s="39">
        <v>0</v>
      </c>
      <c r="P46" s="39">
        <v>0</v>
      </c>
      <c r="Q46" s="39">
        <v>0</v>
      </c>
      <c r="R46" s="39">
        <v>0</v>
      </c>
      <c r="S46" s="39">
        <v>0.2</v>
      </c>
      <c r="T46" s="39">
        <v>1.4</v>
      </c>
      <c r="U46" s="39">
        <v>100</v>
      </c>
      <c r="V46" s="39">
        <v>292</v>
      </c>
      <c r="W46" s="39">
        <v>240</v>
      </c>
      <c r="X46" s="39">
        <v>28</v>
      </c>
      <c r="Y46" s="39">
        <v>180</v>
      </c>
      <c r="Z46" s="39">
        <v>0.2</v>
      </c>
      <c r="AA46" s="39">
        <v>40</v>
      </c>
      <c r="AB46" s="39">
        <v>20</v>
      </c>
      <c r="AC46" s="39">
        <v>44</v>
      </c>
      <c r="AD46" s="39">
        <v>7.0000000000000007E-2</v>
      </c>
      <c r="AE46" s="39">
        <v>0.08</v>
      </c>
      <c r="AF46" s="39">
        <v>0.3</v>
      </c>
      <c r="AG46" s="39">
        <v>0.2</v>
      </c>
      <c r="AH46" s="39">
        <v>1.83</v>
      </c>
      <c r="AI46" s="39">
        <v>2.6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0</v>
      </c>
      <c r="BE46" s="39">
        <v>0</v>
      </c>
      <c r="BF46" s="39">
        <v>0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0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39">
        <v>0</v>
      </c>
      <c r="BU46" s="39">
        <v>0</v>
      </c>
      <c r="BV46" s="39">
        <v>0</v>
      </c>
      <c r="BW46" s="39">
        <v>0</v>
      </c>
      <c r="BX46" s="39">
        <v>0</v>
      </c>
      <c r="BY46" s="39">
        <v>0</v>
      </c>
      <c r="BZ46" s="39">
        <v>0</v>
      </c>
      <c r="CA46" s="39">
        <v>0</v>
      </c>
      <c r="CB46" s="39">
        <v>178</v>
      </c>
      <c r="CC46" s="38">
        <f>SUM($CC$43:$CC$45)</f>
        <v>38.69</v>
      </c>
      <c r="CD46" s="36">
        <f>$I$46/$I$47*100</f>
        <v>6.1231027381587975</v>
      </c>
      <c r="CE46" s="36">
        <v>43.33</v>
      </c>
      <c r="CG46" s="36">
        <v>18</v>
      </c>
      <c r="CH46" s="36">
        <v>4</v>
      </c>
      <c r="CI46" s="36">
        <v>11</v>
      </c>
      <c r="CJ46" s="36">
        <v>1150</v>
      </c>
      <c r="CK46" s="36">
        <v>420</v>
      </c>
      <c r="CL46" s="36">
        <v>785</v>
      </c>
      <c r="CM46" s="36">
        <v>26</v>
      </c>
      <c r="CN46" s="36">
        <v>6</v>
      </c>
      <c r="CO46" s="36">
        <v>16</v>
      </c>
      <c r="CP46" s="36">
        <v>0</v>
      </c>
      <c r="CQ46" s="36">
        <v>0</v>
      </c>
    </row>
    <row r="47" spans="1:96" s="36" customFormat="1" ht="11.4" hidden="1">
      <c r="B47" s="37" t="s">
        <v>116</v>
      </c>
      <c r="C47" s="38"/>
      <c r="D47" s="38">
        <v>132.57</v>
      </c>
      <c r="E47" s="38">
        <v>49.5</v>
      </c>
      <c r="F47" s="38">
        <v>148.15</v>
      </c>
      <c r="G47" s="38">
        <v>32.56</v>
      </c>
      <c r="H47" s="38">
        <v>534.74</v>
      </c>
      <c r="I47" s="38">
        <v>3933.3</v>
      </c>
      <c r="J47" s="39">
        <v>58.29</v>
      </c>
      <c r="K47" s="39">
        <v>9.51</v>
      </c>
      <c r="L47" s="39">
        <v>0</v>
      </c>
      <c r="M47" s="39">
        <v>0</v>
      </c>
      <c r="N47" s="39">
        <v>172.06</v>
      </c>
      <c r="O47" s="39">
        <v>323.35000000000002</v>
      </c>
      <c r="P47" s="39">
        <v>39.32</v>
      </c>
      <c r="Q47" s="39">
        <v>0</v>
      </c>
      <c r="R47" s="39">
        <v>0</v>
      </c>
      <c r="S47" s="39">
        <v>3.83</v>
      </c>
      <c r="T47" s="39">
        <v>27.87</v>
      </c>
      <c r="U47" s="39">
        <v>3629.88</v>
      </c>
      <c r="V47" s="39">
        <v>4622.47</v>
      </c>
      <c r="W47" s="39">
        <v>1221.1600000000001</v>
      </c>
      <c r="X47" s="39">
        <v>692.37</v>
      </c>
      <c r="Y47" s="39">
        <v>2215.69</v>
      </c>
      <c r="Z47" s="39">
        <v>26.65</v>
      </c>
      <c r="AA47" s="39">
        <v>216.56</v>
      </c>
      <c r="AB47" s="39">
        <v>2664.78</v>
      </c>
      <c r="AC47" s="39">
        <v>834.44</v>
      </c>
      <c r="AD47" s="39">
        <v>14.45</v>
      </c>
      <c r="AE47" s="39">
        <v>2.35</v>
      </c>
      <c r="AF47" s="39">
        <v>2</v>
      </c>
      <c r="AG47" s="39">
        <v>18.170000000000002</v>
      </c>
      <c r="AH47" s="39">
        <v>44.81</v>
      </c>
      <c r="AI47" s="39">
        <v>34.19</v>
      </c>
      <c r="AJ47" s="39">
        <v>0</v>
      </c>
      <c r="AK47" s="39">
        <v>4624.3</v>
      </c>
      <c r="AL47" s="39">
        <v>4156.4799999999996</v>
      </c>
      <c r="AM47" s="39">
        <v>6683.55</v>
      </c>
      <c r="AN47" s="39">
        <v>5031.66</v>
      </c>
      <c r="AO47" s="39">
        <v>1853.51</v>
      </c>
      <c r="AP47" s="39">
        <v>3450.75</v>
      </c>
      <c r="AQ47" s="39">
        <v>1274.54</v>
      </c>
      <c r="AR47" s="39">
        <v>4430.6099999999997</v>
      </c>
      <c r="AS47" s="39">
        <v>3716.86</v>
      </c>
      <c r="AT47" s="39">
        <v>5313.85</v>
      </c>
      <c r="AU47" s="39">
        <v>6061.77</v>
      </c>
      <c r="AV47" s="39">
        <v>2261.56</v>
      </c>
      <c r="AW47" s="39">
        <v>4163.3500000000004</v>
      </c>
      <c r="AX47" s="39">
        <v>17510.62</v>
      </c>
      <c r="AY47" s="39">
        <v>316.54000000000002</v>
      </c>
      <c r="AZ47" s="39">
        <v>5168.91</v>
      </c>
      <c r="BA47" s="39">
        <v>3622.54</v>
      </c>
      <c r="BB47" s="39">
        <v>3398.24</v>
      </c>
      <c r="BC47" s="39">
        <v>1726.52</v>
      </c>
      <c r="BD47" s="39">
        <v>0.76</v>
      </c>
      <c r="BE47" s="39">
        <v>0.35</v>
      </c>
      <c r="BF47" s="39">
        <v>0.19</v>
      </c>
      <c r="BG47" s="39">
        <v>0.43</v>
      </c>
      <c r="BH47" s="39">
        <v>0.5</v>
      </c>
      <c r="BI47" s="39">
        <v>2.31</v>
      </c>
      <c r="BJ47" s="39">
        <v>0</v>
      </c>
      <c r="BK47" s="39">
        <v>9.56</v>
      </c>
      <c r="BL47" s="39">
        <v>0</v>
      </c>
      <c r="BM47" s="39">
        <v>2.83</v>
      </c>
      <c r="BN47" s="39">
        <v>0.08</v>
      </c>
      <c r="BO47" s="39">
        <v>0.09</v>
      </c>
      <c r="BP47" s="39">
        <v>0</v>
      </c>
      <c r="BQ47" s="39">
        <v>0.44</v>
      </c>
      <c r="BR47" s="39">
        <v>0.73</v>
      </c>
      <c r="BS47" s="39">
        <v>13.31</v>
      </c>
      <c r="BT47" s="39">
        <v>0.03</v>
      </c>
      <c r="BU47" s="39">
        <v>0</v>
      </c>
      <c r="BV47" s="39">
        <v>13.85</v>
      </c>
      <c r="BW47" s="39">
        <v>0.28999999999999998</v>
      </c>
      <c r="BX47" s="39">
        <v>0</v>
      </c>
      <c r="BY47" s="39">
        <v>0</v>
      </c>
      <c r="BZ47" s="39">
        <v>0</v>
      </c>
      <c r="CA47" s="39">
        <v>0</v>
      </c>
      <c r="CB47" s="39">
        <v>2945.25</v>
      </c>
      <c r="CC47" s="38">
        <v>411</v>
      </c>
      <c r="CE47" s="36">
        <v>660.69</v>
      </c>
      <c r="CG47" s="36">
        <v>315.75</v>
      </c>
      <c r="CH47" s="36">
        <v>162.54</v>
      </c>
      <c r="CI47" s="36">
        <v>239.15</v>
      </c>
      <c r="CJ47" s="36">
        <v>28998.95</v>
      </c>
      <c r="CK47" s="36">
        <v>14080.52</v>
      </c>
      <c r="CL47" s="36">
        <v>21539.73</v>
      </c>
      <c r="CM47" s="36">
        <v>500.24</v>
      </c>
      <c r="CN47" s="36">
        <v>274.95</v>
      </c>
      <c r="CO47" s="36">
        <v>387.66</v>
      </c>
      <c r="CP47" s="36">
        <v>37.89</v>
      </c>
      <c r="CQ47" s="36">
        <v>4.5999999999999996</v>
      </c>
    </row>
    <row r="48" spans="1:96" hidden="1">
      <c r="C48" s="16"/>
      <c r="D48" s="16"/>
      <c r="E48" s="16"/>
      <c r="F48" s="16"/>
      <c r="G48" s="16"/>
      <c r="H48" s="16"/>
      <c r="I48" s="16"/>
    </row>
    <row r="49" spans="1:81" hidden="1">
      <c r="B49" s="14" t="s">
        <v>117</v>
      </c>
      <c r="C49" s="16"/>
      <c r="D49" s="16">
        <v>14</v>
      </c>
      <c r="E49" s="16"/>
      <c r="F49" s="16">
        <v>35</v>
      </c>
      <c r="G49" s="16"/>
      <c r="H49" s="16">
        <v>52</v>
      </c>
      <c r="I49" s="16"/>
    </row>
    <row r="50" spans="1:81" hidden="1">
      <c r="C50" s="16"/>
      <c r="D50" s="16"/>
      <c r="E50" s="16"/>
      <c r="F50" s="16"/>
      <c r="G50" s="16"/>
      <c r="H50" s="16"/>
      <c r="I50" s="16"/>
    </row>
    <row r="51" spans="1:81" hidden="1">
      <c r="C51" s="16"/>
      <c r="D51" s="16"/>
      <c r="E51" s="16"/>
      <c r="F51" s="16"/>
      <c r="G51" s="16"/>
      <c r="H51" s="16"/>
      <c r="I51" s="16"/>
    </row>
    <row r="52" spans="1:81">
      <c r="A52" s="87" t="s">
        <v>153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</row>
    <row r="53" spans="1:81">
      <c r="C53" s="16"/>
      <c r="D53" s="16"/>
      <c r="E53" s="16"/>
      <c r="F53" s="16"/>
      <c r="G53" s="16"/>
      <c r="H53" s="16"/>
      <c r="I53" s="16"/>
    </row>
    <row r="54" spans="1:81">
      <c r="C54" s="16"/>
      <c r="D54" s="16"/>
      <c r="E54" s="16"/>
      <c r="F54" s="16"/>
      <c r="G54" s="16"/>
      <c r="H54" s="16"/>
      <c r="I54" s="16"/>
    </row>
    <row r="55" spans="1:81">
      <c r="C55" s="16"/>
      <c r="D55" s="16"/>
      <c r="E55" s="16"/>
      <c r="F55" s="16"/>
      <c r="G55" s="16"/>
      <c r="H55" s="16"/>
      <c r="I55" s="16"/>
    </row>
    <row r="56" spans="1:81">
      <c r="C56" s="16"/>
      <c r="D56" s="16"/>
      <c r="E56" s="16"/>
      <c r="F56" s="16"/>
      <c r="G56" s="16"/>
      <c r="H56" s="16"/>
      <c r="I56" s="16"/>
    </row>
    <row r="57" spans="1:81">
      <c r="C57" s="16"/>
      <c r="D57" s="16"/>
      <c r="E57" s="16"/>
      <c r="F57" s="16"/>
      <c r="G57" s="16"/>
      <c r="H57" s="16"/>
      <c r="I57" s="16"/>
    </row>
    <row r="58" spans="1:81">
      <c r="C58" s="16"/>
      <c r="D58" s="16"/>
      <c r="E58" s="16"/>
      <c r="F58" s="16"/>
      <c r="G58" s="16"/>
      <c r="H58" s="16"/>
      <c r="I58" s="16"/>
    </row>
    <row r="59" spans="1:81">
      <c r="C59" s="16"/>
      <c r="D59" s="16"/>
      <c r="E59" s="16"/>
      <c r="F59" s="16"/>
      <c r="G59" s="16"/>
      <c r="H59" s="16"/>
      <c r="I59" s="16"/>
    </row>
    <row r="60" spans="1:81">
      <c r="C60" s="16"/>
      <c r="D60" s="16"/>
      <c r="E60" s="16"/>
      <c r="F60" s="16"/>
      <c r="G60" s="16"/>
      <c r="H60" s="16"/>
      <c r="I60" s="16"/>
    </row>
    <row r="61" spans="1:81">
      <c r="C61" s="16"/>
      <c r="D61" s="16"/>
      <c r="E61" s="16"/>
      <c r="F61" s="16"/>
      <c r="G61" s="16"/>
      <c r="H61" s="16"/>
      <c r="I61" s="16"/>
    </row>
    <row r="62" spans="1:81">
      <c r="C62" s="16"/>
      <c r="D62" s="16"/>
      <c r="E62" s="16"/>
      <c r="F62" s="16"/>
      <c r="G62" s="16"/>
      <c r="H62" s="16"/>
      <c r="I62" s="16"/>
    </row>
    <row r="63" spans="1:81">
      <c r="C63" s="16"/>
      <c r="D63" s="16"/>
      <c r="E63" s="16"/>
      <c r="F63" s="16"/>
      <c r="G63" s="16"/>
      <c r="H63" s="16"/>
      <c r="I63" s="16"/>
    </row>
    <row r="64" spans="1:81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2:CC52"/>
    <mergeCell ref="G1:CC1"/>
    <mergeCell ref="I8:I9"/>
    <mergeCell ref="A2:I2"/>
    <mergeCell ref="A8:A9"/>
    <mergeCell ref="B8:B9"/>
    <mergeCell ref="A27:CC27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119</v>
      </c>
      <c r="B1" s="42" t="s">
        <v>120</v>
      </c>
      <c r="C1" s="43"/>
      <c r="D1" s="44"/>
      <c r="E1" s="41" t="s">
        <v>121</v>
      </c>
      <c r="F1" s="45"/>
      <c r="I1" s="41" t="s">
        <v>122</v>
      </c>
      <c r="J1" s="46"/>
    </row>
    <row r="2" spans="1:10" ht="7.5" customHeight="1" thickBot="1"/>
    <row r="3" spans="1:10" ht="15" thickBot="1">
      <c r="A3" s="47" t="s">
        <v>123</v>
      </c>
      <c r="B3" s="48" t="s">
        <v>124</v>
      </c>
      <c r="C3" s="48" t="s">
        <v>125</v>
      </c>
      <c r="D3" s="48" t="s">
        <v>126</v>
      </c>
      <c r="E3" s="48" t="s">
        <v>6</v>
      </c>
      <c r="F3" s="48" t="s">
        <v>127</v>
      </c>
      <c r="G3" s="48" t="s">
        <v>128</v>
      </c>
      <c r="H3" s="48" t="s">
        <v>129</v>
      </c>
      <c r="I3" s="48" t="s">
        <v>130</v>
      </c>
      <c r="J3" s="49" t="s">
        <v>131</v>
      </c>
    </row>
    <row r="4" spans="1:10">
      <c r="A4" s="50" t="s">
        <v>132</v>
      </c>
      <c r="B4" s="51" t="s">
        <v>133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134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135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136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137</v>
      </c>
      <c r="B15" s="76" t="s">
        <v>136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138</v>
      </c>
      <c r="B18" s="58" t="s">
        <v>139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140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141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142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143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144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145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t="28.8" hidden="1">
      <c r="A29" s="50" t="s">
        <v>105</v>
      </c>
      <c r="B29" s="76" t="s">
        <v>146</v>
      </c>
      <c r="C29" s="84" t="s">
        <v>150</v>
      </c>
      <c r="D29" s="53" t="s">
        <v>106</v>
      </c>
      <c r="E29" s="54">
        <v>200</v>
      </c>
      <c r="F29" s="55">
        <v>27.6</v>
      </c>
      <c r="G29" s="54">
        <v>105.28</v>
      </c>
      <c r="H29" s="54">
        <v>5.8</v>
      </c>
      <c r="I29" s="54">
        <v>5</v>
      </c>
      <c r="J29" s="56">
        <v>9.6</v>
      </c>
    </row>
    <row r="30" spans="1:10" hidden="1">
      <c r="A30" s="57"/>
      <c r="B30" s="82" t="s">
        <v>143</v>
      </c>
      <c r="C30" s="85" t="s">
        <v>151</v>
      </c>
      <c r="D30" s="65" t="s">
        <v>107</v>
      </c>
      <c r="E30" s="66">
        <v>33</v>
      </c>
      <c r="F30" s="67">
        <v>11.09</v>
      </c>
      <c r="G30" s="66">
        <v>135.56400000000002</v>
      </c>
      <c r="H30" s="66">
        <v>1.49</v>
      </c>
      <c r="I30" s="66">
        <v>6.6</v>
      </c>
      <c r="J30" s="68">
        <v>18.48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147</v>
      </c>
      <c r="B33" s="51" t="s">
        <v>133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142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143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135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148</v>
      </c>
      <c r="B39" s="76" t="s">
        <v>149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146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143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136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45414.318379629629</v>
      </c>
      <c r="C1">
        <f>YEAR(Дата_Сост)</f>
        <v>2024</v>
      </c>
      <c r="D1">
        <f>MONTH(Дата_Сост)</f>
        <v>5</v>
      </c>
      <c r="E1">
        <f>DAY(Дата_Сост)</f>
        <v>2</v>
      </c>
    </row>
    <row r="2" spans="1:5">
      <c r="A2" t="s">
        <v>82</v>
      </c>
      <c r="B2" s="2">
        <v>45409.349432870367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25</v>
      </c>
    </row>
    <row r="6" spans="1:5">
      <c r="B6" s="4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02.05.2024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2024-04-27T03:31:36Z</dcterms:modified>
</cp:coreProperties>
</file>