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8.05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'08.05.2024'!$A$3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<sst xmlns="http://schemas.openxmlformats.org/spreadsheetml/2006/main" count="183" uniqueCount="155">
  <si>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</si>
  <si>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</si>
  <si>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</si>
  <si>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</si>
  <si>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</si>
  <si>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</si>
  <si>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</si>
  <si>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</si>
  <si>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</si>
  <si>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</si>
  <si>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</si>
  <si>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</si>
  <si>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</si>
  <si>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</si>
  <si>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</si>
  <si>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</si>
  <si>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</si>
  <si>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</si>
  <si>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</si>
  <si>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</si>
  <si>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</si>
  <si>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</si>
  <si>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</si>
  <si>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</si>
  <si>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</si>
  <si>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</si>
  <si>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</si>
  <si>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</si>
  <si>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</si>
  <si>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</si>
  <si>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</si>
  <si>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</si>
  <si>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</si>
  <si>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</si>
  <si>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</si>
  <si>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</si>
  <si>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</si>
  <si>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</si>
  <si>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</si>
  <si>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</si>
  <si>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</si>
  <si>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</si>
  <si>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</si>
  <si>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</si>
  <si>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</si>
  <si>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</si>
  <si>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</si>
  <si>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</si>
  <si>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</si>
  <si>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</si>
  <si>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</si>
  <si>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</si>
  <si>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</si>
  <si>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</si>
  <si>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</si>
  <si>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</si>
  <si>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</si>
  <si>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</si>
  <si>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</si>
  <si>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</si>
  <si>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</si>
  <si>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</si>
  <si>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</si>
  <si>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</si>
  <si>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</si>
  <si>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</si>
  <si>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</si>
  <si>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</si>
  <si>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</si>
  <si>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</si>
  <si>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</si>
  <si>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</si>
  <si>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</si>
  <si>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</si>
  <si>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</si>
  <si>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</si>
  <si>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</si>
  <si>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</si>
  <si>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</si>
  <si>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</si>
  <si>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</si>
  <si>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</si>
  <si>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</si>
  <si>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</si>
  <si>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</si>
  <si>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</si>
  <si>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</si>
  <si>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</si>
  <si>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</si>
  <si>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</si>
  <si>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</si>
  <si>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</si>
  <si>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</si>
  <si>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</si>
  <si>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</si>
  <si>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</si>
  <si>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</si>
  <si>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</si>
  <si>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</si>
  <si>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</si>
  <si>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</si>
  <si>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</si>
  <si>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</si>
  <si>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</si>
  <si>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</si>
  <si>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</si>
  <si>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</si>
  <si>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</si>
  <si>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Вафли в ассортименте</t>
  </si>
  <si>
    <t>Итого за 'Полдник'</t>
  </si>
  <si>
    <t xml:space="preserve">Завтрак с 12 и старше </t>
  </si>
  <si>
    <t>Итого за 'Завтрак с 12 и старше '</t>
  </si>
  <si>
    <t xml:space="preserve">Обед с 12 и старше </t>
  </si>
  <si>
    <t>Напиток из шиповника (вариант 4)</t>
  </si>
  <si>
    <t>Итого за 'Обед с 12 и старше '</t>
  </si>
  <si>
    <t xml:space="preserve">Полдник с 12 и старше </t>
  </si>
  <si>
    <t>Итого за 'Полдник с 12 и старше '</t>
  </si>
  <si>
    <t>Итого за день</t>
  </si>
  <si>
    <t>Содержание, % от калорийности</t>
  </si>
  <si>
    <t>08.05.2024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</si>
  <si>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</si>
  <si>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</si>
  <si>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</si>
  <si>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</si>
  <si>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</si>
  <si>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</si>
  <si>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</si>
  <si>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</si>
  <si>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</si>
  <si>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</si>
  <si>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</si>
  <si>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</si>
  <si>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</si>
  <si>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</si>
  <si>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</si>
  <si>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</si>
  <si>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</si>
  <si>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</si>
  <si>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</si>
  <si>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</si>
  <si>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</si>
  <si>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</si>
  <si>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</si>
  <si>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</si>
  <si>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</si>
  <si>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</si>
  <si>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</si>
  <si>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</si>
  <si>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</si>
  <si>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</si>
  <si>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</si>
  <si>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</si>
  <si>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16/1</t>
  </si>
  <si>
    <t>Итого сумма с 7 до 11 лет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</si>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</sst>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3" sqref="A53:CC5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8.5.2024г.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"8 мая 2024 г."</f>
        <v>8 мая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"5/4"</f>
        <v>5/4</v>
      </c>
      <c r="B11" s="33" t="s">
        <v>93</v>
      </c>
      <c r="C11" s="34" t="str">
        <f>"160"</f>
        <v>160</v>
      </c>
      <c r="D11" s="34">
        <v>4.25</v>
      </c>
      <c r="E11" s="34">
        <v>1.88</v>
      </c>
      <c r="F11" s="34">
        <v>4.07</v>
      </c>
      <c r="G11" s="34">
        <v>0.26</v>
      </c>
      <c r="H11" s="34">
        <v>23.58</v>
      </c>
      <c r="I11" s="34">
        <v>146.6736416</v>
      </c>
      <c r="J11" s="35">
        <v>2.84</v>
      </c>
      <c r="K11" s="35">
        <v>7.0000000000000007E-2</v>
      </c>
      <c r="L11" s="35">
        <v>0</v>
      </c>
      <c r="M11" s="35">
        <v>0</v>
      </c>
      <c r="N11" s="35">
        <v>6.78</v>
      </c>
      <c r="O11" s="35">
        <v>15.96</v>
      </c>
      <c r="P11" s="35">
        <v>0.84</v>
      </c>
      <c r="Q11" s="35">
        <v>0</v>
      </c>
      <c r="R11" s="35">
        <v>0</v>
      </c>
      <c r="S11" s="35">
        <v>0.06</v>
      </c>
      <c r="T11" s="35">
        <v>1.26</v>
      </c>
      <c r="U11" s="35">
        <v>281.02999999999997</v>
      </c>
      <c r="V11" s="35">
        <v>112.51</v>
      </c>
      <c r="W11" s="35">
        <v>74.94</v>
      </c>
      <c r="X11" s="35">
        <v>11.93</v>
      </c>
      <c r="Y11" s="35">
        <v>70.3</v>
      </c>
      <c r="Z11" s="35">
        <v>0.31</v>
      </c>
      <c r="AA11" s="35">
        <v>15.36</v>
      </c>
      <c r="AB11" s="35">
        <v>12.8</v>
      </c>
      <c r="AC11" s="35">
        <v>28.48</v>
      </c>
      <c r="AD11" s="35">
        <v>0.42</v>
      </c>
      <c r="AE11" s="35">
        <v>0.04</v>
      </c>
      <c r="AF11" s="35">
        <v>0.09</v>
      </c>
      <c r="AG11" s="35">
        <v>0.3</v>
      </c>
      <c r="AH11" s="35">
        <v>1.29</v>
      </c>
      <c r="AI11" s="35">
        <v>0.33</v>
      </c>
      <c r="AJ11" s="35">
        <v>0</v>
      </c>
      <c r="AK11" s="35">
        <v>217.24</v>
      </c>
      <c r="AL11" s="35">
        <v>206.38</v>
      </c>
      <c r="AM11" s="35">
        <v>363.25</v>
      </c>
      <c r="AN11" s="35">
        <v>196.27</v>
      </c>
      <c r="AO11" s="35">
        <v>82.33</v>
      </c>
      <c r="AP11" s="35">
        <v>155.41999999999999</v>
      </c>
      <c r="AQ11" s="35">
        <v>53.63</v>
      </c>
      <c r="AR11" s="35">
        <v>219.04</v>
      </c>
      <c r="AS11" s="35">
        <v>82.9</v>
      </c>
      <c r="AT11" s="35">
        <v>113.88</v>
      </c>
      <c r="AU11" s="35">
        <v>93.16</v>
      </c>
      <c r="AV11" s="35">
        <v>51.59</v>
      </c>
      <c r="AW11" s="35">
        <v>88.56</v>
      </c>
      <c r="AX11" s="35">
        <v>774.32</v>
      </c>
      <c r="AY11" s="35">
        <v>0</v>
      </c>
      <c r="AZ11" s="35">
        <v>251.71</v>
      </c>
      <c r="BA11" s="35">
        <v>129.16</v>
      </c>
      <c r="BB11" s="35">
        <v>176.93</v>
      </c>
      <c r="BC11" s="35">
        <v>68.88</v>
      </c>
      <c r="BD11" s="35">
        <v>0.08</v>
      </c>
      <c r="BE11" s="35">
        <v>0.03</v>
      </c>
      <c r="BF11" s="35">
        <v>0.02</v>
      </c>
      <c r="BG11" s="35">
        <v>0.04</v>
      </c>
      <c r="BH11" s="35">
        <v>0.05</v>
      </c>
      <c r="BI11" s="35">
        <v>0.22</v>
      </c>
      <c r="BJ11" s="35">
        <v>0</v>
      </c>
      <c r="BK11" s="35">
        <v>0.62</v>
      </c>
      <c r="BL11" s="35">
        <v>0</v>
      </c>
      <c r="BM11" s="35">
        <v>0.19</v>
      </c>
      <c r="BN11" s="35">
        <v>0</v>
      </c>
      <c r="BO11" s="35">
        <v>0</v>
      </c>
      <c r="BP11" s="35">
        <v>0</v>
      </c>
      <c r="BQ11" s="35">
        <v>0.04</v>
      </c>
      <c r="BR11" s="35">
        <v>7.0000000000000007E-2</v>
      </c>
      <c r="BS11" s="35">
        <v>0.51</v>
      </c>
      <c r="BT11" s="35">
        <v>0</v>
      </c>
      <c r="BU11" s="35">
        <v>0</v>
      </c>
      <c r="BV11" s="35">
        <v>0.03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144.16999999999999</v>
      </c>
      <c r="CC11" s="34">
        <v>13.99</v>
      </c>
      <c r="CE11" s="32">
        <v>17.489999999999998</v>
      </c>
      <c r="CG11" s="32">
        <v>26.18</v>
      </c>
      <c r="CH11" s="32">
        <v>12.93</v>
      </c>
      <c r="CI11" s="32">
        <v>19.55</v>
      </c>
      <c r="CJ11" s="32">
        <v>971.22</v>
      </c>
      <c r="CK11" s="32">
        <v>464.38</v>
      </c>
      <c r="CL11" s="32">
        <v>717.8</v>
      </c>
      <c r="CM11" s="32">
        <v>22.88</v>
      </c>
      <c r="CN11" s="32">
        <v>14.04</v>
      </c>
      <c r="CO11" s="32">
        <v>18.46</v>
      </c>
      <c r="CP11" s="32">
        <v>4</v>
      </c>
      <c r="CQ11" s="32">
        <v>0.64</v>
      </c>
      <c r="CR11" s="32">
        <v>8.48</v>
      </c>
    </row>
    <row r="12" spans="1:96" s="32" customFormat="1" ht="24">
      <c r="A12" s="32" t="str">
        <f>"9/5"</f>
        <v>9/5</v>
      </c>
      <c r="B12" s="33" t="s">
        <v>94</v>
      </c>
      <c r="C12" s="34" t="str">
        <f>"120"</f>
        <v>120</v>
      </c>
      <c r="D12" s="34">
        <v>19.89</v>
      </c>
      <c r="E12" s="34">
        <v>20.05</v>
      </c>
      <c r="F12" s="34">
        <v>11.66</v>
      </c>
      <c r="G12" s="34">
        <v>2.52</v>
      </c>
      <c r="H12" s="34">
        <v>18.12</v>
      </c>
      <c r="I12" s="34">
        <v>258.52140960000003</v>
      </c>
      <c r="J12" s="35">
        <v>6.35</v>
      </c>
      <c r="K12" s="35">
        <v>1.56</v>
      </c>
      <c r="L12" s="35">
        <v>0</v>
      </c>
      <c r="M12" s="35">
        <v>0</v>
      </c>
      <c r="N12" s="35">
        <v>11.88</v>
      </c>
      <c r="O12" s="35">
        <v>5.93</v>
      </c>
      <c r="P12" s="35">
        <v>0.31</v>
      </c>
      <c r="Q12" s="35">
        <v>0</v>
      </c>
      <c r="R12" s="35">
        <v>0</v>
      </c>
      <c r="S12" s="35">
        <v>1.32</v>
      </c>
      <c r="T12" s="35">
        <v>1.8</v>
      </c>
      <c r="U12" s="35">
        <v>284.56</v>
      </c>
      <c r="V12" s="35">
        <v>126.03</v>
      </c>
      <c r="W12" s="35">
        <v>164.23</v>
      </c>
      <c r="X12" s="35">
        <v>23.8</v>
      </c>
      <c r="Y12" s="35">
        <v>223.94</v>
      </c>
      <c r="Z12" s="35">
        <v>0.63</v>
      </c>
      <c r="AA12" s="35">
        <v>41.4</v>
      </c>
      <c r="AB12" s="35">
        <v>29.18</v>
      </c>
      <c r="AC12" s="35">
        <v>75.09</v>
      </c>
      <c r="AD12" s="35">
        <v>1.45</v>
      </c>
      <c r="AE12" s="35">
        <v>0.05</v>
      </c>
      <c r="AF12" s="35">
        <v>0.26</v>
      </c>
      <c r="AG12" s="35">
        <v>0.45</v>
      </c>
      <c r="AH12" s="35">
        <v>4.6900000000000004</v>
      </c>
      <c r="AI12" s="35">
        <v>0.22</v>
      </c>
      <c r="AJ12" s="35">
        <v>0</v>
      </c>
      <c r="AK12" s="35">
        <v>957.26</v>
      </c>
      <c r="AL12" s="35">
        <v>788.28</v>
      </c>
      <c r="AM12" s="35">
        <v>1469.72</v>
      </c>
      <c r="AN12" s="35">
        <v>1133.78</v>
      </c>
      <c r="AO12" s="35">
        <v>437.3</v>
      </c>
      <c r="AP12" s="35">
        <v>738.68</v>
      </c>
      <c r="AQ12" s="35">
        <v>239.88</v>
      </c>
      <c r="AR12" s="35">
        <v>870.77</v>
      </c>
      <c r="AS12" s="35">
        <v>94.33</v>
      </c>
      <c r="AT12" s="35">
        <v>102.15</v>
      </c>
      <c r="AU12" s="35">
        <v>139.83000000000001</v>
      </c>
      <c r="AV12" s="35">
        <v>507.43</v>
      </c>
      <c r="AW12" s="35">
        <v>78.16</v>
      </c>
      <c r="AX12" s="35">
        <v>451.28</v>
      </c>
      <c r="AY12" s="35">
        <v>0.63</v>
      </c>
      <c r="AZ12" s="35">
        <v>129.62</v>
      </c>
      <c r="BA12" s="35">
        <v>111.86</v>
      </c>
      <c r="BB12" s="35">
        <v>952.05</v>
      </c>
      <c r="BC12" s="35">
        <v>108.65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0.14000000000000001</v>
      </c>
      <c r="BL12" s="35">
        <v>0</v>
      </c>
      <c r="BM12" s="35">
        <v>0.09</v>
      </c>
      <c r="BN12" s="35">
        <v>0.01</v>
      </c>
      <c r="BO12" s="35">
        <v>0.01</v>
      </c>
      <c r="BP12" s="35">
        <v>0</v>
      </c>
      <c r="BQ12" s="35">
        <v>0</v>
      </c>
      <c r="BR12" s="35">
        <v>0</v>
      </c>
      <c r="BS12" s="35">
        <v>0.51</v>
      </c>
      <c r="BT12" s="35">
        <v>0</v>
      </c>
      <c r="BU12" s="35">
        <v>0</v>
      </c>
      <c r="BV12" s="35">
        <v>1.46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80.459999999999994</v>
      </c>
      <c r="CC12" s="34">
        <v>53.85</v>
      </c>
      <c r="CE12" s="32">
        <v>46.26</v>
      </c>
      <c r="CG12" s="32">
        <v>32.85</v>
      </c>
      <c r="CH12" s="32">
        <v>20.6</v>
      </c>
      <c r="CI12" s="32">
        <v>26.72</v>
      </c>
      <c r="CJ12" s="32">
        <v>835.04</v>
      </c>
      <c r="CK12" s="32">
        <v>585.30999999999995</v>
      </c>
      <c r="CL12" s="32">
        <v>710.17</v>
      </c>
      <c r="CM12" s="32">
        <v>17.52</v>
      </c>
      <c r="CN12" s="32">
        <v>13.04</v>
      </c>
      <c r="CO12" s="32">
        <v>15.38</v>
      </c>
      <c r="CP12" s="32">
        <v>9.6</v>
      </c>
      <c r="CQ12" s="32">
        <v>0.6</v>
      </c>
      <c r="CR12" s="32">
        <v>32.64</v>
      </c>
    </row>
    <row r="13" spans="1:96" s="32" customFormat="1">
      <c r="A13" s="32" t="str">
        <f>"1/12"</f>
        <v>1/12</v>
      </c>
      <c r="B13" s="33" t="s">
        <v>95</v>
      </c>
      <c r="C13" s="34" t="str">
        <f>"30"</f>
        <v>30</v>
      </c>
      <c r="D13" s="34">
        <v>2.16</v>
      </c>
      <c r="E13" s="34">
        <v>2.16</v>
      </c>
      <c r="F13" s="34">
        <v>2.5499999999999998</v>
      </c>
      <c r="G13" s="34">
        <v>0</v>
      </c>
      <c r="H13" s="34">
        <v>16.649999999999999</v>
      </c>
      <c r="I13" s="34">
        <v>95.219999999999985</v>
      </c>
      <c r="J13" s="35">
        <v>1.56</v>
      </c>
      <c r="K13" s="35">
        <v>0</v>
      </c>
      <c r="L13" s="35">
        <v>0</v>
      </c>
      <c r="M13" s="35">
        <v>0</v>
      </c>
      <c r="N13" s="35">
        <v>16.649999999999999</v>
      </c>
      <c r="O13" s="35">
        <v>0</v>
      </c>
      <c r="P13" s="35">
        <v>0</v>
      </c>
      <c r="Q13" s="35">
        <v>0</v>
      </c>
      <c r="R13" s="35">
        <v>0</v>
      </c>
      <c r="S13" s="35">
        <v>0.12</v>
      </c>
      <c r="T13" s="35">
        <v>0.54</v>
      </c>
      <c r="U13" s="35">
        <v>39</v>
      </c>
      <c r="V13" s="35">
        <v>109.5</v>
      </c>
      <c r="W13" s="35">
        <v>92.1</v>
      </c>
      <c r="X13" s="35">
        <v>10.199999999999999</v>
      </c>
      <c r="Y13" s="35">
        <v>65.7</v>
      </c>
      <c r="Z13" s="35">
        <v>0.06</v>
      </c>
      <c r="AA13" s="35">
        <v>12.6</v>
      </c>
      <c r="AB13" s="35">
        <v>9</v>
      </c>
      <c r="AC13" s="35">
        <v>14.1</v>
      </c>
      <c r="AD13" s="35">
        <v>0.06</v>
      </c>
      <c r="AE13" s="35">
        <v>0.02</v>
      </c>
      <c r="AF13" s="35">
        <v>0.11</v>
      </c>
      <c r="AG13" s="35">
        <v>0.06</v>
      </c>
      <c r="AH13" s="35">
        <v>0.54</v>
      </c>
      <c r="AI13" s="35">
        <v>0.3</v>
      </c>
      <c r="AJ13" s="35">
        <v>0</v>
      </c>
      <c r="AK13" s="35">
        <v>135.9</v>
      </c>
      <c r="AL13" s="35">
        <v>125.4</v>
      </c>
      <c r="AM13" s="35">
        <v>161.4</v>
      </c>
      <c r="AN13" s="35">
        <v>162</v>
      </c>
      <c r="AO13" s="35">
        <v>49.5</v>
      </c>
      <c r="AP13" s="35">
        <v>91.2</v>
      </c>
      <c r="AQ13" s="35">
        <v>28.5</v>
      </c>
      <c r="AR13" s="35">
        <v>96</v>
      </c>
      <c r="AS13" s="35">
        <v>70.8</v>
      </c>
      <c r="AT13" s="35">
        <v>72</v>
      </c>
      <c r="AU13" s="35">
        <v>159</v>
      </c>
      <c r="AV13" s="35">
        <v>51</v>
      </c>
      <c r="AW13" s="35">
        <v>42</v>
      </c>
      <c r="AX13" s="35">
        <v>477.3</v>
      </c>
      <c r="AY13" s="35">
        <v>0</v>
      </c>
      <c r="AZ13" s="35">
        <v>234</v>
      </c>
      <c r="BA13" s="35">
        <v>125.4</v>
      </c>
      <c r="BB13" s="35">
        <v>101.4</v>
      </c>
      <c r="BC13" s="35">
        <v>20.7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0.74</v>
      </c>
      <c r="BT13" s="35">
        <v>0</v>
      </c>
      <c r="BU13" s="35">
        <v>0</v>
      </c>
      <c r="BV13" s="35">
        <v>0.05</v>
      </c>
      <c r="BW13" s="35">
        <v>0.02</v>
      </c>
      <c r="BX13" s="35">
        <v>0.02</v>
      </c>
      <c r="BY13" s="35">
        <v>0</v>
      </c>
      <c r="BZ13" s="35">
        <v>0</v>
      </c>
      <c r="CA13" s="35">
        <v>0</v>
      </c>
      <c r="CB13" s="35">
        <v>7.98</v>
      </c>
      <c r="CC13" s="34">
        <v>8.5299999999999994</v>
      </c>
      <c r="CE13" s="32">
        <v>14.1</v>
      </c>
      <c r="CG13" s="32">
        <v>2.1</v>
      </c>
      <c r="CH13" s="32">
        <v>2.1</v>
      </c>
      <c r="CI13" s="32">
        <v>2.1</v>
      </c>
      <c r="CJ13" s="32">
        <v>1038</v>
      </c>
      <c r="CK13" s="32">
        <v>249</v>
      </c>
      <c r="CL13" s="32">
        <v>643.5</v>
      </c>
      <c r="CM13" s="32">
        <v>0.9</v>
      </c>
      <c r="CN13" s="32">
        <v>0.9</v>
      </c>
      <c r="CO13" s="32">
        <v>0.9</v>
      </c>
      <c r="CP13" s="32">
        <v>0</v>
      </c>
      <c r="CQ13" s="32">
        <v>0</v>
      </c>
      <c r="CR13" s="32">
        <v>7.11</v>
      </c>
    </row>
    <row r="14" spans="1:96" s="32" customFormat="1">
      <c r="A14" s="32" t="str">
        <f>"2"</f>
        <v>2</v>
      </c>
      <c r="B14" s="33" t="s">
        <v>96</v>
      </c>
      <c r="C14" s="34" t="str">
        <f>"20"</f>
        <v>20</v>
      </c>
      <c r="D14" s="34">
        <v>1.32</v>
      </c>
      <c r="E14" s="34">
        <v>0</v>
      </c>
      <c r="F14" s="34">
        <v>0.13</v>
      </c>
      <c r="G14" s="34">
        <v>0.13</v>
      </c>
      <c r="H14" s="34">
        <v>9.3800000000000008</v>
      </c>
      <c r="I14" s="34">
        <v>44.780199999999994</v>
      </c>
      <c r="J14" s="35">
        <v>0</v>
      </c>
      <c r="K14" s="35">
        <v>0</v>
      </c>
      <c r="L14" s="35">
        <v>0</v>
      </c>
      <c r="M14" s="35">
        <v>0</v>
      </c>
      <c r="N14" s="35">
        <v>0.22</v>
      </c>
      <c r="O14" s="35">
        <v>9.1199999999999992</v>
      </c>
      <c r="P14" s="35">
        <v>0.04</v>
      </c>
      <c r="Q14" s="35">
        <v>0</v>
      </c>
      <c r="R14" s="35">
        <v>0</v>
      </c>
      <c r="S14" s="35">
        <v>0</v>
      </c>
      <c r="T14" s="35">
        <v>0.36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63.86</v>
      </c>
      <c r="AL14" s="35">
        <v>66.47</v>
      </c>
      <c r="AM14" s="35">
        <v>101.79</v>
      </c>
      <c r="AN14" s="35">
        <v>33.76</v>
      </c>
      <c r="AO14" s="35">
        <v>20.010000000000002</v>
      </c>
      <c r="AP14" s="35">
        <v>40.020000000000003</v>
      </c>
      <c r="AQ14" s="35">
        <v>15.14</v>
      </c>
      <c r="AR14" s="35">
        <v>72.38</v>
      </c>
      <c r="AS14" s="35">
        <v>44.89</v>
      </c>
      <c r="AT14" s="35">
        <v>62.64</v>
      </c>
      <c r="AU14" s="35">
        <v>51.68</v>
      </c>
      <c r="AV14" s="35">
        <v>27.14</v>
      </c>
      <c r="AW14" s="35">
        <v>48.02</v>
      </c>
      <c r="AX14" s="35">
        <v>401.59</v>
      </c>
      <c r="AY14" s="35">
        <v>0</v>
      </c>
      <c r="AZ14" s="35">
        <v>130.85</v>
      </c>
      <c r="BA14" s="35">
        <v>56.9</v>
      </c>
      <c r="BB14" s="35">
        <v>37.76</v>
      </c>
      <c r="BC14" s="35">
        <v>29.93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0.01</v>
      </c>
      <c r="BT14" s="35">
        <v>0</v>
      </c>
      <c r="BU14" s="35">
        <v>0</v>
      </c>
      <c r="BV14" s="35">
        <v>0.06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7.82</v>
      </c>
      <c r="CC14" s="34">
        <v>1.1200000000000001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0.93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1.2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0.73</v>
      </c>
    </row>
    <row r="16" spans="1:96" s="36" customFormat="1" ht="11.4">
      <c r="B16" s="37" t="s">
        <v>98</v>
      </c>
      <c r="C16" s="38"/>
      <c r="D16" s="38">
        <v>27.72</v>
      </c>
      <c r="E16" s="38">
        <v>24.09</v>
      </c>
      <c r="F16" s="38">
        <v>18.43</v>
      </c>
      <c r="G16" s="38">
        <v>2.93</v>
      </c>
      <c r="H16" s="38">
        <v>73.67</v>
      </c>
      <c r="I16" s="38">
        <v>568.29</v>
      </c>
      <c r="J16" s="39">
        <v>10.75</v>
      </c>
      <c r="K16" s="39">
        <v>1.63</v>
      </c>
      <c r="L16" s="39">
        <v>0</v>
      </c>
      <c r="M16" s="39">
        <v>0</v>
      </c>
      <c r="N16" s="39">
        <v>41.42</v>
      </c>
      <c r="O16" s="39">
        <v>31.01</v>
      </c>
      <c r="P16" s="39">
        <v>1.24</v>
      </c>
      <c r="Q16" s="39">
        <v>0</v>
      </c>
      <c r="R16" s="39">
        <v>0</v>
      </c>
      <c r="S16" s="39">
        <v>1.5</v>
      </c>
      <c r="T16" s="39">
        <v>4</v>
      </c>
      <c r="U16" s="39">
        <v>604.65</v>
      </c>
      <c r="V16" s="39">
        <v>348.22</v>
      </c>
      <c r="W16" s="39">
        <v>331.45</v>
      </c>
      <c r="X16" s="39">
        <v>45.92</v>
      </c>
      <c r="Y16" s="39">
        <v>359.93</v>
      </c>
      <c r="Z16" s="39">
        <v>1.01</v>
      </c>
      <c r="AA16" s="39">
        <v>69.36</v>
      </c>
      <c r="AB16" s="39">
        <v>50.98</v>
      </c>
      <c r="AC16" s="39">
        <v>117.67</v>
      </c>
      <c r="AD16" s="39">
        <v>1.93</v>
      </c>
      <c r="AE16" s="39">
        <v>0.11</v>
      </c>
      <c r="AF16" s="39">
        <v>0.46</v>
      </c>
      <c r="AG16" s="39">
        <v>0.81</v>
      </c>
      <c r="AH16" s="39">
        <v>6.52</v>
      </c>
      <c r="AI16" s="39">
        <v>0.85</v>
      </c>
      <c r="AJ16" s="39">
        <v>0</v>
      </c>
      <c r="AK16" s="39">
        <v>1374.26</v>
      </c>
      <c r="AL16" s="39">
        <v>1186.53</v>
      </c>
      <c r="AM16" s="39">
        <v>2096.16</v>
      </c>
      <c r="AN16" s="39">
        <v>1525.8</v>
      </c>
      <c r="AO16" s="39">
        <v>589.14</v>
      </c>
      <c r="AP16" s="39">
        <v>1025.32</v>
      </c>
      <c r="AQ16" s="39">
        <v>337.15</v>
      </c>
      <c r="AR16" s="39">
        <v>1258.19</v>
      </c>
      <c r="AS16" s="39">
        <v>292.92</v>
      </c>
      <c r="AT16" s="39">
        <v>350.67</v>
      </c>
      <c r="AU16" s="39">
        <v>443.66</v>
      </c>
      <c r="AV16" s="39">
        <v>637.16</v>
      </c>
      <c r="AW16" s="39">
        <v>256.74</v>
      </c>
      <c r="AX16" s="39">
        <v>2104.4899999999998</v>
      </c>
      <c r="AY16" s="39">
        <v>0.63</v>
      </c>
      <c r="AZ16" s="39">
        <v>746.18</v>
      </c>
      <c r="BA16" s="39">
        <v>423.33</v>
      </c>
      <c r="BB16" s="39">
        <v>1268.1400000000001</v>
      </c>
      <c r="BC16" s="39">
        <v>228.16</v>
      </c>
      <c r="BD16" s="39">
        <v>0.08</v>
      </c>
      <c r="BE16" s="39">
        <v>0.03</v>
      </c>
      <c r="BF16" s="39">
        <v>0.02</v>
      </c>
      <c r="BG16" s="39">
        <v>0.04</v>
      </c>
      <c r="BH16" s="39">
        <v>0.05</v>
      </c>
      <c r="BI16" s="39">
        <v>0.22</v>
      </c>
      <c r="BJ16" s="39">
        <v>0</v>
      </c>
      <c r="BK16" s="39">
        <v>0.78</v>
      </c>
      <c r="BL16" s="39">
        <v>0</v>
      </c>
      <c r="BM16" s="39">
        <v>0.28000000000000003</v>
      </c>
      <c r="BN16" s="39">
        <v>0.01</v>
      </c>
      <c r="BO16" s="39">
        <v>0.01</v>
      </c>
      <c r="BP16" s="39">
        <v>0</v>
      </c>
      <c r="BQ16" s="39">
        <v>0.04</v>
      </c>
      <c r="BR16" s="39">
        <v>7.0000000000000007E-2</v>
      </c>
      <c r="BS16" s="39">
        <v>1.77</v>
      </c>
      <c r="BT16" s="39">
        <v>0</v>
      </c>
      <c r="BU16" s="39">
        <v>0</v>
      </c>
      <c r="BV16" s="39">
        <v>1.6</v>
      </c>
      <c r="BW16" s="39">
        <v>0.03</v>
      </c>
      <c r="BX16" s="39">
        <v>0.02</v>
      </c>
      <c r="BY16" s="39">
        <v>0</v>
      </c>
      <c r="BZ16" s="39">
        <v>0</v>
      </c>
      <c r="CA16" s="39">
        <v>0</v>
      </c>
      <c r="CB16" s="39">
        <v>440.48</v>
      </c>
      <c r="CC16" s="38">
        <f>SUM($CC$10:$CC$15)</f>
        <v>78.690000000000012</v>
      </c>
      <c r="CD16" s="36">
        <f>$I$16/$I$49*100</f>
        <v>15.815443357842179</v>
      </c>
      <c r="CE16" s="36">
        <v>77.86</v>
      </c>
      <c r="CG16" s="36">
        <v>61.72</v>
      </c>
      <c r="CH16" s="36">
        <v>36.229999999999997</v>
      </c>
      <c r="CI16" s="36">
        <v>48.98</v>
      </c>
      <c r="CJ16" s="36">
        <v>3343.08</v>
      </c>
      <c r="CK16" s="36">
        <v>1492.35</v>
      </c>
      <c r="CL16" s="36">
        <v>2417.7199999999998</v>
      </c>
      <c r="CM16" s="36">
        <v>51.35</v>
      </c>
      <c r="CN16" s="36">
        <v>35.33</v>
      </c>
      <c r="CO16" s="36">
        <v>43.44</v>
      </c>
      <c r="CP16" s="36">
        <v>19.600000000000001</v>
      </c>
      <c r="CQ16" s="36">
        <v>1.24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"14"</f>
        <v>14</v>
      </c>
      <c r="B18" s="33" t="s">
        <v>100</v>
      </c>
      <c r="C18" s="34" t="str">
        <f>"60"</f>
        <v>60</v>
      </c>
      <c r="D18" s="34">
        <v>1.07</v>
      </c>
      <c r="E18" s="34">
        <v>0</v>
      </c>
      <c r="F18" s="34">
        <v>4.7</v>
      </c>
      <c r="G18" s="34">
        <v>0.18</v>
      </c>
      <c r="H18" s="34">
        <v>5.41</v>
      </c>
      <c r="I18" s="34">
        <v>65.579460000000012</v>
      </c>
      <c r="J18" s="35">
        <v>0.54</v>
      </c>
      <c r="K18" s="35">
        <v>0</v>
      </c>
      <c r="L18" s="35">
        <v>0</v>
      </c>
      <c r="M18" s="35">
        <v>0</v>
      </c>
      <c r="N18" s="35">
        <v>3.93</v>
      </c>
      <c r="O18" s="35">
        <v>0.27</v>
      </c>
      <c r="P18" s="35">
        <v>1.2</v>
      </c>
      <c r="Q18" s="35">
        <v>0</v>
      </c>
      <c r="R18" s="35">
        <v>0</v>
      </c>
      <c r="S18" s="35">
        <v>0.18</v>
      </c>
      <c r="T18" s="35">
        <v>1.2</v>
      </c>
      <c r="U18" s="35">
        <v>420</v>
      </c>
      <c r="V18" s="35">
        <v>166.32</v>
      </c>
      <c r="W18" s="35">
        <v>21.65</v>
      </c>
      <c r="X18" s="35">
        <v>7.83</v>
      </c>
      <c r="Y18" s="35">
        <v>19.309999999999999</v>
      </c>
      <c r="Z18" s="35">
        <v>0.37</v>
      </c>
      <c r="AA18" s="35">
        <v>0</v>
      </c>
      <c r="AB18" s="35">
        <v>441.6</v>
      </c>
      <c r="AC18" s="35">
        <v>91.8</v>
      </c>
      <c r="AD18" s="35">
        <v>1.86</v>
      </c>
      <c r="AE18" s="35">
        <v>0.01</v>
      </c>
      <c r="AF18" s="35">
        <v>0.02</v>
      </c>
      <c r="AG18" s="35">
        <v>0.19</v>
      </c>
      <c r="AH18" s="35">
        <v>0.36</v>
      </c>
      <c r="AI18" s="35">
        <v>1.68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46.2</v>
      </c>
      <c r="CC18" s="34">
        <v>9.44</v>
      </c>
      <c r="CE18" s="32">
        <v>73.599999999999994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7.87</v>
      </c>
    </row>
    <row r="19" spans="1:96" s="32" customFormat="1" ht="24">
      <c r="A19" s="32" t="str">
        <f>"18/2"</f>
        <v>18/2</v>
      </c>
      <c r="B19" s="33" t="s">
        <v>101</v>
      </c>
      <c r="C19" s="34" t="str">
        <f>"200"</f>
        <v>200</v>
      </c>
      <c r="D19" s="34">
        <v>2.56</v>
      </c>
      <c r="E19" s="34">
        <v>0</v>
      </c>
      <c r="F19" s="34">
        <v>1.96</v>
      </c>
      <c r="G19" s="34">
        <v>1.96</v>
      </c>
      <c r="H19" s="34">
        <v>18.88</v>
      </c>
      <c r="I19" s="34">
        <v>101.9141286</v>
      </c>
      <c r="J19" s="35">
        <v>0.28000000000000003</v>
      </c>
      <c r="K19" s="35">
        <v>1.04</v>
      </c>
      <c r="L19" s="35">
        <v>0</v>
      </c>
      <c r="M19" s="35">
        <v>0</v>
      </c>
      <c r="N19" s="35">
        <v>2.02</v>
      </c>
      <c r="O19" s="35">
        <v>15.34</v>
      </c>
      <c r="P19" s="35">
        <v>1.52</v>
      </c>
      <c r="Q19" s="35">
        <v>0</v>
      </c>
      <c r="R19" s="35">
        <v>0</v>
      </c>
      <c r="S19" s="35">
        <v>0.15</v>
      </c>
      <c r="T19" s="35">
        <v>1.63</v>
      </c>
      <c r="U19" s="35">
        <v>311.93</v>
      </c>
      <c r="V19" s="35">
        <v>358.15</v>
      </c>
      <c r="W19" s="35">
        <v>14.63</v>
      </c>
      <c r="X19" s="35">
        <v>18.350000000000001</v>
      </c>
      <c r="Y19" s="35">
        <v>47.75</v>
      </c>
      <c r="Z19" s="35">
        <v>0.8</v>
      </c>
      <c r="AA19" s="35">
        <v>0</v>
      </c>
      <c r="AB19" s="35">
        <v>1046.8800000000001</v>
      </c>
      <c r="AC19" s="35">
        <v>193.68</v>
      </c>
      <c r="AD19" s="35">
        <v>0.99</v>
      </c>
      <c r="AE19" s="35">
        <v>0.08</v>
      </c>
      <c r="AF19" s="35">
        <v>0.05</v>
      </c>
      <c r="AG19" s="35">
        <v>0.81</v>
      </c>
      <c r="AH19" s="35">
        <v>1.49</v>
      </c>
      <c r="AI19" s="35">
        <v>4.9000000000000004</v>
      </c>
      <c r="AJ19" s="35">
        <v>0</v>
      </c>
      <c r="AK19" s="35">
        <v>72.62</v>
      </c>
      <c r="AL19" s="35">
        <v>75.38</v>
      </c>
      <c r="AM19" s="35">
        <v>125.51</v>
      </c>
      <c r="AN19" s="35">
        <v>65.66</v>
      </c>
      <c r="AO19" s="35">
        <v>24.2</v>
      </c>
      <c r="AP19" s="35">
        <v>61.15</v>
      </c>
      <c r="AQ19" s="35">
        <v>23.37</v>
      </c>
      <c r="AR19" s="35">
        <v>83.73</v>
      </c>
      <c r="AS19" s="35">
        <v>74.84</v>
      </c>
      <c r="AT19" s="35">
        <v>138.22999999999999</v>
      </c>
      <c r="AU19" s="35">
        <v>90.77</v>
      </c>
      <c r="AV19" s="35">
        <v>32.29</v>
      </c>
      <c r="AW19" s="35">
        <v>66.03</v>
      </c>
      <c r="AX19" s="35">
        <v>501.74</v>
      </c>
      <c r="AY19" s="35">
        <v>0</v>
      </c>
      <c r="AZ19" s="35">
        <v>132.35</v>
      </c>
      <c r="BA19" s="35">
        <v>76.239999999999995</v>
      </c>
      <c r="BB19" s="35">
        <v>47.32</v>
      </c>
      <c r="BC19" s="35">
        <v>31.54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0.16</v>
      </c>
      <c r="BL19" s="35">
        <v>0</v>
      </c>
      <c r="BM19" s="35">
        <v>7.0000000000000007E-2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0.46</v>
      </c>
      <c r="BT19" s="35">
        <v>0</v>
      </c>
      <c r="BU19" s="35">
        <v>0</v>
      </c>
      <c r="BV19" s="35">
        <v>1.02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208.84</v>
      </c>
      <c r="CC19" s="34">
        <v>7.8</v>
      </c>
      <c r="CE19" s="32">
        <v>174.48</v>
      </c>
      <c r="CG19" s="32">
        <v>38.69</v>
      </c>
      <c r="CH19" s="32">
        <v>22.64</v>
      </c>
      <c r="CI19" s="32">
        <v>30.67</v>
      </c>
      <c r="CJ19" s="32">
        <v>721.62</v>
      </c>
      <c r="CK19" s="32">
        <v>443.94</v>
      </c>
      <c r="CL19" s="32">
        <v>582.78</v>
      </c>
      <c r="CM19" s="32">
        <v>43.82</v>
      </c>
      <c r="CN19" s="32">
        <v>21.85</v>
      </c>
      <c r="CO19" s="32">
        <v>32.83</v>
      </c>
      <c r="CP19" s="32">
        <v>0</v>
      </c>
      <c r="CQ19" s="32">
        <v>0.8</v>
      </c>
      <c r="CR19" s="32">
        <v>4.7300000000000004</v>
      </c>
    </row>
    <row r="20" spans="1:96" s="32" customFormat="1">
      <c r="A20" s="32" t="str">
        <f>"4/90"</f>
        <v>4/90</v>
      </c>
      <c r="B20" s="33" t="s">
        <v>102</v>
      </c>
      <c r="C20" s="34" t="str">
        <f>"220"</f>
        <v>220</v>
      </c>
      <c r="D20" s="34">
        <v>17.3</v>
      </c>
      <c r="E20" s="34">
        <v>13.72</v>
      </c>
      <c r="F20" s="34">
        <v>15.41</v>
      </c>
      <c r="G20" s="34">
        <v>3.85</v>
      </c>
      <c r="H20" s="34">
        <v>42.16</v>
      </c>
      <c r="I20" s="34">
        <v>375.30899111538429</v>
      </c>
      <c r="J20" s="35">
        <v>4.41</v>
      </c>
      <c r="K20" s="35">
        <v>2.98</v>
      </c>
      <c r="L20" s="35">
        <v>0</v>
      </c>
      <c r="M20" s="35">
        <v>0</v>
      </c>
      <c r="N20" s="35">
        <v>2.57</v>
      </c>
      <c r="O20" s="35">
        <v>37.25</v>
      </c>
      <c r="P20" s="35">
        <v>2.34</v>
      </c>
      <c r="Q20" s="35">
        <v>0</v>
      </c>
      <c r="R20" s="35">
        <v>0</v>
      </c>
      <c r="S20" s="35">
        <v>7.0000000000000007E-2</v>
      </c>
      <c r="T20" s="35">
        <v>2.2000000000000002</v>
      </c>
      <c r="U20" s="35">
        <v>245.49</v>
      </c>
      <c r="V20" s="35">
        <v>148.35</v>
      </c>
      <c r="W20" s="35">
        <v>23.52</v>
      </c>
      <c r="X20" s="35">
        <v>36.43</v>
      </c>
      <c r="Y20" s="35">
        <v>162.69999999999999</v>
      </c>
      <c r="Z20" s="35">
        <v>1.68</v>
      </c>
      <c r="AA20" s="35">
        <v>29.32</v>
      </c>
      <c r="AB20" s="35">
        <v>1803.58</v>
      </c>
      <c r="AC20" s="35">
        <v>359.51</v>
      </c>
      <c r="AD20" s="35">
        <v>2.73</v>
      </c>
      <c r="AE20" s="35">
        <v>0.06</v>
      </c>
      <c r="AF20" s="35">
        <v>0.1</v>
      </c>
      <c r="AG20" s="35">
        <v>5.96</v>
      </c>
      <c r="AH20" s="35">
        <v>12.39</v>
      </c>
      <c r="AI20" s="35">
        <v>1.1299999999999999</v>
      </c>
      <c r="AJ20" s="35">
        <v>0</v>
      </c>
      <c r="AK20" s="35">
        <v>970.74</v>
      </c>
      <c r="AL20" s="35">
        <v>998.44</v>
      </c>
      <c r="AM20" s="35">
        <v>1512.09</v>
      </c>
      <c r="AN20" s="35">
        <v>1613.56</v>
      </c>
      <c r="AO20" s="35">
        <v>447.15</v>
      </c>
      <c r="AP20" s="35">
        <v>820.23</v>
      </c>
      <c r="AQ20" s="35">
        <v>47.02</v>
      </c>
      <c r="AR20" s="35">
        <v>876.8</v>
      </c>
      <c r="AS20" s="35">
        <v>185.62</v>
      </c>
      <c r="AT20" s="35">
        <v>239.81</v>
      </c>
      <c r="AU20" s="35">
        <v>266.24</v>
      </c>
      <c r="AV20" s="35">
        <v>454.7</v>
      </c>
      <c r="AW20" s="35">
        <v>150.91</v>
      </c>
      <c r="AX20" s="35">
        <v>582.9</v>
      </c>
      <c r="AY20" s="35">
        <v>0</v>
      </c>
      <c r="AZ20" s="35">
        <v>155.63</v>
      </c>
      <c r="BA20" s="35">
        <v>156.04</v>
      </c>
      <c r="BB20" s="35">
        <v>618.91</v>
      </c>
      <c r="BC20" s="35">
        <v>233.43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0.28000000000000003</v>
      </c>
      <c r="BL20" s="35">
        <v>0</v>
      </c>
      <c r="BM20" s="35">
        <v>0.16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0.94</v>
      </c>
      <c r="BT20" s="35">
        <v>0</v>
      </c>
      <c r="BU20" s="35">
        <v>0</v>
      </c>
      <c r="BV20" s="35">
        <v>2.11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191.22</v>
      </c>
      <c r="CC20" s="34">
        <v>60.56</v>
      </c>
      <c r="CE20" s="32">
        <v>329.92</v>
      </c>
      <c r="CG20" s="32">
        <v>22.2</v>
      </c>
      <c r="CH20" s="32">
        <v>12.35</v>
      </c>
      <c r="CI20" s="32">
        <v>17.28</v>
      </c>
      <c r="CJ20" s="32">
        <v>1292.8599999999999</v>
      </c>
      <c r="CK20" s="32">
        <v>597.53</v>
      </c>
      <c r="CL20" s="32">
        <v>945.2</v>
      </c>
      <c r="CM20" s="32">
        <v>17.04</v>
      </c>
      <c r="CN20" s="32">
        <v>9.02</v>
      </c>
      <c r="CO20" s="32">
        <v>13.03</v>
      </c>
      <c r="CP20" s="32">
        <v>0</v>
      </c>
      <c r="CQ20" s="32">
        <v>0.88</v>
      </c>
      <c r="CR20" s="32">
        <v>36.700000000000003</v>
      </c>
    </row>
    <row r="21" spans="1:96" s="32" customFormat="1">
      <c r="A21" s="32" t="str">
        <f>"2"</f>
        <v>2</v>
      </c>
      <c r="B21" s="33" t="s">
        <v>96</v>
      </c>
      <c r="C21" s="34" t="str">
        <f>"35,3"</f>
        <v>35,3</v>
      </c>
      <c r="D21" s="34">
        <v>2.33</v>
      </c>
      <c r="E21" s="34">
        <v>0</v>
      </c>
      <c r="F21" s="34">
        <v>0.23</v>
      </c>
      <c r="G21" s="34">
        <v>0.23</v>
      </c>
      <c r="H21" s="34">
        <v>16.559999999999999</v>
      </c>
      <c r="I21" s="34">
        <v>79.037052999999986</v>
      </c>
      <c r="J21" s="35">
        <v>0</v>
      </c>
      <c r="K21" s="35">
        <v>0</v>
      </c>
      <c r="L21" s="35">
        <v>0</v>
      </c>
      <c r="M21" s="35">
        <v>0</v>
      </c>
      <c r="N21" s="35">
        <v>0.39</v>
      </c>
      <c r="O21" s="35">
        <v>16.100000000000001</v>
      </c>
      <c r="P21" s="35">
        <v>7.0000000000000007E-2</v>
      </c>
      <c r="Q21" s="35">
        <v>0</v>
      </c>
      <c r="R21" s="35">
        <v>0</v>
      </c>
      <c r="S21" s="35">
        <v>0</v>
      </c>
      <c r="T21" s="35">
        <v>0.64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112.71</v>
      </c>
      <c r="AL21" s="35">
        <v>117.32</v>
      </c>
      <c r="AM21" s="35">
        <v>179.66</v>
      </c>
      <c r="AN21" s="35">
        <v>59.58</v>
      </c>
      <c r="AO21" s="35">
        <v>35.32</v>
      </c>
      <c r="AP21" s="35">
        <v>70.64</v>
      </c>
      <c r="AQ21" s="35">
        <v>26.72</v>
      </c>
      <c r="AR21" s="35">
        <v>127.76</v>
      </c>
      <c r="AS21" s="35">
        <v>79.23</v>
      </c>
      <c r="AT21" s="35">
        <v>110.56</v>
      </c>
      <c r="AU21" s="35">
        <v>91.21</v>
      </c>
      <c r="AV21" s="35">
        <v>47.91</v>
      </c>
      <c r="AW21" s="35">
        <v>84.76</v>
      </c>
      <c r="AX21" s="35">
        <v>708.81</v>
      </c>
      <c r="AY21" s="35">
        <v>0</v>
      </c>
      <c r="AZ21" s="35">
        <v>230.95</v>
      </c>
      <c r="BA21" s="35">
        <v>100.42</v>
      </c>
      <c r="BB21" s="35">
        <v>66.64</v>
      </c>
      <c r="BC21" s="35">
        <v>52.82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0.03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0.1</v>
      </c>
      <c r="BW21" s="35">
        <v>0.01</v>
      </c>
      <c r="BX21" s="35">
        <v>0</v>
      </c>
      <c r="BY21" s="35">
        <v>0</v>
      </c>
      <c r="BZ21" s="35">
        <v>0</v>
      </c>
      <c r="CA21" s="35">
        <v>0</v>
      </c>
      <c r="CB21" s="35">
        <v>13.8</v>
      </c>
      <c r="CC21" s="34">
        <v>1.98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1.65</v>
      </c>
    </row>
    <row r="22" spans="1:96" s="32" customFormat="1">
      <c r="A22" s="32" t="str">
        <f>"3"</f>
        <v>3</v>
      </c>
      <c r="B22" s="33" t="s">
        <v>103</v>
      </c>
      <c r="C22" s="34" t="str">
        <f>"20"</f>
        <v>20</v>
      </c>
      <c r="D22" s="34">
        <v>1.32</v>
      </c>
      <c r="E22" s="34">
        <v>0</v>
      </c>
      <c r="F22" s="34">
        <v>0.24</v>
      </c>
      <c r="G22" s="34">
        <v>0.24</v>
      </c>
      <c r="H22" s="34">
        <v>8.34</v>
      </c>
      <c r="I22" s="34">
        <v>38.676000000000002</v>
      </c>
      <c r="J22" s="35">
        <v>0.04</v>
      </c>
      <c r="K22" s="35">
        <v>0</v>
      </c>
      <c r="L22" s="35">
        <v>0</v>
      </c>
      <c r="M22" s="35">
        <v>0</v>
      </c>
      <c r="N22" s="35">
        <v>0.24</v>
      </c>
      <c r="O22" s="35">
        <v>6.44</v>
      </c>
      <c r="P22" s="35">
        <v>1.66</v>
      </c>
      <c r="Q22" s="35">
        <v>0</v>
      </c>
      <c r="R22" s="35">
        <v>0</v>
      </c>
      <c r="S22" s="35">
        <v>0.2</v>
      </c>
      <c r="T22" s="35">
        <v>0.5</v>
      </c>
      <c r="U22" s="35">
        <v>122</v>
      </c>
      <c r="V22" s="35">
        <v>49</v>
      </c>
      <c r="W22" s="35">
        <v>7</v>
      </c>
      <c r="X22" s="35">
        <v>9.4</v>
      </c>
      <c r="Y22" s="35">
        <v>31.6</v>
      </c>
      <c r="Z22" s="35">
        <v>0.78</v>
      </c>
      <c r="AA22" s="35">
        <v>0</v>
      </c>
      <c r="AB22" s="35">
        <v>1</v>
      </c>
      <c r="AC22" s="35">
        <v>0.2</v>
      </c>
      <c r="AD22" s="35">
        <v>0.28000000000000003</v>
      </c>
      <c r="AE22" s="35">
        <v>0.04</v>
      </c>
      <c r="AF22" s="35">
        <v>0.02</v>
      </c>
      <c r="AG22" s="35">
        <v>0.14000000000000001</v>
      </c>
      <c r="AH22" s="35">
        <v>0.4</v>
      </c>
      <c r="AI22" s="35">
        <v>0</v>
      </c>
      <c r="AJ22" s="35">
        <v>0</v>
      </c>
      <c r="AK22" s="35">
        <v>64.400000000000006</v>
      </c>
      <c r="AL22" s="35">
        <v>49.6</v>
      </c>
      <c r="AM22" s="35">
        <v>85.4</v>
      </c>
      <c r="AN22" s="35">
        <v>44.6</v>
      </c>
      <c r="AO22" s="35">
        <v>18.600000000000001</v>
      </c>
      <c r="AP22" s="35">
        <v>39.6</v>
      </c>
      <c r="AQ22" s="35">
        <v>16</v>
      </c>
      <c r="AR22" s="35">
        <v>74.2</v>
      </c>
      <c r="AS22" s="35">
        <v>59.4</v>
      </c>
      <c r="AT22" s="35">
        <v>58.2</v>
      </c>
      <c r="AU22" s="35">
        <v>92.8</v>
      </c>
      <c r="AV22" s="35">
        <v>24.8</v>
      </c>
      <c r="AW22" s="35">
        <v>62</v>
      </c>
      <c r="AX22" s="35">
        <v>305.8</v>
      </c>
      <c r="AY22" s="35">
        <v>0</v>
      </c>
      <c r="AZ22" s="35">
        <v>105.2</v>
      </c>
      <c r="BA22" s="35">
        <v>58.2</v>
      </c>
      <c r="BB22" s="35">
        <v>36</v>
      </c>
      <c r="BC22" s="35">
        <v>26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9.4</v>
      </c>
      <c r="CC22" s="34">
        <v>1.1599999999999999</v>
      </c>
      <c r="CE22" s="32">
        <v>0.17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0.97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4.8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2.91</v>
      </c>
    </row>
    <row r="24" spans="1:96" s="36" customFormat="1" ht="11.4">
      <c r="B24" s="37" t="s">
        <v>105</v>
      </c>
      <c r="C24" s="38"/>
      <c r="D24" s="38">
        <v>25.61</v>
      </c>
      <c r="E24" s="38">
        <v>13.72</v>
      </c>
      <c r="F24" s="38">
        <v>22.6</v>
      </c>
      <c r="G24" s="38">
        <v>6.52</v>
      </c>
      <c r="H24" s="38">
        <v>109.63</v>
      </c>
      <c r="I24" s="38">
        <v>729.53</v>
      </c>
      <c r="J24" s="39">
        <v>5.29</v>
      </c>
      <c r="K24" s="39">
        <v>4.0199999999999996</v>
      </c>
      <c r="L24" s="39">
        <v>0</v>
      </c>
      <c r="M24" s="39">
        <v>0</v>
      </c>
      <c r="N24" s="39">
        <v>23.45</v>
      </c>
      <c r="O24" s="39">
        <v>75.97</v>
      </c>
      <c r="P24" s="39">
        <v>10.210000000000001</v>
      </c>
      <c r="Q24" s="39">
        <v>0</v>
      </c>
      <c r="R24" s="39">
        <v>0</v>
      </c>
      <c r="S24" s="39">
        <v>0.91</v>
      </c>
      <c r="T24" s="39">
        <v>6.97</v>
      </c>
      <c r="U24" s="39">
        <v>1102.83</v>
      </c>
      <c r="V24" s="39">
        <v>1061.93</v>
      </c>
      <c r="W24" s="39">
        <v>97.99</v>
      </c>
      <c r="X24" s="39">
        <v>91.95</v>
      </c>
      <c r="Y24" s="39">
        <v>288.52999999999997</v>
      </c>
      <c r="Z24" s="39">
        <v>4.26</v>
      </c>
      <c r="AA24" s="39">
        <v>29.32</v>
      </c>
      <c r="AB24" s="39">
        <v>3923.06</v>
      </c>
      <c r="AC24" s="39">
        <v>761.79</v>
      </c>
      <c r="AD24" s="39">
        <v>6.96</v>
      </c>
      <c r="AE24" s="39">
        <v>0.2</v>
      </c>
      <c r="AF24" s="39">
        <v>0.22</v>
      </c>
      <c r="AG24" s="39">
        <v>7.61</v>
      </c>
      <c r="AH24" s="39">
        <v>15.42</v>
      </c>
      <c r="AI24" s="39">
        <v>8.02</v>
      </c>
      <c r="AJ24" s="39">
        <v>0</v>
      </c>
      <c r="AK24" s="39">
        <v>1220.49</v>
      </c>
      <c r="AL24" s="39">
        <v>1240.74</v>
      </c>
      <c r="AM24" s="39">
        <v>1902.67</v>
      </c>
      <c r="AN24" s="39">
        <v>1783.42</v>
      </c>
      <c r="AO24" s="39">
        <v>525.27</v>
      </c>
      <c r="AP24" s="39">
        <v>991.63</v>
      </c>
      <c r="AQ24" s="39">
        <v>113.11</v>
      </c>
      <c r="AR24" s="39">
        <v>1162.5</v>
      </c>
      <c r="AS24" s="39">
        <v>399.11</v>
      </c>
      <c r="AT24" s="39">
        <v>546.82000000000005</v>
      </c>
      <c r="AU24" s="39">
        <v>541.07000000000005</v>
      </c>
      <c r="AV24" s="39">
        <v>559.71</v>
      </c>
      <c r="AW24" s="39">
        <v>363.71</v>
      </c>
      <c r="AX24" s="39">
        <v>2099.27</v>
      </c>
      <c r="AY24" s="39">
        <v>0</v>
      </c>
      <c r="AZ24" s="39">
        <v>624.14</v>
      </c>
      <c r="BA24" s="39">
        <v>390.92</v>
      </c>
      <c r="BB24" s="39">
        <v>768.87</v>
      </c>
      <c r="BC24" s="39">
        <v>343.8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0.01</v>
      </c>
      <c r="BJ24" s="39">
        <v>0</v>
      </c>
      <c r="BK24" s="39">
        <v>0.5</v>
      </c>
      <c r="BL24" s="39">
        <v>0</v>
      </c>
      <c r="BM24" s="39">
        <v>0.24</v>
      </c>
      <c r="BN24" s="39">
        <v>0.02</v>
      </c>
      <c r="BO24" s="39">
        <v>0.04</v>
      </c>
      <c r="BP24" s="39">
        <v>0</v>
      </c>
      <c r="BQ24" s="39">
        <v>0</v>
      </c>
      <c r="BR24" s="39">
        <v>0.01</v>
      </c>
      <c r="BS24" s="39">
        <v>1.46</v>
      </c>
      <c r="BT24" s="39">
        <v>0</v>
      </c>
      <c r="BU24" s="39">
        <v>0</v>
      </c>
      <c r="BV24" s="39">
        <v>3.33</v>
      </c>
      <c r="BW24" s="39">
        <v>0.02</v>
      </c>
      <c r="BX24" s="39">
        <v>0</v>
      </c>
      <c r="BY24" s="39">
        <v>0</v>
      </c>
      <c r="BZ24" s="39">
        <v>0</v>
      </c>
      <c r="CA24" s="39">
        <v>0</v>
      </c>
      <c r="CB24" s="39">
        <v>683.47</v>
      </c>
      <c r="CC24" s="38">
        <f>SUM($CC$17:$CC$23)</f>
        <v>85.74</v>
      </c>
      <c r="CD24" s="36">
        <f>$I$24/$I$49*100</f>
        <v>20.302733450960964</v>
      </c>
      <c r="CE24" s="36">
        <v>683.16</v>
      </c>
      <c r="CG24" s="36">
        <v>66.67</v>
      </c>
      <c r="CH24" s="36">
        <v>40.78</v>
      </c>
      <c r="CI24" s="36">
        <v>53.72</v>
      </c>
      <c r="CJ24" s="36">
        <v>3813.6</v>
      </c>
      <c r="CK24" s="36">
        <v>1735.26</v>
      </c>
      <c r="CL24" s="36">
        <v>2774.43</v>
      </c>
      <c r="CM24" s="36">
        <v>84.26</v>
      </c>
      <c r="CN24" s="36">
        <v>49.5</v>
      </c>
      <c r="CO24" s="36">
        <v>66.88</v>
      </c>
      <c r="CP24" s="36">
        <v>5</v>
      </c>
      <c r="CQ24" s="36">
        <v>1.68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"14"</f>
        <v>14</v>
      </c>
      <c r="B26" s="33" t="s">
        <v>107</v>
      </c>
      <c r="C26" s="34" t="str">
        <f>"150"</f>
        <v>150</v>
      </c>
      <c r="D26" s="34">
        <v>4.05</v>
      </c>
      <c r="E26" s="34">
        <v>0</v>
      </c>
      <c r="F26" s="34">
        <v>3.75</v>
      </c>
      <c r="G26" s="34">
        <v>0</v>
      </c>
      <c r="H26" s="34">
        <v>24.3</v>
      </c>
      <c r="I26" s="34">
        <v>135.09</v>
      </c>
      <c r="J26" s="35">
        <v>1.05</v>
      </c>
      <c r="K26" s="35">
        <v>0</v>
      </c>
      <c r="L26" s="35">
        <v>0</v>
      </c>
      <c r="M26" s="35">
        <v>0</v>
      </c>
      <c r="N26" s="35">
        <v>18.3</v>
      </c>
      <c r="O26" s="35">
        <v>0</v>
      </c>
      <c r="P26" s="35">
        <v>6</v>
      </c>
      <c r="Q26" s="35">
        <v>0</v>
      </c>
      <c r="R26" s="35">
        <v>0</v>
      </c>
      <c r="S26" s="35">
        <v>1.2</v>
      </c>
      <c r="T26" s="35">
        <v>1.05</v>
      </c>
      <c r="U26" s="35">
        <v>67.5</v>
      </c>
      <c r="V26" s="35">
        <v>184.5</v>
      </c>
      <c r="W26" s="35">
        <v>163.5</v>
      </c>
      <c r="X26" s="35">
        <v>19.5</v>
      </c>
      <c r="Y26" s="35">
        <v>127.5</v>
      </c>
      <c r="Z26" s="35">
        <v>0.15</v>
      </c>
      <c r="AA26" s="35">
        <v>0</v>
      </c>
      <c r="AB26" s="35">
        <v>0</v>
      </c>
      <c r="AC26" s="35">
        <v>0</v>
      </c>
      <c r="AD26" s="35">
        <v>0</v>
      </c>
      <c r="AE26" s="35">
        <v>0.05</v>
      </c>
      <c r="AF26" s="35">
        <v>0.2</v>
      </c>
      <c r="AG26" s="35">
        <v>0.15</v>
      </c>
      <c r="AH26" s="35">
        <v>1.35</v>
      </c>
      <c r="AI26" s="35">
        <v>2.4</v>
      </c>
      <c r="AJ26" s="35">
        <v>0</v>
      </c>
      <c r="AK26" s="35">
        <v>3270</v>
      </c>
      <c r="AL26" s="35">
        <v>3330</v>
      </c>
      <c r="AM26" s="35">
        <v>5730</v>
      </c>
      <c r="AN26" s="35">
        <v>4590</v>
      </c>
      <c r="AO26" s="35">
        <v>1020</v>
      </c>
      <c r="AP26" s="35">
        <v>3030</v>
      </c>
      <c r="AQ26" s="35">
        <v>900</v>
      </c>
      <c r="AR26" s="35">
        <v>2580</v>
      </c>
      <c r="AS26" s="35">
        <v>2760</v>
      </c>
      <c r="AT26" s="35">
        <v>2970</v>
      </c>
      <c r="AU26" s="35">
        <v>6690</v>
      </c>
      <c r="AV26" s="35">
        <v>1380</v>
      </c>
      <c r="AW26" s="35">
        <v>1800</v>
      </c>
      <c r="AX26" s="35">
        <v>7140</v>
      </c>
      <c r="AY26" s="35">
        <v>0</v>
      </c>
      <c r="AZ26" s="35">
        <v>3180</v>
      </c>
      <c r="BA26" s="35">
        <v>3720</v>
      </c>
      <c r="BB26" s="35">
        <v>2010</v>
      </c>
      <c r="BC26" s="35">
        <v>1140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123.9</v>
      </c>
      <c r="CC26" s="34">
        <v>17.43</v>
      </c>
      <c r="CE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14.53</v>
      </c>
    </row>
    <row r="27" spans="1:96" s="28" customFormat="1">
      <c r="A27" s="28" t="str">
        <f>"16/1"</f>
        <v>16/1</v>
      </c>
      <c r="B27" s="29" t="s">
        <v>108</v>
      </c>
      <c r="C27" s="30" t="str">
        <f>"40"</f>
        <v>40</v>
      </c>
      <c r="D27" s="30">
        <v>12.8</v>
      </c>
      <c r="E27" s="30">
        <v>0</v>
      </c>
      <c r="F27" s="30">
        <v>12</v>
      </c>
      <c r="G27" s="30">
        <v>0</v>
      </c>
      <c r="H27" s="30">
        <v>24.4</v>
      </c>
      <c r="I27" s="30">
        <v>251.91999999999996</v>
      </c>
      <c r="J27" s="31">
        <v>0</v>
      </c>
      <c r="K27" s="31">
        <v>0</v>
      </c>
      <c r="L27" s="31">
        <v>0</v>
      </c>
      <c r="M27" s="31">
        <v>0</v>
      </c>
      <c r="N27" s="31">
        <v>24.4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0">
        <v>9.14</v>
      </c>
      <c r="CE27" s="28">
        <v>0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7.62</v>
      </c>
    </row>
    <row r="28" spans="1:96" s="36" customFormat="1" ht="11.4">
      <c r="B28" s="37" t="s">
        <v>109</v>
      </c>
      <c r="C28" s="38"/>
      <c r="D28" s="38">
        <v>16.850000000000001</v>
      </c>
      <c r="E28" s="38">
        <v>0</v>
      </c>
      <c r="F28" s="38">
        <v>15.75</v>
      </c>
      <c r="G28" s="38">
        <v>0</v>
      </c>
      <c r="H28" s="38">
        <v>48.7</v>
      </c>
      <c r="I28" s="38">
        <v>387.01</v>
      </c>
      <c r="J28" s="39">
        <v>1.05</v>
      </c>
      <c r="K28" s="39">
        <v>0</v>
      </c>
      <c r="L28" s="39">
        <v>0</v>
      </c>
      <c r="M28" s="39">
        <v>0</v>
      </c>
      <c r="N28" s="39">
        <v>42.7</v>
      </c>
      <c r="O28" s="39">
        <v>0</v>
      </c>
      <c r="P28" s="39">
        <v>6</v>
      </c>
      <c r="Q28" s="39">
        <v>0</v>
      </c>
      <c r="R28" s="39">
        <v>0</v>
      </c>
      <c r="S28" s="39">
        <v>1.2</v>
      </c>
      <c r="T28" s="39">
        <v>1.05</v>
      </c>
      <c r="U28" s="39">
        <v>67.5</v>
      </c>
      <c r="V28" s="39">
        <v>184.5</v>
      </c>
      <c r="W28" s="39">
        <v>163.5</v>
      </c>
      <c r="X28" s="39">
        <v>19.5</v>
      </c>
      <c r="Y28" s="39">
        <v>127.5</v>
      </c>
      <c r="Z28" s="39">
        <v>0.15</v>
      </c>
      <c r="AA28" s="39">
        <v>0</v>
      </c>
      <c r="AB28" s="39">
        <v>0</v>
      </c>
      <c r="AC28" s="39">
        <v>0</v>
      </c>
      <c r="AD28" s="39">
        <v>0</v>
      </c>
      <c r="AE28" s="39">
        <v>0.05</v>
      </c>
      <c r="AF28" s="39">
        <v>0.2</v>
      </c>
      <c r="AG28" s="39">
        <v>0.15</v>
      </c>
      <c r="AH28" s="39">
        <v>1.35</v>
      </c>
      <c r="AI28" s="39">
        <v>2.4</v>
      </c>
      <c r="AJ28" s="39">
        <v>0</v>
      </c>
      <c r="AK28" s="39">
        <v>3270</v>
      </c>
      <c r="AL28" s="39">
        <v>3330</v>
      </c>
      <c r="AM28" s="39">
        <v>5730</v>
      </c>
      <c r="AN28" s="39">
        <v>4590</v>
      </c>
      <c r="AO28" s="39">
        <v>1020</v>
      </c>
      <c r="AP28" s="39">
        <v>3030</v>
      </c>
      <c r="AQ28" s="39">
        <v>900</v>
      </c>
      <c r="AR28" s="39">
        <v>2580</v>
      </c>
      <c r="AS28" s="39">
        <v>2760</v>
      </c>
      <c r="AT28" s="39">
        <v>2970</v>
      </c>
      <c r="AU28" s="39">
        <v>6690</v>
      </c>
      <c r="AV28" s="39">
        <v>1380</v>
      </c>
      <c r="AW28" s="39">
        <v>1800</v>
      </c>
      <c r="AX28" s="39">
        <v>7140</v>
      </c>
      <c r="AY28" s="39">
        <v>0</v>
      </c>
      <c r="AZ28" s="39">
        <v>3180</v>
      </c>
      <c r="BA28" s="39">
        <v>3720</v>
      </c>
      <c r="BB28" s="39">
        <v>2010</v>
      </c>
      <c r="BC28" s="39">
        <v>1140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123.9</v>
      </c>
      <c r="CC28" s="38">
        <f>SUM($CC$25:$CC$27)</f>
        <v>26.57</v>
      </c>
      <c r="CD28" s="36">
        <f>$I$28/$I$49*100</f>
        <v>10.770442439456092</v>
      </c>
      <c r="CE28" s="36">
        <v>0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</row>
    <row r="29" spans="1:96" s="86" customFormat="1" ht="11.4">
      <c r="A29" s="86" t="s">
        <v>153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 ht="24">
      <c r="A31" s="32" t="str">
        <f>"5/4"</f>
        <v>5/4</v>
      </c>
      <c r="B31" s="33" t="s">
        <v>93</v>
      </c>
      <c r="C31" s="34" t="str">
        <f>"180"</f>
        <v>180</v>
      </c>
      <c r="D31" s="34">
        <v>4.78</v>
      </c>
      <c r="E31" s="34">
        <v>2.12</v>
      </c>
      <c r="F31" s="34">
        <v>4.58</v>
      </c>
      <c r="G31" s="34">
        <v>0.28999999999999998</v>
      </c>
      <c r="H31" s="34">
        <v>26.52</v>
      </c>
      <c r="I31" s="34">
        <v>165.00784679999998</v>
      </c>
      <c r="J31" s="35">
        <v>3.19</v>
      </c>
      <c r="K31" s="35">
        <v>0.08</v>
      </c>
      <c r="L31" s="35">
        <v>0</v>
      </c>
      <c r="M31" s="35">
        <v>0</v>
      </c>
      <c r="N31" s="35">
        <v>7.63</v>
      </c>
      <c r="O31" s="35">
        <v>17.95</v>
      </c>
      <c r="P31" s="35">
        <v>0.94</v>
      </c>
      <c r="Q31" s="35">
        <v>0</v>
      </c>
      <c r="R31" s="35">
        <v>0</v>
      </c>
      <c r="S31" s="35">
        <v>7.0000000000000007E-2</v>
      </c>
      <c r="T31" s="35">
        <v>1.42</v>
      </c>
      <c r="U31" s="35">
        <v>316.16000000000003</v>
      </c>
      <c r="V31" s="35">
        <v>126.58</v>
      </c>
      <c r="W31" s="35">
        <v>84.31</v>
      </c>
      <c r="X31" s="35">
        <v>13.42</v>
      </c>
      <c r="Y31" s="35">
        <v>79.08</v>
      </c>
      <c r="Z31" s="35">
        <v>0.35</v>
      </c>
      <c r="AA31" s="35">
        <v>17.28</v>
      </c>
      <c r="AB31" s="35">
        <v>14.4</v>
      </c>
      <c r="AC31" s="35">
        <v>32.04</v>
      </c>
      <c r="AD31" s="35">
        <v>0.47</v>
      </c>
      <c r="AE31" s="35">
        <v>0.05</v>
      </c>
      <c r="AF31" s="35">
        <v>0.1</v>
      </c>
      <c r="AG31" s="35">
        <v>0.34</v>
      </c>
      <c r="AH31" s="35">
        <v>1.45</v>
      </c>
      <c r="AI31" s="35">
        <v>0.37</v>
      </c>
      <c r="AJ31" s="35">
        <v>0</v>
      </c>
      <c r="AK31" s="35">
        <v>244.39</v>
      </c>
      <c r="AL31" s="35">
        <v>232.18</v>
      </c>
      <c r="AM31" s="35">
        <v>408.65</v>
      </c>
      <c r="AN31" s="35">
        <v>220.81</v>
      </c>
      <c r="AO31" s="35">
        <v>92.62</v>
      </c>
      <c r="AP31" s="35">
        <v>174.85</v>
      </c>
      <c r="AQ31" s="35">
        <v>60.34</v>
      </c>
      <c r="AR31" s="35">
        <v>246.42</v>
      </c>
      <c r="AS31" s="35">
        <v>93.26</v>
      </c>
      <c r="AT31" s="35">
        <v>128.12</v>
      </c>
      <c r="AU31" s="35">
        <v>104.8</v>
      </c>
      <c r="AV31" s="35">
        <v>58.04</v>
      </c>
      <c r="AW31" s="35">
        <v>99.62</v>
      </c>
      <c r="AX31" s="35">
        <v>871.11</v>
      </c>
      <c r="AY31" s="35">
        <v>0</v>
      </c>
      <c r="AZ31" s="35">
        <v>283.17</v>
      </c>
      <c r="BA31" s="35">
        <v>145.31</v>
      </c>
      <c r="BB31" s="35">
        <v>199.05</v>
      </c>
      <c r="BC31" s="35">
        <v>77.489999999999995</v>
      </c>
      <c r="BD31" s="35">
        <v>0.09</v>
      </c>
      <c r="BE31" s="35">
        <v>0.04</v>
      </c>
      <c r="BF31" s="35">
        <v>0.02</v>
      </c>
      <c r="BG31" s="35">
        <v>0.05</v>
      </c>
      <c r="BH31" s="35">
        <v>0.05</v>
      </c>
      <c r="BI31" s="35">
        <v>0.25</v>
      </c>
      <c r="BJ31" s="35">
        <v>0</v>
      </c>
      <c r="BK31" s="35">
        <v>0.7</v>
      </c>
      <c r="BL31" s="35">
        <v>0</v>
      </c>
      <c r="BM31" s="35">
        <v>0.22</v>
      </c>
      <c r="BN31" s="35">
        <v>0</v>
      </c>
      <c r="BO31" s="35">
        <v>0</v>
      </c>
      <c r="BP31" s="35">
        <v>0</v>
      </c>
      <c r="BQ31" s="35">
        <v>0.05</v>
      </c>
      <c r="BR31" s="35">
        <v>7.0000000000000007E-2</v>
      </c>
      <c r="BS31" s="35">
        <v>0.56999999999999995</v>
      </c>
      <c r="BT31" s="35">
        <v>0</v>
      </c>
      <c r="BU31" s="35">
        <v>0</v>
      </c>
      <c r="BV31" s="35">
        <v>0.03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162.19</v>
      </c>
      <c r="CC31" s="34">
        <v>15.73</v>
      </c>
      <c r="CE31" s="32">
        <v>19.68</v>
      </c>
      <c r="CG31" s="32">
        <v>26.18</v>
      </c>
      <c r="CH31" s="32">
        <v>12.93</v>
      </c>
      <c r="CI31" s="32">
        <v>19.55</v>
      </c>
      <c r="CJ31" s="32">
        <v>971.22</v>
      </c>
      <c r="CK31" s="32">
        <v>464.38</v>
      </c>
      <c r="CL31" s="32">
        <v>717.8</v>
      </c>
      <c r="CM31" s="32">
        <v>22.88</v>
      </c>
      <c r="CN31" s="32">
        <v>14.04</v>
      </c>
      <c r="CO31" s="32">
        <v>18.46</v>
      </c>
      <c r="CP31" s="32">
        <v>4.5</v>
      </c>
      <c r="CQ31" s="32">
        <v>0.72</v>
      </c>
      <c r="CR31" s="32">
        <v>9.5399999999999991</v>
      </c>
    </row>
    <row r="32" spans="1:96" s="32" customFormat="1" ht="24">
      <c r="A32" s="32" t="str">
        <f>"9/5"</f>
        <v>9/5</v>
      </c>
      <c r="B32" s="33" t="s">
        <v>94</v>
      </c>
      <c r="C32" s="34" t="str">
        <f>"120"</f>
        <v>120</v>
      </c>
      <c r="D32" s="34">
        <v>19.89</v>
      </c>
      <c r="E32" s="34">
        <v>20.05</v>
      </c>
      <c r="F32" s="34">
        <v>11.66</v>
      </c>
      <c r="G32" s="34">
        <v>2.52</v>
      </c>
      <c r="H32" s="34">
        <v>18.12</v>
      </c>
      <c r="I32" s="34">
        <v>258.52140960000003</v>
      </c>
      <c r="J32" s="35">
        <v>6.35</v>
      </c>
      <c r="K32" s="35">
        <v>1.56</v>
      </c>
      <c r="L32" s="35">
        <v>0</v>
      </c>
      <c r="M32" s="35">
        <v>0</v>
      </c>
      <c r="N32" s="35">
        <v>11.88</v>
      </c>
      <c r="O32" s="35">
        <v>5.93</v>
      </c>
      <c r="P32" s="35">
        <v>0.31</v>
      </c>
      <c r="Q32" s="35">
        <v>0</v>
      </c>
      <c r="R32" s="35">
        <v>0</v>
      </c>
      <c r="S32" s="35">
        <v>1.32</v>
      </c>
      <c r="T32" s="35">
        <v>1.8</v>
      </c>
      <c r="U32" s="35">
        <v>284.56</v>
      </c>
      <c r="V32" s="35">
        <v>126.03</v>
      </c>
      <c r="W32" s="35">
        <v>164.23</v>
      </c>
      <c r="X32" s="35">
        <v>23.8</v>
      </c>
      <c r="Y32" s="35">
        <v>223.94</v>
      </c>
      <c r="Z32" s="35">
        <v>0.63</v>
      </c>
      <c r="AA32" s="35">
        <v>41.4</v>
      </c>
      <c r="AB32" s="35">
        <v>29.18</v>
      </c>
      <c r="AC32" s="35">
        <v>75.09</v>
      </c>
      <c r="AD32" s="35">
        <v>1.45</v>
      </c>
      <c r="AE32" s="35">
        <v>0.05</v>
      </c>
      <c r="AF32" s="35">
        <v>0.26</v>
      </c>
      <c r="AG32" s="35">
        <v>0.45</v>
      </c>
      <c r="AH32" s="35">
        <v>4.6900000000000004</v>
      </c>
      <c r="AI32" s="35">
        <v>0.22</v>
      </c>
      <c r="AJ32" s="35">
        <v>0</v>
      </c>
      <c r="AK32" s="35">
        <v>957.26</v>
      </c>
      <c r="AL32" s="35">
        <v>788.28</v>
      </c>
      <c r="AM32" s="35">
        <v>1469.72</v>
      </c>
      <c r="AN32" s="35">
        <v>1133.78</v>
      </c>
      <c r="AO32" s="35">
        <v>437.3</v>
      </c>
      <c r="AP32" s="35">
        <v>738.68</v>
      </c>
      <c r="AQ32" s="35">
        <v>239.88</v>
      </c>
      <c r="AR32" s="35">
        <v>870.77</v>
      </c>
      <c r="AS32" s="35">
        <v>94.33</v>
      </c>
      <c r="AT32" s="35">
        <v>102.15</v>
      </c>
      <c r="AU32" s="35">
        <v>139.83000000000001</v>
      </c>
      <c r="AV32" s="35">
        <v>507.43</v>
      </c>
      <c r="AW32" s="35">
        <v>78.16</v>
      </c>
      <c r="AX32" s="35">
        <v>451.28</v>
      </c>
      <c r="AY32" s="35">
        <v>0.63</v>
      </c>
      <c r="AZ32" s="35">
        <v>129.62</v>
      </c>
      <c r="BA32" s="35">
        <v>111.86</v>
      </c>
      <c r="BB32" s="35">
        <v>952.05</v>
      </c>
      <c r="BC32" s="35">
        <v>108.65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0.14000000000000001</v>
      </c>
      <c r="BL32" s="35">
        <v>0</v>
      </c>
      <c r="BM32" s="35">
        <v>0.09</v>
      </c>
      <c r="BN32" s="35">
        <v>0.01</v>
      </c>
      <c r="BO32" s="35">
        <v>0.01</v>
      </c>
      <c r="BP32" s="35">
        <v>0</v>
      </c>
      <c r="BQ32" s="35">
        <v>0</v>
      </c>
      <c r="BR32" s="35">
        <v>0</v>
      </c>
      <c r="BS32" s="35">
        <v>0.51</v>
      </c>
      <c r="BT32" s="35">
        <v>0</v>
      </c>
      <c r="BU32" s="35">
        <v>0</v>
      </c>
      <c r="BV32" s="35">
        <v>1.46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80.459999999999994</v>
      </c>
      <c r="CC32" s="34">
        <v>53.85</v>
      </c>
      <c r="CE32" s="32">
        <v>46.26</v>
      </c>
      <c r="CG32" s="32">
        <v>32.85</v>
      </c>
      <c r="CH32" s="32">
        <v>20.6</v>
      </c>
      <c r="CI32" s="32">
        <v>26.72</v>
      </c>
      <c r="CJ32" s="32">
        <v>835.04</v>
      </c>
      <c r="CK32" s="32">
        <v>585.30999999999995</v>
      </c>
      <c r="CL32" s="32">
        <v>710.17</v>
      </c>
      <c r="CM32" s="32">
        <v>17.52</v>
      </c>
      <c r="CN32" s="32">
        <v>13.04</v>
      </c>
      <c r="CO32" s="32">
        <v>15.38</v>
      </c>
      <c r="CP32" s="32">
        <v>9.6</v>
      </c>
      <c r="CQ32" s="32">
        <v>0.6</v>
      </c>
      <c r="CR32" s="32">
        <v>32.64</v>
      </c>
    </row>
    <row r="33" spans="1:96" s="32" customFormat="1">
      <c r="A33" s="32" t="str">
        <f>"-"</f>
        <v>-</v>
      </c>
      <c r="B33" s="33" t="s">
        <v>95</v>
      </c>
      <c r="C33" s="34" t="str">
        <f>"30"</f>
        <v>30</v>
      </c>
      <c r="D33" s="34">
        <v>2.16</v>
      </c>
      <c r="E33" s="34">
        <v>2.16</v>
      </c>
      <c r="F33" s="34">
        <v>2.5499999999999998</v>
      </c>
      <c r="G33" s="34">
        <v>0</v>
      </c>
      <c r="H33" s="34">
        <v>16.649999999999999</v>
      </c>
      <c r="I33" s="34">
        <v>95.219999999999985</v>
      </c>
      <c r="J33" s="35">
        <v>1.56</v>
      </c>
      <c r="K33" s="35">
        <v>0</v>
      </c>
      <c r="L33" s="35">
        <v>0</v>
      </c>
      <c r="M33" s="35">
        <v>0</v>
      </c>
      <c r="N33" s="35">
        <v>16.649999999999999</v>
      </c>
      <c r="O33" s="35">
        <v>0</v>
      </c>
      <c r="P33" s="35">
        <v>0</v>
      </c>
      <c r="Q33" s="35">
        <v>0</v>
      </c>
      <c r="R33" s="35">
        <v>0</v>
      </c>
      <c r="S33" s="35">
        <v>0.12</v>
      </c>
      <c r="T33" s="35">
        <v>0.54</v>
      </c>
      <c r="U33" s="35">
        <v>39</v>
      </c>
      <c r="V33" s="35">
        <v>109.5</v>
      </c>
      <c r="W33" s="35">
        <v>92.1</v>
      </c>
      <c r="X33" s="35">
        <v>10.199999999999999</v>
      </c>
      <c r="Y33" s="35">
        <v>65.7</v>
      </c>
      <c r="Z33" s="35">
        <v>0.06</v>
      </c>
      <c r="AA33" s="35">
        <v>12.6</v>
      </c>
      <c r="AB33" s="35">
        <v>9</v>
      </c>
      <c r="AC33" s="35">
        <v>14.1</v>
      </c>
      <c r="AD33" s="35">
        <v>0.06</v>
      </c>
      <c r="AE33" s="35">
        <v>0.02</v>
      </c>
      <c r="AF33" s="35">
        <v>0.11</v>
      </c>
      <c r="AG33" s="35">
        <v>0.06</v>
      </c>
      <c r="AH33" s="35">
        <v>0.54</v>
      </c>
      <c r="AI33" s="35">
        <v>0.3</v>
      </c>
      <c r="AJ33" s="35">
        <v>0</v>
      </c>
      <c r="AK33" s="35">
        <v>135.9</v>
      </c>
      <c r="AL33" s="35">
        <v>125.4</v>
      </c>
      <c r="AM33" s="35">
        <v>161.4</v>
      </c>
      <c r="AN33" s="35">
        <v>162</v>
      </c>
      <c r="AO33" s="35">
        <v>49.5</v>
      </c>
      <c r="AP33" s="35">
        <v>91.2</v>
      </c>
      <c r="AQ33" s="35">
        <v>28.5</v>
      </c>
      <c r="AR33" s="35">
        <v>96</v>
      </c>
      <c r="AS33" s="35">
        <v>70.8</v>
      </c>
      <c r="AT33" s="35">
        <v>72</v>
      </c>
      <c r="AU33" s="35">
        <v>159</v>
      </c>
      <c r="AV33" s="35">
        <v>51</v>
      </c>
      <c r="AW33" s="35">
        <v>42</v>
      </c>
      <c r="AX33" s="35">
        <v>477.3</v>
      </c>
      <c r="AY33" s="35">
        <v>0</v>
      </c>
      <c r="AZ33" s="35">
        <v>234</v>
      </c>
      <c r="BA33" s="35">
        <v>125.4</v>
      </c>
      <c r="BB33" s="35">
        <v>101.4</v>
      </c>
      <c r="BC33" s="35">
        <v>20.7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0.74</v>
      </c>
      <c r="BT33" s="35">
        <v>0</v>
      </c>
      <c r="BU33" s="35">
        <v>0</v>
      </c>
      <c r="BV33" s="35">
        <v>0.05</v>
      </c>
      <c r="BW33" s="35">
        <v>0.02</v>
      </c>
      <c r="BX33" s="35">
        <v>0.02</v>
      </c>
      <c r="BY33" s="35">
        <v>0</v>
      </c>
      <c r="BZ33" s="35">
        <v>0</v>
      </c>
      <c r="CA33" s="35">
        <v>0</v>
      </c>
      <c r="CB33" s="35">
        <v>7.98</v>
      </c>
      <c r="CC33" s="34">
        <v>8.5299999999999994</v>
      </c>
      <c r="CE33" s="32">
        <v>14.1</v>
      </c>
      <c r="CG33" s="32">
        <v>2.1</v>
      </c>
      <c r="CH33" s="32">
        <v>2.1</v>
      </c>
      <c r="CI33" s="32">
        <v>2.1</v>
      </c>
      <c r="CJ33" s="32">
        <v>1038</v>
      </c>
      <c r="CK33" s="32">
        <v>249</v>
      </c>
      <c r="CL33" s="32">
        <v>643.5</v>
      </c>
      <c r="CM33" s="32">
        <v>0.9</v>
      </c>
      <c r="CN33" s="32">
        <v>0.9</v>
      </c>
      <c r="CO33" s="32">
        <v>0.9</v>
      </c>
      <c r="CP33" s="32">
        <v>0</v>
      </c>
      <c r="CQ33" s="32">
        <v>0</v>
      </c>
      <c r="CR33" s="32">
        <v>7.11</v>
      </c>
    </row>
    <row r="34" spans="1:96" s="32" customFormat="1">
      <c r="A34" s="32" t="str">
        <f>"2"</f>
        <v>2</v>
      </c>
      <c r="B34" s="33" t="s">
        <v>96</v>
      </c>
      <c r="C34" s="34" t="str">
        <f>"40"</f>
        <v>40</v>
      </c>
      <c r="D34" s="34">
        <v>2.64</v>
      </c>
      <c r="E34" s="34">
        <v>0</v>
      </c>
      <c r="F34" s="34">
        <v>0.26</v>
      </c>
      <c r="G34" s="34">
        <v>0.26</v>
      </c>
      <c r="H34" s="34">
        <v>18.760000000000002</v>
      </c>
      <c r="I34" s="34">
        <v>89.560399999999987</v>
      </c>
      <c r="J34" s="35">
        <v>0</v>
      </c>
      <c r="K34" s="35">
        <v>0</v>
      </c>
      <c r="L34" s="35">
        <v>0</v>
      </c>
      <c r="M34" s="35">
        <v>0</v>
      </c>
      <c r="N34" s="35">
        <v>0.44</v>
      </c>
      <c r="O34" s="35">
        <v>18.239999999999998</v>
      </c>
      <c r="P34" s="35">
        <v>0.08</v>
      </c>
      <c r="Q34" s="35">
        <v>0</v>
      </c>
      <c r="R34" s="35">
        <v>0</v>
      </c>
      <c r="S34" s="35">
        <v>0</v>
      </c>
      <c r="T34" s="35">
        <v>0.72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127.72</v>
      </c>
      <c r="AL34" s="35">
        <v>132.94</v>
      </c>
      <c r="AM34" s="35">
        <v>203.58</v>
      </c>
      <c r="AN34" s="35">
        <v>67.510000000000005</v>
      </c>
      <c r="AO34" s="35">
        <v>40.020000000000003</v>
      </c>
      <c r="AP34" s="35">
        <v>80.040000000000006</v>
      </c>
      <c r="AQ34" s="35">
        <v>30.28</v>
      </c>
      <c r="AR34" s="35">
        <v>144.77000000000001</v>
      </c>
      <c r="AS34" s="35">
        <v>89.78</v>
      </c>
      <c r="AT34" s="35">
        <v>125.28</v>
      </c>
      <c r="AU34" s="35">
        <v>103.36</v>
      </c>
      <c r="AV34" s="35">
        <v>54.29</v>
      </c>
      <c r="AW34" s="35">
        <v>96.05</v>
      </c>
      <c r="AX34" s="35">
        <v>803.18</v>
      </c>
      <c r="AY34" s="35">
        <v>0</v>
      </c>
      <c r="AZ34" s="35">
        <v>261.7</v>
      </c>
      <c r="BA34" s="35">
        <v>113.8</v>
      </c>
      <c r="BB34" s="35">
        <v>75.52</v>
      </c>
      <c r="BC34" s="35">
        <v>59.86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0.03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15.64</v>
      </c>
      <c r="CC34" s="34">
        <v>2.2400000000000002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1.87</v>
      </c>
    </row>
    <row r="35" spans="1:96" s="28" customFormat="1">
      <c r="A35" s="28" t="str">
        <f>"27/10"</f>
        <v>27/10</v>
      </c>
      <c r="B35" s="29" t="s">
        <v>97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1.2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0.73</v>
      </c>
    </row>
    <row r="36" spans="1:96" s="36" customFormat="1" ht="11.4">
      <c r="B36" s="37" t="s">
        <v>111</v>
      </c>
      <c r="C36" s="38"/>
      <c r="D36" s="38">
        <v>29.58</v>
      </c>
      <c r="E36" s="38">
        <v>24.33</v>
      </c>
      <c r="F36" s="38">
        <v>19.07</v>
      </c>
      <c r="G36" s="38">
        <v>3.1</v>
      </c>
      <c r="H36" s="38">
        <v>85.99</v>
      </c>
      <c r="I36" s="38">
        <v>631.4</v>
      </c>
      <c r="J36" s="39">
        <v>11.1</v>
      </c>
      <c r="K36" s="39">
        <v>1.64</v>
      </c>
      <c r="L36" s="39">
        <v>0</v>
      </c>
      <c r="M36" s="39">
        <v>0</v>
      </c>
      <c r="N36" s="39">
        <v>42.49</v>
      </c>
      <c r="O36" s="39">
        <v>42.12</v>
      </c>
      <c r="P36" s="39">
        <v>1.38</v>
      </c>
      <c r="Q36" s="39">
        <v>0</v>
      </c>
      <c r="R36" s="39">
        <v>0</v>
      </c>
      <c r="S36" s="39">
        <v>1.51</v>
      </c>
      <c r="T36" s="39">
        <v>4.51</v>
      </c>
      <c r="U36" s="39">
        <v>639.78</v>
      </c>
      <c r="V36" s="39">
        <v>362.29</v>
      </c>
      <c r="W36" s="39">
        <v>340.82</v>
      </c>
      <c r="X36" s="39">
        <v>47.42</v>
      </c>
      <c r="Y36" s="39">
        <v>368.72</v>
      </c>
      <c r="Z36" s="39">
        <v>1.05</v>
      </c>
      <c r="AA36" s="39">
        <v>71.28</v>
      </c>
      <c r="AB36" s="39">
        <v>52.58</v>
      </c>
      <c r="AC36" s="39">
        <v>121.23</v>
      </c>
      <c r="AD36" s="39">
        <v>1.98</v>
      </c>
      <c r="AE36" s="39">
        <v>0.11</v>
      </c>
      <c r="AF36" s="39">
        <v>0.47</v>
      </c>
      <c r="AG36" s="39">
        <v>0.84</v>
      </c>
      <c r="AH36" s="39">
        <v>6.68</v>
      </c>
      <c r="AI36" s="39">
        <v>0.9</v>
      </c>
      <c r="AJ36" s="39">
        <v>0</v>
      </c>
      <c r="AK36" s="39">
        <v>1465.27</v>
      </c>
      <c r="AL36" s="39">
        <v>1278.79</v>
      </c>
      <c r="AM36" s="39">
        <v>2243.35</v>
      </c>
      <c r="AN36" s="39">
        <v>1584.09</v>
      </c>
      <c r="AO36" s="39">
        <v>619.44000000000005</v>
      </c>
      <c r="AP36" s="39">
        <v>1084.77</v>
      </c>
      <c r="AQ36" s="39">
        <v>358.99</v>
      </c>
      <c r="AR36" s="39">
        <v>1357.96</v>
      </c>
      <c r="AS36" s="39">
        <v>348.18</v>
      </c>
      <c r="AT36" s="39">
        <v>427.54</v>
      </c>
      <c r="AU36" s="39">
        <v>506.99</v>
      </c>
      <c r="AV36" s="39">
        <v>670.75</v>
      </c>
      <c r="AW36" s="39">
        <v>315.83</v>
      </c>
      <c r="AX36" s="39">
        <v>2602.87</v>
      </c>
      <c r="AY36" s="39">
        <v>0.63</v>
      </c>
      <c r="AZ36" s="39">
        <v>908.49</v>
      </c>
      <c r="BA36" s="39">
        <v>496.37</v>
      </c>
      <c r="BB36" s="39">
        <v>1328.01</v>
      </c>
      <c r="BC36" s="39">
        <v>266.7</v>
      </c>
      <c r="BD36" s="39">
        <v>0.09</v>
      </c>
      <c r="BE36" s="39">
        <v>0.04</v>
      </c>
      <c r="BF36" s="39">
        <v>0.02</v>
      </c>
      <c r="BG36" s="39">
        <v>0.05</v>
      </c>
      <c r="BH36" s="39">
        <v>0.05</v>
      </c>
      <c r="BI36" s="39">
        <v>0.25</v>
      </c>
      <c r="BJ36" s="39">
        <v>0</v>
      </c>
      <c r="BK36" s="39">
        <v>0.87</v>
      </c>
      <c r="BL36" s="39">
        <v>0</v>
      </c>
      <c r="BM36" s="39">
        <v>0.31</v>
      </c>
      <c r="BN36" s="39">
        <v>0.01</v>
      </c>
      <c r="BO36" s="39">
        <v>0.01</v>
      </c>
      <c r="BP36" s="39">
        <v>0</v>
      </c>
      <c r="BQ36" s="39">
        <v>0.05</v>
      </c>
      <c r="BR36" s="39">
        <v>0.08</v>
      </c>
      <c r="BS36" s="39">
        <v>1.85</v>
      </c>
      <c r="BT36" s="39">
        <v>0</v>
      </c>
      <c r="BU36" s="39">
        <v>0</v>
      </c>
      <c r="BV36" s="39">
        <v>1.66</v>
      </c>
      <c r="BW36" s="39">
        <v>0.03</v>
      </c>
      <c r="BX36" s="39">
        <v>0.02</v>
      </c>
      <c r="BY36" s="39">
        <v>0</v>
      </c>
      <c r="BZ36" s="39">
        <v>0</v>
      </c>
      <c r="CA36" s="39">
        <v>0</v>
      </c>
      <c r="CB36" s="39">
        <v>466.32</v>
      </c>
      <c r="CC36" s="38">
        <f>SUM($CC$30:$CC$35)</f>
        <v>81.55</v>
      </c>
      <c r="CD36" s="36">
        <f>$I$36/$I$49*100</f>
        <v>17.57178717933019</v>
      </c>
      <c r="CE36" s="36">
        <v>80.040000000000006</v>
      </c>
      <c r="CG36" s="36">
        <v>61.72</v>
      </c>
      <c r="CH36" s="36">
        <v>36.229999999999997</v>
      </c>
      <c r="CI36" s="36">
        <v>48.98</v>
      </c>
      <c r="CJ36" s="36">
        <v>3619.74</v>
      </c>
      <c r="CK36" s="36">
        <v>1598.94</v>
      </c>
      <c r="CL36" s="36">
        <v>2609.34</v>
      </c>
      <c r="CM36" s="36">
        <v>53.56</v>
      </c>
      <c r="CN36" s="36">
        <v>37.54</v>
      </c>
      <c r="CO36" s="36">
        <v>45.65</v>
      </c>
      <c r="CP36" s="36">
        <v>20.100000000000001</v>
      </c>
      <c r="CQ36" s="36">
        <v>1.32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>
      <c r="A38" s="32" t="str">
        <f>"14"</f>
        <v>14</v>
      </c>
      <c r="B38" s="33" t="s">
        <v>100</v>
      </c>
      <c r="C38" s="34" t="str">
        <f>"100"</f>
        <v>100</v>
      </c>
      <c r="D38" s="34">
        <v>1.79</v>
      </c>
      <c r="E38" s="34">
        <v>0</v>
      </c>
      <c r="F38" s="34">
        <v>7.83</v>
      </c>
      <c r="G38" s="34">
        <v>0.3</v>
      </c>
      <c r="H38" s="34">
        <v>9.01</v>
      </c>
      <c r="I38" s="34">
        <v>109.29910000000001</v>
      </c>
      <c r="J38" s="35">
        <v>0.9</v>
      </c>
      <c r="K38" s="35">
        <v>0</v>
      </c>
      <c r="L38" s="35">
        <v>0</v>
      </c>
      <c r="M38" s="35">
        <v>0</v>
      </c>
      <c r="N38" s="35">
        <v>6.55</v>
      </c>
      <c r="O38" s="35">
        <v>0.46</v>
      </c>
      <c r="P38" s="35">
        <v>2</v>
      </c>
      <c r="Q38" s="35">
        <v>0</v>
      </c>
      <c r="R38" s="35">
        <v>0</v>
      </c>
      <c r="S38" s="35">
        <v>0.3</v>
      </c>
      <c r="T38" s="35">
        <v>2</v>
      </c>
      <c r="U38" s="35">
        <v>700</v>
      </c>
      <c r="V38" s="35">
        <v>277.2</v>
      </c>
      <c r="W38" s="35">
        <v>36.08</v>
      </c>
      <c r="X38" s="35">
        <v>13.05</v>
      </c>
      <c r="Y38" s="35">
        <v>32.19</v>
      </c>
      <c r="Z38" s="35">
        <v>0.61</v>
      </c>
      <c r="AA38" s="35">
        <v>0</v>
      </c>
      <c r="AB38" s="35">
        <v>736</v>
      </c>
      <c r="AC38" s="35">
        <v>153</v>
      </c>
      <c r="AD38" s="35">
        <v>3.1</v>
      </c>
      <c r="AE38" s="35">
        <v>0.01</v>
      </c>
      <c r="AF38" s="35">
        <v>0.04</v>
      </c>
      <c r="AG38" s="35">
        <v>0.32</v>
      </c>
      <c r="AH38" s="35">
        <v>0.6</v>
      </c>
      <c r="AI38" s="35">
        <v>2.8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77</v>
      </c>
      <c r="CC38" s="34">
        <v>15.74</v>
      </c>
      <c r="CE38" s="32">
        <v>122.67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13.12</v>
      </c>
    </row>
    <row r="39" spans="1:96" s="32" customFormat="1" ht="24">
      <c r="A39" s="32" t="str">
        <f>"18/2"</f>
        <v>18/2</v>
      </c>
      <c r="B39" s="33" t="s">
        <v>101</v>
      </c>
      <c r="C39" s="34" t="str">
        <f>"250"</f>
        <v>250</v>
      </c>
      <c r="D39" s="34">
        <v>3.21</v>
      </c>
      <c r="E39" s="34">
        <v>0</v>
      </c>
      <c r="F39" s="34">
        <v>2.4500000000000002</v>
      </c>
      <c r="G39" s="34">
        <v>2.4500000000000002</v>
      </c>
      <c r="H39" s="34">
        <v>23.6</v>
      </c>
      <c r="I39" s="34">
        <v>127.39266074999999</v>
      </c>
      <c r="J39" s="35">
        <v>0.35</v>
      </c>
      <c r="K39" s="35">
        <v>1.3</v>
      </c>
      <c r="L39" s="35">
        <v>0</v>
      </c>
      <c r="M39" s="35">
        <v>0</v>
      </c>
      <c r="N39" s="35">
        <v>2.52</v>
      </c>
      <c r="O39" s="35">
        <v>19.170000000000002</v>
      </c>
      <c r="P39" s="35">
        <v>1.9</v>
      </c>
      <c r="Q39" s="35">
        <v>0</v>
      </c>
      <c r="R39" s="35">
        <v>0</v>
      </c>
      <c r="S39" s="35">
        <v>0.19</v>
      </c>
      <c r="T39" s="35">
        <v>2.0299999999999998</v>
      </c>
      <c r="U39" s="35">
        <v>389.91</v>
      </c>
      <c r="V39" s="35">
        <v>447.68</v>
      </c>
      <c r="W39" s="35">
        <v>18.29</v>
      </c>
      <c r="X39" s="35">
        <v>22.93</v>
      </c>
      <c r="Y39" s="35">
        <v>59.69</v>
      </c>
      <c r="Z39" s="35">
        <v>1</v>
      </c>
      <c r="AA39" s="35">
        <v>0</v>
      </c>
      <c r="AB39" s="35">
        <v>1308.5999999999999</v>
      </c>
      <c r="AC39" s="35">
        <v>242.1</v>
      </c>
      <c r="AD39" s="35">
        <v>1.24</v>
      </c>
      <c r="AE39" s="35">
        <v>0.1</v>
      </c>
      <c r="AF39" s="35">
        <v>0.06</v>
      </c>
      <c r="AG39" s="35">
        <v>1.02</v>
      </c>
      <c r="AH39" s="35">
        <v>1.86</v>
      </c>
      <c r="AI39" s="35">
        <v>6.12</v>
      </c>
      <c r="AJ39" s="35">
        <v>0</v>
      </c>
      <c r="AK39" s="35">
        <v>90.78</v>
      </c>
      <c r="AL39" s="35">
        <v>94.22</v>
      </c>
      <c r="AM39" s="35">
        <v>156.88999999999999</v>
      </c>
      <c r="AN39" s="35">
        <v>82.08</v>
      </c>
      <c r="AO39" s="35">
        <v>30.25</v>
      </c>
      <c r="AP39" s="35">
        <v>76.44</v>
      </c>
      <c r="AQ39" s="35">
        <v>29.21</v>
      </c>
      <c r="AR39" s="35">
        <v>104.67</v>
      </c>
      <c r="AS39" s="35">
        <v>93.55</v>
      </c>
      <c r="AT39" s="35">
        <v>172.79</v>
      </c>
      <c r="AU39" s="35">
        <v>113.46</v>
      </c>
      <c r="AV39" s="35">
        <v>40.36</v>
      </c>
      <c r="AW39" s="35">
        <v>82.54</v>
      </c>
      <c r="AX39" s="35">
        <v>627.16999999999996</v>
      </c>
      <c r="AY39" s="35">
        <v>0</v>
      </c>
      <c r="AZ39" s="35">
        <v>165.43</v>
      </c>
      <c r="BA39" s="35">
        <v>95.3</v>
      </c>
      <c r="BB39" s="35">
        <v>59.15</v>
      </c>
      <c r="BC39" s="35">
        <v>39.43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0.2</v>
      </c>
      <c r="BL39" s="35">
        <v>0</v>
      </c>
      <c r="BM39" s="35">
        <v>0.09</v>
      </c>
      <c r="BN39" s="35">
        <v>0.01</v>
      </c>
      <c r="BO39" s="35">
        <v>0.01</v>
      </c>
      <c r="BP39" s="35">
        <v>0</v>
      </c>
      <c r="BQ39" s="35">
        <v>0</v>
      </c>
      <c r="BR39" s="35">
        <v>0</v>
      </c>
      <c r="BS39" s="35">
        <v>0.57999999999999996</v>
      </c>
      <c r="BT39" s="35">
        <v>0</v>
      </c>
      <c r="BU39" s="35">
        <v>0</v>
      </c>
      <c r="BV39" s="35">
        <v>1.28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261.05</v>
      </c>
      <c r="CC39" s="34">
        <v>9.75</v>
      </c>
      <c r="CE39" s="32">
        <v>218.1</v>
      </c>
      <c r="CG39" s="32">
        <v>38.69</v>
      </c>
      <c r="CH39" s="32">
        <v>22.64</v>
      </c>
      <c r="CI39" s="32">
        <v>30.67</v>
      </c>
      <c r="CJ39" s="32">
        <v>721.62</v>
      </c>
      <c r="CK39" s="32">
        <v>443.94</v>
      </c>
      <c r="CL39" s="32">
        <v>582.78</v>
      </c>
      <c r="CM39" s="32">
        <v>43.82</v>
      </c>
      <c r="CN39" s="32">
        <v>21.85</v>
      </c>
      <c r="CO39" s="32">
        <v>32.83</v>
      </c>
      <c r="CP39" s="32">
        <v>0</v>
      </c>
      <c r="CQ39" s="32">
        <v>1</v>
      </c>
      <c r="CR39" s="32">
        <v>5.91</v>
      </c>
    </row>
    <row r="40" spans="1:96" s="32" customFormat="1">
      <c r="A40" s="32" t="str">
        <f>"4/90"</f>
        <v>4/90</v>
      </c>
      <c r="B40" s="33" t="s">
        <v>102</v>
      </c>
      <c r="C40" s="34" t="str">
        <f>"250"</f>
        <v>250</v>
      </c>
      <c r="D40" s="34">
        <v>19.66</v>
      </c>
      <c r="E40" s="34">
        <v>15.59</v>
      </c>
      <c r="F40" s="34">
        <v>17.510000000000002</v>
      </c>
      <c r="G40" s="34">
        <v>4.38</v>
      </c>
      <c r="H40" s="34">
        <v>47.91</v>
      </c>
      <c r="I40" s="34">
        <v>426.48748990384564</v>
      </c>
      <c r="J40" s="35">
        <v>5.01</v>
      </c>
      <c r="K40" s="35">
        <v>3.39</v>
      </c>
      <c r="L40" s="35">
        <v>0</v>
      </c>
      <c r="M40" s="35">
        <v>0</v>
      </c>
      <c r="N40" s="35">
        <v>2.92</v>
      </c>
      <c r="O40" s="35">
        <v>42.33</v>
      </c>
      <c r="P40" s="35">
        <v>2.66</v>
      </c>
      <c r="Q40" s="35">
        <v>0</v>
      </c>
      <c r="R40" s="35">
        <v>0</v>
      </c>
      <c r="S40" s="35">
        <v>0.09</v>
      </c>
      <c r="T40" s="35">
        <v>2.5099999999999998</v>
      </c>
      <c r="U40" s="35">
        <v>278.97000000000003</v>
      </c>
      <c r="V40" s="35">
        <v>168.58</v>
      </c>
      <c r="W40" s="35">
        <v>26.73</v>
      </c>
      <c r="X40" s="35">
        <v>41.4</v>
      </c>
      <c r="Y40" s="35">
        <v>184.89</v>
      </c>
      <c r="Z40" s="35">
        <v>1.91</v>
      </c>
      <c r="AA40" s="35">
        <v>33.32</v>
      </c>
      <c r="AB40" s="35">
        <v>2049.52</v>
      </c>
      <c r="AC40" s="35">
        <v>408.54</v>
      </c>
      <c r="AD40" s="35">
        <v>3.1</v>
      </c>
      <c r="AE40" s="35">
        <v>7.0000000000000007E-2</v>
      </c>
      <c r="AF40" s="35">
        <v>0.11</v>
      </c>
      <c r="AG40" s="35">
        <v>6.77</v>
      </c>
      <c r="AH40" s="35">
        <v>14.09</v>
      </c>
      <c r="AI40" s="35">
        <v>1.28</v>
      </c>
      <c r="AJ40" s="35">
        <v>0</v>
      </c>
      <c r="AK40" s="35">
        <v>1103.1199999999999</v>
      </c>
      <c r="AL40" s="35">
        <v>1134.5899999999999</v>
      </c>
      <c r="AM40" s="35">
        <v>1718.28</v>
      </c>
      <c r="AN40" s="35">
        <v>1833.59</v>
      </c>
      <c r="AO40" s="35">
        <v>508.12</v>
      </c>
      <c r="AP40" s="35">
        <v>932.08</v>
      </c>
      <c r="AQ40" s="35">
        <v>53.43</v>
      </c>
      <c r="AR40" s="35">
        <v>996.36</v>
      </c>
      <c r="AS40" s="35">
        <v>210.93</v>
      </c>
      <c r="AT40" s="35">
        <v>272.52</v>
      </c>
      <c r="AU40" s="35">
        <v>302.54000000000002</v>
      </c>
      <c r="AV40" s="35">
        <v>516.71</v>
      </c>
      <c r="AW40" s="35">
        <v>171.48</v>
      </c>
      <c r="AX40" s="35">
        <v>662.38</v>
      </c>
      <c r="AY40" s="35">
        <v>0</v>
      </c>
      <c r="AZ40" s="35">
        <v>176.86</v>
      </c>
      <c r="BA40" s="35">
        <v>177.31</v>
      </c>
      <c r="BB40" s="35">
        <v>703.3</v>
      </c>
      <c r="BC40" s="35">
        <v>265.26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0.32</v>
      </c>
      <c r="BL40" s="35">
        <v>0</v>
      </c>
      <c r="BM40" s="35">
        <v>0.18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1.07</v>
      </c>
      <c r="BT40" s="35">
        <v>0</v>
      </c>
      <c r="BU40" s="35">
        <v>0</v>
      </c>
      <c r="BV40" s="35">
        <v>2.39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217.3</v>
      </c>
      <c r="CC40" s="34">
        <v>68.81</v>
      </c>
      <c r="CE40" s="32">
        <v>374.9</v>
      </c>
      <c r="CG40" s="32">
        <v>30.53</v>
      </c>
      <c r="CH40" s="32">
        <v>16.989999999999998</v>
      </c>
      <c r="CI40" s="32">
        <v>23.76</v>
      </c>
      <c r="CJ40" s="32">
        <v>1777.69</v>
      </c>
      <c r="CK40" s="32">
        <v>821.6</v>
      </c>
      <c r="CL40" s="32">
        <v>1299.6400000000001</v>
      </c>
      <c r="CM40" s="32">
        <v>23.43</v>
      </c>
      <c r="CN40" s="32">
        <v>12.4</v>
      </c>
      <c r="CO40" s="32">
        <v>17.920000000000002</v>
      </c>
      <c r="CP40" s="32">
        <v>0</v>
      </c>
      <c r="CQ40" s="32">
        <v>1</v>
      </c>
      <c r="CR40" s="32">
        <v>41.71</v>
      </c>
    </row>
    <row r="41" spans="1:96" s="32" customFormat="1">
      <c r="A41" s="32" t="str">
        <f>"2"</f>
        <v>2</v>
      </c>
      <c r="B41" s="33" t="s">
        <v>96</v>
      </c>
      <c r="C41" s="34" t="str">
        <f>"23,0"</f>
        <v>23,0</v>
      </c>
      <c r="D41" s="34">
        <v>1.52</v>
      </c>
      <c r="E41" s="34">
        <v>0</v>
      </c>
      <c r="F41" s="34">
        <v>0.15</v>
      </c>
      <c r="G41" s="34">
        <v>0.15</v>
      </c>
      <c r="H41" s="34">
        <v>10.79</v>
      </c>
      <c r="I41" s="34">
        <v>51.497229999999988</v>
      </c>
      <c r="J41" s="35">
        <v>0</v>
      </c>
      <c r="K41" s="35">
        <v>0</v>
      </c>
      <c r="L41" s="35">
        <v>0</v>
      </c>
      <c r="M41" s="35">
        <v>0</v>
      </c>
      <c r="N41" s="35">
        <v>0.25</v>
      </c>
      <c r="O41" s="35">
        <v>10.49</v>
      </c>
      <c r="P41" s="35">
        <v>0.05</v>
      </c>
      <c r="Q41" s="35">
        <v>0</v>
      </c>
      <c r="R41" s="35">
        <v>0</v>
      </c>
      <c r="S41" s="35">
        <v>0</v>
      </c>
      <c r="T41" s="35">
        <v>0.41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73.44</v>
      </c>
      <c r="AL41" s="35">
        <v>76.44</v>
      </c>
      <c r="AM41" s="35">
        <v>117.06</v>
      </c>
      <c r="AN41" s="35">
        <v>38.82</v>
      </c>
      <c r="AO41" s="35">
        <v>23.01</v>
      </c>
      <c r="AP41" s="35">
        <v>46.02</v>
      </c>
      <c r="AQ41" s="35">
        <v>17.41</v>
      </c>
      <c r="AR41" s="35">
        <v>83.24</v>
      </c>
      <c r="AS41" s="35">
        <v>51.63</v>
      </c>
      <c r="AT41" s="35">
        <v>72.040000000000006</v>
      </c>
      <c r="AU41" s="35">
        <v>59.43</v>
      </c>
      <c r="AV41" s="35">
        <v>31.22</v>
      </c>
      <c r="AW41" s="35">
        <v>55.23</v>
      </c>
      <c r="AX41" s="35">
        <v>461.83</v>
      </c>
      <c r="AY41" s="35">
        <v>0</v>
      </c>
      <c r="AZ41" s="35">
        <v>150.47999999999999</v>
      </c>
      <c r="BA41" s="35">
        <v>65.430000000000007</v>
      </c>
      <c r="BB41" s="35">
        <v>43.42</v>
      </c>
      <c r="BC41" s="35">
        <v>34.42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0.02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0.02</v>
      </c>
      <c r="BT41" s="35">
        <v>0</v>
      </c>
      <c r="BU41" s="35">
        <v>0</v>
      </c>
      <c r="BV41" s="35">
        <v>0.06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8.99</v>
      </c>
      <c r="CC41" s="34">
        <v>1.29</v>
      </c>
      <c r="CE41" s="32">
        <v>0</v>
      </c>
      <c r="CG41" s="32">
        <v>0</v>
      </c>
      <c r="CH41" s="32">
        <v>0</v>
      </c>
      <c r="CI41" s="32">
        <v>0</v>
      </c>
      <c r="CJ41" s="32">
        <v>802.15</v>
      </c>
      <c r="CK41" s="32">
        <v>309.04000000000002</v>
      </c>
      <c r="CL41" s="32">
        <v>555.6</v>
      </c>
      <c r="CM41" s="32">
        <v>6.42</v>
      </c>
      <c r="CN41" s="32">
        <v>6.42</v>
      </c>
      <c r="CO41" s="32">
        <v>6.42</v>
      </c>
      <c r="CP41" s="32">
        <v>0</v>
      </c>
      <c r="CQ41" s="32">
        <v>0</v>
      </c>
      <c r="CR41" s="32">
        <v>1.07</v>
      </c>
    </row>
    <row r="42" spans="1:96" s="32" customFormat="1">
      <c r="A42" s="32" t="str">
        <f>"3"</f>
        <v>3</v>
      </c>
      <c r="B42" s="33" t="s">
        <v>103</v>
      </c>
      <c r="C42" s="34" t="str">
        <f>"30"</f>
        <v>30</v>
      </c>
      <c r="D42" s="34">
        <v>1.98</v>
      </c>
      <c r="E42" s="34">
        <v>0</v>
      </c>
      <c r="F42" s="34">
        <v>0.36</v>
      </c>
      <c r="G42" s="34">
        <v>0.36</v>
      </c>
      <c r="H42" s="34">
        <v>12.51</v>
      </c>
      <c r="I42" s="34">
        <v>58.013999999999989</v>
      </c>
      <c r="J42" s="35">
        <v>0.06</v>
      </c>
      <c r="K42" s="35">
        <v>0</v>
      </c>
      <c r="L42" s="35">
        <v>0</v>
      </c>
      <c r="M42" s="35">
        <v>0</v>
      </c>
      <c r="N42" s="35">
        <v>0.36</v>
      </c>
      <c r="O42" s="35">
        <v>9.66</v>
      </c>
      <c r="P42" s="35">
        <v>2.4900000000000002</v>
      </c>
      <c r="Q42" s="35">
        <v>0</v>
      </c>
      <c r="R42" s="35">
        <v>0</v>
      </c>
      <c r="S42" s="35">
        <v>0.3</v>
      </c>
      <c r="T42" s="35">
        <v>0.75</v>
      </c>
      <c r="U42" s="35">
        <v>183</v>
      </c>
      <c r="V42" s="35">
        <v>73.5</v>
      </c>
      <c r="W42" s="35">
        <v>10.5</v>
      </c>
      <c r="X42" s="35">
        <v>14.1</v>
      </c>
      <c r="Y42" s="35">
        <v>47.4</v>
      </c>
      <c r="Z42" s="35">
        <v>1.17</v>
      </c>
      <c r="AA42" s="35">
        <v>0</v>
      </c>
      <c r="AB42" s="35">
        <v>1.5</v>
      </c>
      <c r="AC42" s="35">
        <v>0.3</v>
      </c>
      <c r="AD42" s="35">
        <v>0.42</v>
      </c>
      <c r="AE42" s="35">
        <v>0.05</v>
      </c>
      <c r="AF42" s="35">
        <v>0.02</v>
      </c>
      <c r="AG42" s="35">
        <v>0.21</v>
      </c>
      <c r="AH42" s="35">
        <v>0.6</v>
      </c>
      <c r="AI42" s="35">
        <v>0</v>
      </c>
      <c r="AJ42" s="35">
        <v>0</v>
      </c>
      <c r="AK42" s="35">
        <v>0</v>
      </c>
      <c r="AL42" s="35">
        <v>0</v>
      </c>
      <c r="AM42" s="35">
        <v>128.1</v>
      </c>
      <c r="AN42" s="35">
        <v>66.900000000000006</v>
      </c>
      <c r="AO42" s="35">
        <v>27.9</v>
      </c>
      <c r="AP42" s="35">
        <v>59.4</v>
      </c>
      <c r="AQ42" s="35">
        <v>24</v>
      </c>
      <c r="AR42" s="35">
        <v>111.3</v>
      </c>
      <c r="AS42" s="35">
        <v>89.1</v>
      </c>
      <c r="AT42" s="35">
        <v>87.3</v>
      </c>
      <c r="AU42" s="35">
        <v>139.19999999999999</v>
      </c>
      <c r="AV42" s="35">
        <v>37.200000000000003</v>
      </c>
      <c r="AW42" s="35">
        <v>93</v>
      </c>
      <c r="AX42" s="35">
        <v>458.7</v>
      </c>
      <c r="AY42" s="35">
        <v>0</v>
      </c>
      <c r="AZ42" s="35">
        <v>157.80000000000001</v>
      </c>
      <c r="BA42" s="35">
        <v>87.3</v>
      </c>
      <c r="BB42" s="35">
        <v>54</v>
      </c>
      <c r="BC42" s="35">
        <v>39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0.04</v>
      </c>
      <c r="BL42" s="35">
        <v>0</v>
      </c>
      <c r="BM42" s="35">
        <v>0</v>
      </c>
      <c r="BN42" s="35">
        <v>0.01</v>
      </c>
      <c r="BO42" s="35">
        <v>0</v>
      </c>
      <c r="BP42" s="35">
        <v>0</v>
      </c>
      <c r="BQ42" s="35">
        <v>0</v>
      </c>
      <c r="BR42" s="35">
        <v>0</v>
      </c>
      <c r="BS42" s="35">
        <v>0.03</v>
      </c>
      <c r="BT42" s="35">
        <v>0</v>
      </c>
      <c r="BU42" s="35">
        <v>0</v>
      </c>
      <c r="BV42" s="35">
        <v>0.14000000000000001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14.1</v>
      </c>
      <c r="CC42" s="34">
        <v>1.74</v>
      </c>
      <c r="CE42" s="32">
        <v>0.25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1.45</v>
      </c>
    </row>
    <row r="43" spans="1:96" s="28" customFormat="1">
      <c r="A43" s="28" t="str">
        <f>"37/10"</f>
        <v>37/10</v>
      </c>
      <c r="B43" s="29" t="s">
        <v>113</v>
      </c>
      <c r="C43" s="30" t="str">
        <f>"200"</f>
        <v>200</v>
      </c>
      <c r="D43" s="30">
        <v>0.67</v>
      </c>
      <c r="E43" s="30">
        <v>0</v>
      </c>
      <c r="F43" s="30">
        <v>0.27</v>
      </c>
      <c r="G43" s="30">
        <v>0.27</v>
      </c>
      <c r="H43" s="30">
        <v>23.62</v>
      </c>
      <c r="I43" s="30">
        <v>90.302599999999998</v>
      </c>
      <c r="J43" s="31">
        <v>0.04</v>
      </c>
      <c r="K43" s="31">
        <v>0</v>
      </c>
      <c r="L43" s="31">
        <v>0</v>
      </c>
      <c r="M43" s="31">
        <v>0</v>
      </c>
      <c r="N43" s="31">
        <v>18.03</v>
      </c>
      <c r="O43" s="31">
        <v>1.18</v>
      </c>
      <c r="P43" s="31">
        <v>4.41</v>
      </c>
      <c r="Q43" s="31">
        <v>0</v>
      </c>
      <c r="R43" s="31">
        <v>0</v>
      </c>
      <c r="S43" s="31">
        <v>1</v>
      </c>
      <c r="T43" s="31">
        <v>0.95</v>
      </c>
      <c r="U43" s="31">
        <v>2.2799999999999998</v>
      </c>
      <c r="V43" s="31">
        <v>10.199999999999999</v>
      </c>
      <c r="W43" s="31">
        <v>11.93</v>
      </c>
      <c r="X43" s="31">
        <v>3.23</v>
      </c>
      <c r="Y43" s="31">
        <v>3.16</v>
      </c>
      <c r="Z43" s="31">
        <v>0.61</v>
      </c>
      <c r="AA43" s="31">
        <v>0</v>
      </c>
      <c r="AB43" s="31">
        <v>882</v>
      </c>
      <c r="AC43" s="31">
        <v>163.4</v>
      </c>
      <c r="AD43" s="31">
        <v>0.76</v>
      </c>
      <c r="AE43" s="31">
        <v>0.01</v>
      </c>
      <c r="AF43" s="31">
        <v>0.05</v>
      </c>
      <c r="AG43" s="31">
        <v>0.2</v>
      </c>
      <c r="AH43" s="31">
        <v>0.28000000000000003</v>
      </c>
      <c r="AI43" s="31">
        <v>80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232.81</v>
      </c>
      <c r="CC43" s="30">
        <v>11.06</v>
      </c>
      <c r="CE43" s="28">
        <v>147</v>
      </c>
      <c r="CG43" s="28">
        <v>5.32</v>
      </c>
      <c r="CH43" s="28">
        <v>5.32</v>
      </c>
      <c r="CI43" s="28">
        <v>5.32</v>
      </c>
      <c r="CJ43" s="28">
        <v>605.55999999999995</v>
      </c>
      <c r="CK43" s="28">
        <v>231.78</v>
      </c>
      <c r="CL43" s="28">
        <v>418.67</v>
      </c>
      <c r="CM43" s="28">
        <v>56.62</v>
      </c>
      <c r="CN43" s="28">
        <v>33.619999999999997</v>
      </c>
      <c r="CO43" s="28">
        <v>45.12</v>
      </c>
      <c r="CP43" s="28">
        <v>10</v>
      </c>
      <c r="CQ43" s="28">
        <v>0</v>
      </c>
      <c r="CR43" s="28">
        <v>6.7</v>
      </c>
    </row>
    <row r="44" spans="1:96" s="36" customFormat="1" ht="11.4">
      <c r="B44" s="37" t="s">
        <v>114</v>
      </c>
      <c r="C44" s="38"/>
      <c r="D44" s="38">
        <v>28.82</v>
      </c>
      <c r="E44" s="38">
        <v>15.59</v>
      </c>
      <c r="F44" s="38">
        <v>28.57</v>
      </c>
      <c r="G44" s="38">
        <v>7.91</v>
      </c>
      <c r="H44" s="38">
        <v>127.43</v>
      </c>
      <c r="I44" s="38">
        <v>862.99</v>
      </c>
      <c r="J44" s="39">
        <v>6.36</v>
      </c>
      <c r="K44" s="39">
        <v>4.6900000000000004</v>
      </c>
      <c r="L44" s="39">
        <v>0</v>
      </c>
      <c r="M44" s="39">
        <v>0</v>
      </c>
      <c r="N44" s="39">
        <v>30.64</v>
      </c>
      <c r="O44" s="39">
        <v>83.28</v>
      </c>
      <c r="P44" s="39">
        <v>13.51</v>
      </c>
      <c r="Q44" s="39">
        <v>0</v>
      </c>
      <c r="R44" s="39">
        <v>0</v>
      </c>
      <c r="S44" s="39">
        <v>1.88</v>
      </c>
      <c r="T44" s="39">
        <v>8.65</v>
      </c>
      <c r="U44" s="39">
        <v>1554.15</v>
      </c>
      <c r="V44" s="39">
        <v>977.16</v>
      </c>
      <c r="W44" s="39">
        <v>103.53</v>
      </c>
      <c r="X44" s="39">
        <v>94.71</v>
      </c>
      <c r="Y44" s="39">
        <v>327.33999999999997</v>
      </c>
      <c r="Z44" s="39">
        <v>5.3</v>
      </c>
      <c r="AA44" s="39">
        <v>33.32</v>
      </c>
      <c r="AB44" s="39">
        <v>4977.62</v>
      </c>
      <c r="AC44" s="39">
        <v>967.34</v>
      </c>
      <c r="AD44" s="39">
        <v>8.6199999999999992</v>
      </c>
      <c r="AE44" s="39">
        <v>0.25</v>
      </c>
      <c r="AF44" s="39">
        <v>0.28000000000000003</v>
      </c>
      <c r="AG44" s="39">
        <v>8.52</v>
      </c>
      <c r="AH44" s="39">
        <v>17.43</v>
      </c>
      <c r="AI44" s="39">
        <v>90.2</v>
      </c>
      <c r="AJ44" s="39">
        <v>0</v>
      </c>
      <c r="AK44" s="39">
        <v>1267.33</v>
      </c>
      <c r="AL44" s="39">
        <v>1305.25</v>
      </c>
      <c r="AM44" s="39">
        <v>2120.33</v>
      </c>
      <c r="AN44" s="39">
        <v>2021.38</v>
      </c>
      <c r="AO44" s="39">
        <v>589.28</v>
      </c>
      <c r="AP44" s="39">
        <v>1113.94</v>
      </c>
      <c r="AQ44" s="39">
        <v>124.05</v>
      </c>
      <c r="AR44" s="39">
        <v>1295.57</v>
      </c>
      <c r="AS44" s="39">
        <v>445.21</v>
      </c>
      <c r="AT44" s="39">
        <v>604.65</v>
      </c>
      <c r="AU44" s="39">
        <v>614.63</v>
      </c>
      <c r="AV44" s="39">
        <v>625.49</v>
      </c>
      <c r="AW44" s="39">
        <v>402.25</v>
      </c>
      <c r="AX44" s="39">
        <v>2210.09</v>
      </c>
      <c r="AY44" s="39">
        <v>0</v>
      </c>
      <c r="AZ44" s="39">
        <v>650.55999999999995</v>
      </c>
      <c r="BA44" s="39">
        <v>425.35</v>
      </c>
      <c r="BB44" s="39">
        <v>859.87</v>
      </c>
      <c r="BC44" s="39">
        <v>378.11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0.01</v>
      </c>
      <c r="BJ44" s="39">
        <v>0</v>
      </c>
      <c r="BK44" s="39">
        <v>0.57999999999999996</v>
      </c>
      <c r="BL44" s="39">
        <v>0</v>
      </c>
      <c r="BM44" s="39">
        <v>0.27</v>
      </c>
      <c r="BN44" s="39">
        <v>0.02</v>
      </c>
      <c r="BO44" s="39">
        <v>0.04</v>
      </c>
      <c r="BP44" s="39">
        <v>0</v>
      </c>
      <c r="BQ44" s="39">
        <v>0</v>
      </c>
      <c r="BR44" s="39">
        <v>0.01</v>
      </c>
      <c r="BS44" s="39">
        <v>1.69</v>
      </c>
      <c r="BT44" s="39">
        <v>0</v>
      </c>
      <c r="BU44" s="39">
        <v>0</v>
      </c>
      <c r="BV44" s="39">
        <v>3.88</v>
      </c>
      <c r="BW44" s="39">
        <v>0.03</v>
      </c>
      <c r="BX44" s="39">
        <v>0</v>
      </c>
      <c r="BY44" s="39">
        <v>0</v>
      </c>
      <c r="BZ44" s="39">
        <v>0</v>
      </c>
      <c r="CA44" s="39">
        <v>0</v>
      </c>
      <c r="CB44" s="39">
        <v>811.25</v>
      </c>
      <c r="CC44" s="38">
        <f>SUM($CC$37:$CC$43)</f>
        <v>108.39000000000001</v>
      </c>
      <c r="CD44" s="36">
        <f>$I$44/$I$49*100</f>
        <v>24.016909435999619</v>
      </c>
      <c r="CE44" s="36">
        <v>862.92</v>
      </c>
      <c r="CG44" s="36">
        <v>74.540000000000006</v>
      </c>
      <c r="CH44" s="36">
        <v>44.95</v>
      </c>
      <c r="CI44" s="36">
        <v>59.75</v>
      </c>
      <c r="CJ44" s="36">
        <v>3907.02</v>
      </c>
      <c r="CK44" s="36">
        <v>1806.36</v>
      </c>
      <c r="CL44" s="36">
        <v>2856.69</v>
      </c>
      <c r="CM44" s="36">
        <v>130.29</v>
      </c>
      <c r="CN44" s="36">
        <v>74.290000000000006</v>
      </c>
      <c r="CO44" s="36">
        <v>102.29</v>
      </c>
      <c r="CP44" s="36">
        <v>10</v>
      </c>
      <c r="CQ44" s="36">
        <v>2</v>
      </c>
    </row>
    <row r="45" spans="1:96">
      <c r="B45" s="27" t="s">
        <v>115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"14"</f>
        <v>14</v>
      </c>
      <c r="B46" s="33" t="s">
        <v>107</v>
      </c>
      <c r="C46" s="34" t="str">
        <f>"180"</f>
        <v>180</v>
      </c>
      <c r="D46" s="34">
        <v>4.8600000000000003</v>
      </c>
      <c r="E46" s="34">
        <v>0</v>
      </c>
      <c r="F46" s="34">
        <v>4.5</v>
      </c>
      <c r="G46" s="34">
        <v>0</v>
      </c>
      <c r="H46" s="34">
        <v>29.16</v>
      </c>
      <c r="I46" s="34">
        <v>162.10799999999998</v>
      </c>
      <c r="J46" s="35">
        <v>1.26</v>
      </c>
      <c r="K46" s="35">
        <v>0</v>
      </c>
      <c r="L46" s="35">
        <v>0</v>
      </c>
      <c r="M46" s="35">
        <v>0</v>
      </c>
      <c r="N46" s="35">
        <v>21.96</v>
      </c>
      <c r="O46" s="35">
        <v>0</v>
      </c>
      <c r="P46" s="35">
        <v>7.2</v>
      </c>
      <c r="Q46" s="35">
        <v>0</v>
      </c>
      <c r="R46" s="35">
        <v>0</v>
      </c>
      <c r="S46" s="35">
        <v>1.44</v>
      </c>
      <c r="T46" s="35">
        <v>1.26</v>
      </c>
      <c r="U46" s="35">
        <v>81</v>
      </c>
      <c r="V46" s="35">
        <v>221.4</v>
      </c>
      <c r="W46" s="35">
        <v>196.2</v>
      </c>
      <c r="X46" s="35">
        <v>23.4</v>
      </c>
      <c r="Y46" s="35">
        <v>153</v>
      </c>
      <c r="Z46" s="35">
        <v>0.18</v>
      </c>
      <c r="AA46" s="35">
        <v>0</v>
      </c>
      <c r="AB46" s="35">
        <v>0</v>
      </c>
      <c r="AC46" s="35">
        <v>0</v>
      </c>
      <c r="AD46" s="35">
        <v>0</v>
      </c>
      <c r="AE46" s="35">
        <v>0.05</v>
      </c>
      <c r="AF46" s="35">
        <v>0.23</v>
      </c>
      <c r="AG46" s="35">
        <v>0.18</v>
      </c>
      <c r="AH46" s="35">
        <v>1.62</v>
      </c>
      <c r="AI46" s="35">
        <v>2.88</v>
      </c>
      <c r="AJ46" s="35">
        <v>0</v>
      </c>
      <c r="AK46" s="35">
        <v>3924</v>
      </c>
      <c r="AL46" s="35">
        <v>3996</v>
      </c>
      <c r="AM46" s="35">
        <v>6876</v>
      </c>
      <c r="AN46" s="35">
        <v>5508</v>
      </c>
      <c r="AO46" s="35">
        <v>1224</v>
      </c>
      <c r="AP46" s="35">
        <v>3636</v>
      </c>
      <c r="AQ46" s="35">
        <v>1080</v>
      </c>
      <c r="AR46" s="35">
        <v>3096</v>
      </c>
      <c r="AS46" s="35">
        <v>3312</v>
      </c>
      <c r="AT46" s="35">
        <v>3564</v>
      </c>
      <c r="AU46" s="35">
        <v>8028</v>
      </c>
      <c r="AV46" s="35">
        <v>1656</v>
      </c>
      <c r="AW46" s="35">
        <v>2160</v>
      </c>
      <c r="AX46" s="35">
        <v>8568</v>
      </c>
      <c r="AY46" s="35">
        <v>0</v>
      </c>
      <c r="AZ46" s="35">
        <v>3816</v>
      </c>
      <c r="BA46" s="35">
        <v>4464</v>
      </c>
      <c r="BB46" s="35">
        <v>2412</v>
      </c>
      <c r="BC46" s="35">
        <v>1368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148.68</v>
      </c>
      <c r="CC46" s="34">
        <v>20.92</v>
      </c>
      <c r="CE46" s="32">
        <v>0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17.43</v>
      </c>
    </row>
    <row r="47" spans="1:96" s="28" customFormat="1">
      <c r="A47" s="28" t="str">
        <f>"16/1"</f>
        <v>16/1</v>
      </c>
      <c r="B47" s="29" t="s">
        <v>108</v>
      </c>
      <c r="C47" s="30" t="str">
        <f>"40"</f>
        <v>40</v>
      </c>
      <c r="D47" s="30">
        <v>12.8</v>
      </c>
      <c r="E47" s="30">
        <v>0</v>
      </c>
      <c r="F47" s="30">
        <v>12</v>
      </c>
      <c r="G47" s="30">
        <v>0</v>
      </c>
      <c r="H47" s="30">
        <v>24.4</v>
      </c>
      <c r="I47" s="30">
        <v>251.91999999999996</v>
      </c>
      <c r="J47" s="31">
        <v>0</v>
      </c>
      <c r="K47" s="31">
        <v>0</v>
      </c>
      <c r="L47" s="31">
        <v>0</v>
      </c>
      <c r="M47" s="31">
        <v>0</v>
      </c>
      <c r="N47" s="31">
        <v>24.4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0">
        <v>9.14</v>
      </c>
      <c r="CE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7.62</v>
      </c>
    </row>
    <row r="48" spans="1:96" s="36" customFormat="1" ht="11.4">
      <c r="B48" s="37" t="s">
        <v>116</v>
      </c>
      <c r="C48" s="38"/>
      <c r="D48" s="38">
        <v>17.66</v>
      </c>
      <c r="E48" s="38">
        <v>0</v>
      </c>
      <c r="F48" s="38">
        <v>16.5</v>
      </c>
      <c r="G48" s="38">
        <v>0</v>
      </c>
      <c r="H48" s="38">
        <v>53.56</v>
      </c>
      <c r="I48" s="38">
        <v>414.03</v>
      </c>
      <c r="J48" s="39">
        <v>1.26</v>
      </c>
      <c r="K48" s="39">
        <v>0</v>
      </c>
      <c r="L48" s="39">
        <v>0</v>
      </c>
      <c r="M48" s="39">
        <v>0</v>
      </c>
      <c r="N48" s="39">
        <v>46.36</v>
      </c>
      <c r="O48" s="39">
        <v>0</v>
      </c>
      <c r="P48" s="39">
        <v>7.2</v>
      </c>
      <c r="Q48" s="39">
        <v>0</v>
      </c>
      <c r="R48" s="39">
        <v>0</v>
      </c>
      <c r="S48" s="39">
        <v>1.44</v>
      </c>
      <c r="T48" s="39">
        <v>1.26</v>
      </c>
      <c r="U48" s="39">
        <v>81</v>
      </c>
      <c r="V48" s="39">
        <v>221.4</v>
      </c>
      <c r="W48" s="39">
        <v>196.2</v>
      </c>
      <c r="X48" s="39">
        <v>23.4</v>
      </c>
      <c r="Y48" s="39">
        <v>153</v>
      </c>
      <c r="Z48" s="39">
        <v>0.18</v>
      </c>
      <c r="AA48" s="39">
        <v>0</v>
      </c>
      <c r="AB48" s="39">
        <v>0</v>
      </c>
      <c r="AC48" s="39">
        <v>0</v>
      </c>
      <c r="AD48" s="39">
        <v>0</v>
      </c>
      <c r="AE48" s="39">
        <v>0.05</v>
      </c>
      <c r="AF48" s="39">
        <v>0.23</v>
      </c>
      <c r="AG48" s="39">
        <v>0.18</v>
      </c>
      <c r="AH48" s="39">
        <v>1.62</v>
      </c>
      <c r="AI48" s="39">
        <v>2.88</v>
      </c>
      <c r="AJ48" s="39">
        <v>0</v>
      </c>
      <c r="AK48" s="39">
        <v>3924</v>
      </c>
      <c r="AL48" s="39">
        <v>3996</v>
      </c>
      <c r="AM48" s="39">
        <v>6876</v>
      </c>
      <c r="AN48" s="39">
        <v>5508</v>
      </c>
      <c r="AO48" s="39">
        <v>1224</v>
      </c>
      <c r="AP48" s="39">
        <v>3636</v>
      </c>
      <c r="AQ48" s="39">
        <v>1080</v>
      </c>
      <c r="AR48" s="39">
        <v>3096</v>
      </c>
      <c r="AS48" s="39">
        <v>3312</v>
      </c>
      <c r="AT48" s="39">
        <v>3564</v>
      </c>
      <c r="AU48" s="39">
        <v>8028</v>
      </c>
      <c r="AV48" s="39">
        <v>1656</v>
      </c>
      <c r="AW48" s="39">
        <v>2160</v>
      </c>
      <c r="AX48" s="39">
        <v>8568</v>
      </c>
      <c r="AY48" s="39">
        <v>0</v>
      </c>
      <c r="AZ48" s="39">
        <v>3816</v>
      </c>
      <c r="BA48" s="39">
        <v>4464</v>
      </c>
      <c r="BB48" s="39">
        <v>2412</v>
      </c>
      <c r="BC48" s="39">
        <v>1368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148.68</v>
      </c>
      <c r="CC48" s="38">
        <f>SUM($CC$45:$CC$47)</f>
        <v>30.060000000000002</v>
      </c>
      <c r="CD48" s="36">
        <f>$I$48/$I$49*100</f>
        <v>11.522405837595942</v>
      </c>
      <c r="CE48" s="36">
        <v>0</v>
      </c>
      <c r="CG48" s="36">
        <v>0</v>
      </c>
      <c r="CH48" s="36">
        <v>0</v>
      </c>
      <c r="CI48" s="36">
        <v>0</v>
      </c>
      <c r="CJ48" s="36">
        <v>0</v>
      </c>
      <c r="CK48" s="36">
        <v>0</v>
      </c>
      <c r="CL48" s="36">
        <v>0</v>
      </c>
      <c r="CM48" s="36">
        <v>0</v>
      </c>
      <c r="CN48" s="36">
        <v>0</v>
      </c>
      <c r="CO48" s="36">
        <v>0</v>
      </c>
      <c r="CP48" s="36">
        <v>0</v>
      </c>
      <c r="CQ48" s="36">
        <v>0</v>
      </c>
    </row>
    <row r="49" spans="1:95" s="36" customFormat="1" ht="11.4" hidden="1">
      <c r="B49" s="37" t="s">
        <v>117</v>
      </c>
      <c r="C49" s="38"/>
      <c r="D49" s="38">
        <v>146.24</v>
      </c>
      <c r="E49" s="38">
        <v>77.73</v>
      </c>
      <c r="F49" s="38">
        <v>120.92</v>
      </c>
      <c r="G49" s="38">
        <v>20.46</v>
      </c>
      <c r="H49" s="38">
        <v>498.99</v>
      </c>
      <c r="I49" s="38">
        <v>3593.26</v>
      </c>
      <c r="J49" s="39">
        <v>35.82</v>
      </c>
      <c r="K49" s="39">
        <v>11.97</v>
      </c>
      <c r="L49" s="39">
        <v>0</v>
      </c>
      <c r="M49" s="39">
        <v>0</v>
      </c>
      <c r="N49" s="39">
        <v>227.06</v>
      </c>
      <c r="O49" s="39">
        <v>232.39</v>
      </c>
      <c r="P49" s="39">
        <v>39.54</v>
      </c>
      <c r="Q49" s="39">
        <v>0</v>
      </c>
      <c r="R49" s="39">
        <v>0</v>
      </c>
      <c r="S49" s="39">
        <v>8.44</v>
      </c>
      <c r="T49" s="39">
        <v>26.44</v>
      </c>
      <c r="U49" s="39">
        <v>4049.91</v>
      </c>
      <c r="V49" s="39">
        <v>3155.5</v>
      </c>
      <c r="W49" s="39">
        <v>1233.48</v>
      </c>
      <c r="X49" s="39">
        <v>322.89999999999998</v>
      </c>
      <c r="Y49" s="39">
        <v>1625.02</v>
      </c>
      <c r="Z49" s="39">
        <v>11.96</v>
      </c>
      <c r="AA49" s="39">
        <v>203.28</v>
      </c>
      <c r="AB49" s="39">
        <v>9004.24</v>
      </c>
      <c r="AC49" s="39">
        <v>1968.03</v>
      </c>
      <c r="AD49" s="39">
        <v>19.489999999999998</v>
      </c>
      <c r="AE49" s="39">
        <v>0.78</v>
      </c>
      <c r="AF49" s="39">
        <v>1.86</v>
      </c>
      <c r="AG49" s="39">
        <v>18.12</v>
      </c>
      <c r="AH49" s="39">
        <v>49.02</v>
      </c>
      <c r="AI49" s="39">
        <v>105.25</v>
      </c>
      <c r="AJ49" s="39">
        <v>0</v>
      </c>
      <c r="AK49" s="39">
        <v>12521.34</v>
      </c>
      <c r="AL49" s="39">
        <v>12337.31</v>
      </c>
      <c r="AM49" s="39">
        <v>20968.509999999998</v>
      </c>
      <c r="AN49" s="39">
        <v>17012.7</v>
      </c>
      <c r="AO49" s="39">
        <v>4567.12</v>
      </c>
      <c r="AP49" s="39">
        <v>10881.66</v>
      </c>
      <c r="AQ49" s="39">
        <v>2913.3</v>
      </c>
      <c r="AR49" s="39">
        <v>10750.22</v>
      </c>
      <c r="AS49" s="39">
        <v>7557.41</v>
      </c>
      <c r="AT49" s="39">
        <v>8463.68</v>
      </c>
      <c r="AU49" s="39">
        <v>16824.349999999999</v>
      </c>
      <c r="AV49" s="39">
        <v>5529.11</v>
      </c>
      <c r="AW49" s="39">
        <v>5298.53</v>
      </c>
      <c r="AX49" s="39">
        <v>24724.720000000001</v>
      </c>
      <c r="AY49" s="39">
        <v>1.26</v>
      </c>
      <c r="AZ49" s="39">
        <v>9925.3799999999992</v>
      </c>
      <c r="BA49" s="39">
        <v>9919.9599999999991</v>
      </c>
      <c r="BB49" s="39">
        <v>8646.89</v>
      </c>
      <c r="BC49" s="39">
        <v>3724.77</v>
      </c>
      <c r="BD49" s="39">
        <v>0.16</v>
      </c>
      <c r="BE49" s="39">
        <v>7.0000000000000007E-2</v>
      </c>
      <c r="BF49" s="39">
        <v>0.04</v>
      </c>
      <c r="BG49" s="39">
        <v>0.09</v>
      </c>
      <c r="BH49" s="39">
        <v>0.1</v>
      </c>
      <c r="BI49" s="39">
        <v>0.49</v>
      </c>
      <c r="BJ49" s="39">
        <v>0</v>
      </c>
      <c r="BK49" s="39">
        <v>2.74</v>
      </c>
      <c r="BL49" s="39">
        <v>0</v>
      </c>
      <c r="BM49" s="39">
        <v>1.1000000000000001</v>
      </c>
      <c r="BN49" s="39">
        <v>0.06</v>
      </c>
      <c r="BO49" s="39">
        <v>0.11</v>
      </c>
      <c r="BP49" s="39">
        <v>0</v>
      </c>
      <c r="BQ49" s="39">
        <v>0.09</v>
      </c>
      <c r="BR49" s="39">
        <v>0.16</v>
      </c>
      <c r="BS49" s="39">
        <v>6.77</v>
      </c>
      <c r="BT49" s="39">
        <v>0</v>
      </c>
      <c r="BU49" s="39">
        <v>0</v>
      </c>
      <c r="BV49" s="39">
        <v>10.47</v>
      </c>
      <c r="BW49" s="39">
        <v>0.11</v>
      </c>
      <c r="BX49" s="39">
        <v>0.05</v>
      </c>
      <c r="BY49" s="39">
        <v>0</v>
      </c>
      <c r="BZ49" s="39">
        <v>0</v>
      </c>
      <c r="CA49" s="39">
        <v>0</v>
      </c>
      <c r="CB49" s="39">
        <v>2674.1</v>
      </c>
      <c r="CC49" s="38">
        <v>411</v>
      </c>
      <c r="CE49" s="36">
        <v>1703.98</v>
      </c>
      <c r="CG49" s="36">
        <v>264.66000000000003</v>
      </c>
      <c r="CH49" s="36">
        <v>158.19</v>
      </c>
      <c r="CI49" s="36">
        <v>211.42</v>
      </c>
      <c r="CJ49" s="36">
        <v>14683.44</v>
      </c>
      <c r="CK49" s="36">
        <v>6632.91</v>
      </c>
      <c r="CL49" s="36">
        <v>10658.17</v>
      </c>
      <c r="CM49" s="36">
        <v>319.45999999999998</v>
      </c>
      <c r="CN49" s="36">
        <v>196.66</v>
      </c>
      <c r="CO49" s="36">
        <v>258.25</v>
      </c>
      <c r="CP49" s="36">
        <v>54.7</v>
      </c>
      <c r="CQ49" s="36">
        <v>6.24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118</v>
      </c>
      <c r="C51" s="16"/>
      <c r="D51" s="16">
        <v>17</v>
      </c>
      <c r="E51" s="16"/>
      <c r="F51" s="16">
        <v>31</v>
      </c>
      <c r="G51" s="16"/>
      <c r="H51" s="16">
        <v>52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3:CC53"/>
    <mergeCell ref="G1:CC1"/>
    <mergeCell ref="I8:I9"/>
    <mergeCell ref="A2:I2"/>
    <mergeCell ref="A8:A9"/>
    <mergeCell ref="B8:B9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121</v>
      </c>
      <c r="C1" s="43"/>
      <c r="D1" s="44"/>
      <c r="E1" s="41" t="s">
        <v>122</v>
      </c>
      <c r="F1" s="45"/>
      <c r="I1" s="41" t="s">
        <v>123</v>
      </c>
      <c r="J1" s="46"/>
    </row>
    <row r="2" spans="1:10" ht="7.5" customHeight="1" thickBot="1"/>
    <row r="3" spans="1:10" ht="15" thickBot="1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6</v>
      </c>
      <c r="F3" s="48" t="s">
        <v>128</v>
      </c>
      <c r="G3" s="48" t="s">
        <v>129</v>
      </c>
      <c r="H3" s="48" t="s">
        <v>130</v>
      </c>
      <c r="I3" s="48" t="s">
        <v>131</v>
      </c>
      <c r="J3" s="49" t="s">
        <v>132</v>
      </c>
    </row>
    <row r="4" spans="1:10">
      <c r="A4" s="50" t="s">
        <v>133</v>
      </c>
      <c r="B4" s="51" t="s">
        <v>134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135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136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137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138</v>
      </c>
      <c r="B15" s="76" t="s">
        <v>137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139</v>
      </c>
      <c r="B18" s="58" t="s">
        <v>140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141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142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143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144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145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146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147</v>
      </c>
      <c r="C29" s="84" t="s">
        <v>151</v>
      </c>
      <c r="D29" s="53" t="s">
        <v>107</v>
      </c>
      <c r="E29" s="54">
        <v>150</v>
      </c>
      <c r="F29" s="55">
        <v>17.43</v>
      </c>
      <c r="G29" s="54">
        <v>135.09</v>
      </c>
      <c r="H29" s="54">
        <v>4.05</v>
      </c>
      <c r="I29" s="54">
        <v>3.75</v>
      </c>
      <c r="J29" s="56">
        <v>24.3</v>
      </c>
    </row>
    <row r="30" spans="1:10" hidden="1">
      <c r="A30" s="57"/>
      <c r="B30" s="82" t="s">
        <v>144</v>
      </c>
      <c r="C30" s="85" t="s">
        <v>152</v>
      </c>
      <c r="D30" s="65" t="s">
        <v>108</v>
      </c>
      <c r="E30" s="66">
        <v>40</v>
      </c>
      <c r="F30" s="67">
        <v>9.14</v>
      </c>
      <c r="G30" s="66">
        <v>251.91999999999996</v>
      </c>
      <c r="H30" s="66">
        <v>12.8</v>
      </c>
      <c r="I30" s="66">
        <v>12</v>
      </c>
      <c r="J30" s="68">
        <v>24.4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148</v>
      </c>
      <c r="B33" s="51" t="s">
        <v>134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143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144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136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149</v>
      </c>
      <c r="B39" s="76" t="s">
        <v>150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147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144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137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45420.338506944441</v>
      </c>
      <c r="C1">
        <f>YEAR(Дата_Сост)</f>
        <v>2024</v>
      </c>
      <c r="D1">
        <f>MONTH(Дата_Сост)</f>
        <v>5</v>
      </c>
      <c r="E1">
        <f>DAY(Дата_Сост)</f>
        <v>8</v>
      </c>
    </row>
    <row r="2" spans="1:5">
      <c r="A2" t="s">
        <v>82</v>
      </c>
      <c r="B2" s="2">
        <v>45414.520856481482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1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08.05.2024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2024-05-02T07:33:58Z</cp:lastPrinted>
  <dcterms:created xsi:type="dcterms:W3CDTF">2002-09-22T07:35:02Z</dcterms:created>
  <dcterms:modified xsi:type="dcterms:W3CDTF">2024-05-02T07:34:19Z</dcterms:modified>
</cp:coreProperties>
</file>