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14.05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'14.05.2024'!$A$3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86" i="1"/>
  <c r="CD79"/>
  <c r="CD70"/>
  <c r="CD61"/>
  <c r="CD53"/>
  <c r="CD46"/>
  <c r="CD43"/>
  <c r="CD36"/>
  <c r="CD28"/>
  <c r="CD20"/>
  <c r="CD14"/>
  <c r="CC86"/>
  <c r="A85"/>
  <c r="C85"/>
  <c r="A84"/>
  <c r="C84"/>
  <c r="A83"/>
  <c r="C83"/>
  <c r="A82"/>
  <c r="C82"/>
  <c r="A81"/>
  <c r="C81"/>
  <c r="CC79"/>
  <c r="A78"/>
  <c r="C78"/>
  <c r="A77"/>
  <c r="C77"/>
  <c r="A76"/>
  <c r="C76"/>
  <c r="A75"/>
  <c r="C75"/>
  <c r="A74"/>
  <c r="C74"/>
  <c r="A73"/>
  <c r="C73"/>
  <c r="A72"/>
  <c r="C72"/>
  <c r="CC70"/>
  <c r="A69"/>
  <c r="C69"/>
  <c r="A68"/>
  <c r="C68"/>
  <c r="A67"/>
  <c r="C67"/>
  <c r="A66"/>
  <c r="C66"/>
  <c r="A65"/>
  <c r="C65"/>
  <c r="A64"/>
  <c r="C64"/>
  <c r="A63"/>
  <c r="C63"/>
  <c r="CC61"/>
  <c r="A60"/>
  <c r="C60"/>
  <c r="A59"/>
  <c r="C59"/>
  <c r="A58"/>
  <c r="C58"/>
  <c r="A57"/>
  <c r="C57"/>
  <c r="A56"/>
  <c r="C56"/>
  <c r="A55"/>
  <c r="C55"/>
  <c r="CC53"/>
  <c r="A52"/>
  <c r="C52"/>
  <c r="A51"/>
  <c r="C51"/>
  <c r="A50"/>
  <c r="C50"/>
  <c r="A49"/>
  <c r="C49"/>
  <c r="A48"/>
  <c r="C48"/>
  <c r="CC46"/>
  <c r="A45"/>
  <c r="C45"/>
  <c r="CC43"/>
  <c r="A42"/>
  <c r="C42"/>
  <c r="A41"/>
  <c r="C41"/>
  <c r="A40"/>
  <c r="C40"/>
  <c r="A39"/>
  <c r="C39"/>
  <c r="A38"/>
  <c r="C38"/>
  <c r="CC36"/>
  <c r="A35"/>
  <c r="C35"/>
  <c r="A34"/>
  <c r="C34"/>
  <c r="A33"/>
  <c r="C33"/>
  <c r="A32"/>
  <c r="C32"/>
  <c r="A31"/>
  <c r="C31"/>
  <c r="A30"/>
  <c r="C30"/>
  <c r="CC28"/>
  <c r="A27"/>
  <c r="C27"/>
  <c r="A26"/>
  <c r="C26"/>
  <c r="A25"/>
  <c r="C25"/>
  <c r="A24"/>
  <c r="C24"/>
  <c r="A23"/>
  <c r="C23"/>
  <c r="A22"/>
  <c r="C22"/>
  <c r="CC20"/>
  <c r="A19"/>
  <c r="C19"/>
  <c r="A18"/>
  <c r="C18"/>
  <c r="A17"/>
  <c r="C17"/>
  <c r="A16"/>
  <c r="C16"/>
  <c r="CC14"/>
  <c r="A13"/>
  <c r="C13"/>
  <c r="A12"/>
  <c r="C12"/>
  <c r="A11"/>
  <c r="C11"/>
  <c r="B3"/>
  <c r="E1" i="2"/>
  <c r="A2" i="1" s="1"/>
  <c r="D1" i="2"/>
  <c r="C1"/>
</calcChain>
</file>

<file path=xl/sharedStrings.xml><?xml version="1.0" encoding="utf-8"?>
<sst xmlns="http://schemas.openxmlformats.org/spreadsheetml/2006/main" count="244" uniqueCount="181">
  <si>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</si>
  <si>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</si>
  <si>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</si>
  <si>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</si>
  <si>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</si>
  <si>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</si>
  <si>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</si>
  <si>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</si>
  <si>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</si>
  <si>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</si>
  <si>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</si>
  <si>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</si>
  <si>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</si>
  <si>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</si>
  <si>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</si>
  <si>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</si>
  <si>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</si>
  <si>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</si>
  <si>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</si>
  <si>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</si>
  <si>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</si>
  <si>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</si>
  <si>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</si>
  <si>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</si>
  <si>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</si>
  <si>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</si>
  <si>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</si>
  <si>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</si>
  <si>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</si>
  <si>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</si>
  <si>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</si>
  <si>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</si>
  <si>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</si>
  <si>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</si>
  <si>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</si>
  <si>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</si>
  <si>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</si>
  <si>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</si>
  <si>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</si>
  <si>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</si>
  <si>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</si>
  <si>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</si>
  <si>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</si>
  <si>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</si>
  <si>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</si>
  <si>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</si>
  <si>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</si>
  <si>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</si>
  <si>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</si>
  <si>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</si>
  <si>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</si>
  <si>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</si>
  <si>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</si>
  <si>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</si>
  <si>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</si>
  <si>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</si>
  <si>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</si>
  <si>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</si>
  <si>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</si>
  <si>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</si>
  <si>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</si>
  <si>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</si>
  <si>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</si>
  <si>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</si>
  <si>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</si>
  <si>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</si>
  <si>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</si>
  <si>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</si>
  <si>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</si>
  <si>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</si>
  <si>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</si>
  <si>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</si>
  <si>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</si>
  <si>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</si>
  <si>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</si>
  <si>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</si>
  <si>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</si>
  <si>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</si>
  <si>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</si>
  <si>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</si>
  <si>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</si>
  <si>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</si>
  <si>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</si>
  <si>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</si>
  <si>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</si>
  <si>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</si>
  <si>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</si>
  <si>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</si>
  <si>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</si>
  <si>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</si>
  <si>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010424 (вариант3)</t>
  </si>
  <si>
    <t>без физ.норм</t>
  </si>
  <si>
    <t>Завтрак 12,60 (8,00+4,60)</t>
  </si>
  <si>
    <t>Каша молочная ассорти (рис, пшено) с маслом сливочным (вариант 1)</t>
  </si>
  <si>
    <t>Хлеб пшеничный</t>
  </si>
  <si>
    <t>Чай (вариант 1)</t>
  </si>
  <si>
    <t>Итого за 'Завтрак 12,60 (8,00+4,60)'</t>
  </si>
  <si>
    <t>Завтрак 27,30</t>
  </si>
  <si>
    <t>Масло сливочное</t>
  </si>
  <si>
    <t>Итого за 'Завтрак 27,30'</t>
  </si>
  <si>
    <t>Завтрак с 7 до 11 лет (68,80)</t>
  </si>
  <si>
    <t>Огурец свежий (подгарнировка)</t>
  </si>
  <si>
    <t>Каша рисовая рассыпчатая</t>
  </si>
  <si>
    <t>Мясные гнезда (из мяса кур)</t>
  </si>
  <si>
    <t>Соус сметанный с томатом.</t>
  </si>
  <si>
    <t>Итого за 'Завтрак с 7 до 11 лет (68,80)'</t>
  </si>
  <si>
    <t>Завтрак с 7 до 11 лет (68,52)</t>
  </si>
  <si>
    <t>Итого за 'Завтрак с 7 до 11 лет (68,52)'</t>
  </si>
  <si>
    <t/>
  </si>
  <si>
    <t>Итого за ''</t>
  </si>
  <si>
    <t>Второй прием пищи ОВЗ</t>
  </si>
  <si>
    <t>Сок</t>
  </si>
  <si>
    <t>Итого за 'Второй прием пищи ОВЗ'</t>
  </si>
  <si>
    <t>Завтрак с 12 и старше (52,60)</t>
  </si>
  <si>
    <t>Печенье в ассортименте</t>
  </si>
  <si>
    <t>Чай  "Цитрусовый заряд" с апельсином</t>
  </si>
  <si>
    <t>Итого за 'Завтрак с 12 и старше (52,60)'</t>
  </si>
  <si>
    <t>Завтрак с 12 и старше (82,60)</t>
  </si>
  <si>
    <t>Печенье а ассортименте</t>
  </si>
  <si>
    <t>Итого за 'Завтрак с 12 и старше (82,60)'</t>
  </si>
  <si>
    <t>Обед с 7 до 11 лет (100,08)</t>
  </si>
  <si>
    <t xml:space="preserve">Икра кабачковая </t>
  </si>
  <si>
    <t>Свекольник со сметаной</t>
  </si>
  <si>
    <t>Пюре гороховое</t>
  </si>
  <si>
    <t>Гуляш с томатом (вариант 1)</t>
  </si>
  <si>
    <t>Хлеб ржаной</t>
  </si>
  <si>
    <t>Итого за 'Обед с 7 до 11 лет (100,08)'</t>
  </si>
  <si>
    <t>Обед с 12 и старше (112,60)</t>
  </si>
  <si>
    <t>Итого за 'Обед с 12 и старше (112,60)'</t>
  </si>
  <si>
    <t xml:space="preserve">Полдник с 7 до 11 лет (68,52) </t>
  </si>
  <si>
    <t>Чай с лимоном (вариант 4)</t>
  </si>
  <si>
    <t>Итого за 'Полдник с 7 до 11 лет (68,52) '</t>
  </si>
  <si>
    <t>Итого за день</t>
  </si>
  <si>
    <t>Содержание, % от калорийности</t>
  </si>
  <si>
    <t>14.05.2024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</si>
  <si>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</si>
  <si>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</si>
  <si>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</si>
  <si>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</si>
  <si>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</si>
  <si>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</si>
  <si>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</si>
  <si>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</si>
  <si>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</si>
  <si>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</si>
  <si>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</si>
  <si>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</si>
  <si>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</si>
  <si>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</si>
  <si>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</si>
  <si>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</si>
  <si>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</si>
  <si>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</si>
  <si>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</si>
  <si>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</si>
  <si>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</si>
  <si>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</si>
  <si>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</si>
  <si>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</si>
  <si>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</si>
  <si>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</si>
  <si>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</si>
  <si>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</si>
  <si>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</si>
  <si>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</si>
  <si>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</si>
  <si>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</si>
  <si>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18/1</t>
  </si>
  <si>
    <t>43/3</t>
  </si>
  <si>
    <t>16/10</t>
  </si>
  <si>
    <t>601</t>
  </si>
  <si>
    <t>2</t>
  </si>
  <si>
    <t>24,8</t>
  </si>
  <si>
    <t>27/10</t>
  </si>
  <si>
    <t>14</t>
  </si>
  <si>
    <t>4/2</t>
  </si>
  <si>
    <t>170</t>
  </si>
  <si>
    <t>12/8</t>
  </si>
  <si>
    <t>25,2</t>
  </si>
  <si>
    <t>3</t>
  </si>
  <si>
    <t>5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</si>
</sst>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18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49"/>
  <sheetViews>
    <sheetView tabSelected="1" workbookViewId="0">
      <selection activeCell="A87" sqref="A87:IV90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14.5.2024г.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"14 мая 2024 г."</f>
        <v>14 мая 2024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 ht="24">
      <c r="A11" s="32" t="str">
        <f>"17/4"</f>
        <v>17/4</v>
      </c>
      <c r="B11" s="33" t="s">
        <v>93</v>
      </c>
      <c r="C11" s="34" t="str">
        <f>"100"</f>
        <v>100</v>
      </c>
      <c r="D11" s="34">
        <v>2.41</v>
      </c>
      <c r="E11" s="34">
        <v>1.5</v>
      </c>
      <c r="F11" s="34">
        <v>2.93</v>
      </c>
      <c r="G11" s="34">
        <v>0.24</v>
      </c>
      <c r="H11" s="34">
        <v>12.33</v>
      </c>
      <c r="I11" s="34">
        <v>84.577596249999999</v>
      </c>
      <c r="J11" s="35">
        <v>2</v>
      </c>
      <c r="K11" s="35">
        <v>0.04</v>
      </c>
      <c r="L11" s="35">
        <v>0</v>
      </c>
      <c r="M11" s="35">
        <v>0</v>
      </c>
      <c r="N11" s="35">
        <v>4.5999999999999996</v>
      </c>
      <c r="O11" s="35">
        <v>7.38</v>
      </c>
      <c r="P11" s="35">
        <v>0.35</v>
      </c>
      <c r="Q11" s="35">
        <v>0</v>
      </c>
      <c r="R11" s="35">
        <v>0</v>
      </c>
      <c r="S11" s="35">
        <v>0.05</v>
      </c>
      <c r="T11" s="35">
        <v>0.99</v>
      </c>
      <c r="U11" s="35">
        <v>220.68</v>
      </c>
      <c r="V11" s="35">
        <v>81.87</v>
      </c>
      <c r="W11" s="35">
        <v>57.71</v>
      </c>
      <c r="X11" s="35">
        <v>13</v>
      </c>
      <c r="Y11" s="35">
        <v>60.09</v>
      </c>
      <c r="Z11" s="35">
        <v>0.25</v>
      </c>
      <c r="AA11" s="35">
        <v>10.92</v>
      </c>
      <c r="AB11" s="35">
        <v>9.76</v>
      </c>
      <c r="AC11" s="35">
        <v>20.39</v>
      </c>
      <c r="AD11" s="35">
        <v>0.06</v>
      </c>
      <c r="AE11" s="35">
        <v>0.04</v>
      </c>
      <c r="AF11" s="35">
        <v>7.0000000000000007E-2</v>
      </c>
      <c r="AG11" s="35">
        <v>0.19</v>
      </c>
      <c r="AH11" s="35">
        <v>0.87</v>
      </c>
      <c r="AI11" s="35">
        <v>0.27</v>
      </c>
      <c r="AJ11" s="35">
        <v>0</v>
      </c>
      <c r="AK11" s="35">
        <v>127.91</v>
      </c>
      <c r="AL11" s="35">
        <v>119.57</v>
      </c>
      <c r="AM11" s="35">
        <v>249.48</v>
      </c>
      <c r="AN11" s="35">
        <v>137.44</v>
      </c>
      <c r="AO11" s="35">
        <v>60.5</v>
      </c>
      <c r="AP11" s="35">
        <v>97.99</v>
      </c>
      <c r="AQ11" s="35">
        <v>36.6</v>
      </c>
      <c r="AR11" s="35">
        <v>122.51</v>
      </c>
      <c r="AS11" s="35">
        <v>79.17</v>
      </c>
      <c r="AT11" s="35">
        <v>52.42</v>
      </c>
      <c r="AU11" s="35">
        <v>66.400000000000006</v>
      </c>
      <c r="AV11" s="35">
        <v>24.09</v>
      </c>
      <c r="AW11" s="35">
        <v>34.76</v>
      </c>
      <c r="AX11" s="35">
        <v>187.94</v>
      </c>
      <c r="AY11" s="35">
        <v>0</v>
      </c>
      <c r="AZ11" s="35">
        <v>62.17</v>
      </c>
      <c r="BA11" s="35">
        <v>56.59</v>
      </c>
      <c r="BB11" s="35">
        <v>127.23</v>
      </c>
      <c r="BC11" s="35">
        <v>30.01</v>
      </c>
      <c r="BD11" s="35">
        <v>0.05</v>
      </c>
      <c r="BE11" s="35">
        <v>0.02</v>
      </c>
      <c r="BF11" s="35">
        <v>0.01</v>
      </c>
      <c r="BG11" s="35">
        <v>0.03</v>
      </c>
      <c r="BH11" s="35">
        <v>0.03</v>
      </c>
      <c r="BI11" s="35">
        <v>0.14000000000000001</v>
      </c>
      <c r="BJ11" s="35">
        <v>0</v>
      </c>
      <c r="BK11" s="35">
        <v>0.41</v>
      </c>
      <c r="BL11" s="35">
        <v>0</v>
      </c>
      <c r="BM11" s="35">
        <v>0.12</v>
      </c>
      <c r="BN11" s="35">
        <v>0</v>
      </c>
      <c r="BO11" s="35">
        <v>0</v>
      </c>
      <c r="BP11" s="35">
        <v>0</v>
      </c>
      <c r="BQ11" s="35">
        <v>0.03</v>
      </c>
      <c r="BR11" s="35">
        <v>0.04</v>
      </c>
      <c r="BS11" s="35">
        <v>0.36</v>
      </c>
      <c r="BT11" s="35">
        <v>0</v>
      </c>
      <c r="BU11" s="35">
        <v>0</v>
      </c>
      <c r="BV11" s="35">
        <v>0.13</v>
      </c>
      <c r="BW11" s="35">
        <v>0</v>
      </c>
      <c r="BX11" s="35">
        <v>0</v>
      </c>
      <c r="BY11" s="35">
        <v>0</v>
      </c>
      <c r="BZ11" s="35">
        <v>0</v>
      </c>
      <c r="CA11" s="35">
        <v>0</v>
      </c>
      <c r="CB11" s="35">
        <v>82.23</v>
      </c>
      <c r="CC11" s="34">
        <v>10.06</v>
      </c>
      <c r="CE11" s="32">
        <v>12.55</v>
      </c>
      <c r="CG11" s="32">
        <v>21.24</v>
      </c>
      <c r="CH11" s="32">
        <v>11.16</v>
      </c>
      <c r="CI11" s="32">
        <v>16.2</v>
      </c>
      <c r="CJ11" s="32">
        <v>522.09</v>
      </c>
      <c r="CK11" s="32">
        <v>248.92</v>
      </c>
      <c r="CL11" s="32">
        <v>385.5</v>
      </c>
      <c r="CM11" s="32">
        <v>9.6199999999999992</v>
      </c>
      <c r="CN11" s="32">
        <v>5.65</v>
      </c>
      <c r="CO11" s="32">
        <v>7.63</v>
      </c>
      <c r="CP11" s="32">
        <v>2.5</v>
      </c>
      <c r="CQ11" s="32">
        <v>0.5</v>
      </c>
      <c r="CR11" s="32">
        <v>6.1</v>
      </c>
    </row>
    <row r="12" spans="1:96" s="32" customFormat="1">
      <c r="A12" s="32" t="str">
        <f>"2"</f>
        <v>2</v>
      </c>
      <c r="B12" s="33" t="s">
        <v>94</v>
      </c>
      <c r="C12" s="34" t="str">
        <f>"23,9"</f>
        <v>23,9</v>
      </c>
      <c r="D12" s="34">
        <v>1.58</v>
      </c>
      <c r="E12" s="34">
        <v>0</v>
      </c>
      <c r="F12" s="34">
        <v>0.16</v>
      </c>
      <c r="G12" s="34">
        <v>0.16</v>
      </c>
      <c r="H12" s="34">
        <v>11.21</v>
      </c>
      <c r="I12" s="34">
        <v>53.512338999999997</v>
      </c>
      <c r="J12" s="35">
        <v>0</v>
      </c>
      <c r="K12" s="35">
        <v>0</v>
      </c>
      <c r="L12" s="35">
        <v>0</v>
      </c>
      <c r="M12" s="35">
        <v>0</v>
      </c>
      <c r="N12" s="35">
        <v>0.26</v>
      </c>
      <c r="O12" s="35">
        <v>10.9</v>
      </c>
      <c r="P12" s="35">
        <v>0.05</v>
      </c>
      <c r="Q12" s="35">
        <v>0</v>
      </c>
      <c r="R12" s="35">
        <v>0</v>
      </c>
      <c r="S12" s="35">
        <v>0</v>
      </c>
      <c r="T12" s="35">
        <v>0.43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76.31</v>
      </c>
      <c r="AL12" s="35">
        <v>79.430000000000007</v>
      </c>
      <c r="AM12" s="35">
        <v>121.64</v>
      </c>
      <c r="AN12" s="35">
        <v>40.340000000000003</v>
      </c>
      <c r="AO12" s="35">
        <v>23.91</v>
      </c>
      <c r="AP12" s="35">
        <v>47.82</v>
      </c>
      <c r="AQ12" s="35">
        <v>18.09</v>
      </c>
      <c r="AR12" s="35">
        <v>86.5</v>
      </c>
      <c r="AS12" s="35">
        <v>53.65</v>
      </c>
      <c r="AT12" s="35">
        <v>74.849999999999994</v>
      </c>
      <c r="AU12" s="35">
        <v>61.76</v>
      </c>
      <c r="AV12" s="35">
        <v>32.44</v>
      </c>
      <c r="AW12" s="35">
        <v>57.39</v>
      </c>
      <c r="AX12" s="35">
        <v>479.9</v>
      </c>
      <c r="AY12" s="35">
        <v>0</v>
      </c>
      <c r="AZ12" s="35">
        <v>156.36000000000001</v>
      </c>
      <c r="BA12" s="35">
        <v>67.989999999999995</v>
      </c>
      <c r="BB12" s="35">
        <v>45.12</v>
      </c>
      <c r="BC12" s="35">
        <v>35.76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0.02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0.02</v>
      </c>
      <c r="BT12" s="35">
        <v>0</v>
      </c>
      <c r="BU12" s="35">
        <v>0</v>
      </c>
      <c r="BV12" s="35">
        <v>7.0000000000000007E-2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9.34</v>
      </c>
      <c r="CC12" s="34">
        <v>1.34</v>
      </c>
      <c r="CE12" s="32">
        <v>0</v>
      </c>
      <c r="CG12" s="32">
        <v>0</v>
      </c>
      <c r="CH12" s="32">
        <v>0</v>
      </c>
      <c r="CI12" s="32">
        <v>0</v>
      </c>
      <c r="CJ12" s="32">
        <v>715.48</v>
      </c>
      <c r="CK12" s="32">
        <v>275.64999999999998</v>
      </c>
      <c r="CL12" s="32">
        <v>495.56</v>
      </c>
      <c r="CM12" s="32">
        <v>5.72</v>
      </c>
      <c r="CN12" s="32">
        <v>5.72</v>
      </c>
      <c r="CO12" s="32">
        <v>5.72</v>
      </c>
      <c r="CP12" s="32">
        <v>0</v>
      </c>
      <c r="CQ12" s="32">
        <v>0</v>
      </c>
      <c r="CR12" s="32">
        <v>1.1200000000000001</v>
      </c>
    </row>
    <row r="13" spans="1:96" s="28" customFormat="1">
      <c r="A13" s="28" t="str">
        <f>"27/10"</f>
        <v>27/10</v>
      </c>
      <c r="B13" s="29" t="s">
        <v>95</v>
      </c>
      <c r="C13" s="30" t="str">
        <f>"200"</f>
        <v>200</v>
      </c>
      <c r="D13" s="30">
        <v>0.1</v>
      </c>
      <c r="E13" s="30">
        <v>0</v>
      </c>
      <c r="F13" s="30">
        <v>0.02</v>
      </c>
      <c r="G13" s="30">
        <v>0.02</v>
      </c>
      <c r="H13" s="30">
        <v>5.94</v>
      </c>
      <c r="I13" s="30">
        <v>23.095202</v>
      </c>
      <c r="J13" s="31">
        <v>0</v>
      </c>
      <c r="K13" s="31">
        <v>0</v>
      </c>
      <c r="L13" s="31">
        <v>0</v>
      </c>
      <c r="M13" s="31">
        <v>0</v>
      </c>
      <c r="N13" s="31">
        <v>5.89</v>
      </c>
      <c r="O13" s="31">
        <v>0</v>
      </c>
      <c r="P13" s="31">
        <v>0.05</v>
      </c>
      <c r="Q13" s="31">
        <v>0</v>
      </c>
      <c r="R13" s="31">
        <v>0</v>
      </c>
      <c r="S13" s="31">
        <v>0</v>
      </c>
      <c r="T13" s="31">
        <v>0.03</v>
      </c>
      <c r="U13" s="31">
        <v>0.06</v>
      </c>
      <c r="V13" s="31">
        <v>0.18</v>
      </c>
      <c r="W13" s="31">
        <v>0.17</v>
      </c>
      <c r="X13" s="31">
        <v>0</v>
      </c>
      <c r="Y13" s="31">
        <v>0</v>
      </c>
      <c r="Z13" s="31">
        <v>0.02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200.05</v>
      </c>
      <c r="CC13" s="30">
        <v>1.2</v>
      </c>
      <c r="CE13" s="28">
        <v>0</v>
      </c>
      <c r="CG13" s="28">
        <v>0.6</v>
      </c>
      <c r="CH13" s="28">
        <v>0.6</v>
      </c>
      <c r="CI13" s="28">
        <v>0.6</v>
      </c>
      <c r="CJ13" s="28">
        <v>60</v>
      </c>
      <c r="CK13" s="28">
        <v>24.6</v>
      </c>
      <c r="CL13" s="28">
        <v>42.3</v>
      </c>
      <c r="CM13" s="28">
        <v>6.54</v>
      </c>
      <c r="CN13" s="28">
        <v>3.84</v>
      </c>
      <c r="CO13" s="28">
        <v>5.19</v>
      </c>
      <c r="CP13" s="28">
        <v>6</v>
      </c>
      <c r="CQ13" s="28">
        <v>0</v>
      </c>
      <c r="CR13" s="28">
        <v>0.73</v>
      </c>
    </row>
    <row r="14" spans="1:96" s="36" customFormat="1" ht="22.8">
      <c r="B14" s="37" t="s">
        <v>96</v>
      </c>
      <c r="C14" s="38"/>
      <c r="D14" s="38">
        <v>4.09</v>
      </c>
      <c r="E14" s="38">
        <v>1.5</v>
      </c>
      <c r="F14" s="38">
        <v>3.11</v>
      </c>
      <c r="G14" s="38">
        <v>0.43</v>
      </c>
      <c r="H14" s="38">
        <v>29.48</v>
      </c>
      <c r="I14" s="38">
        <v>161.19</v>
      </c>
      <c r="J14" s="39">
        <v>2</v>
      </c>
      <c r="K14" s="39">
        <v>0.04</v>
      </c>
      <c r="L14" s="39">
        <v>0</v>
      </c>
      <c r="M14" s="39">
        <v>0</v>
      </c>
      <c r="N14" s="39">
        <v>10.75</v>
      </c>
      <c r="O14" s="39">
        <v>18.28</v>
      </c>
      <c r="P14" s="39">
        <v>0.45</v>
      </c>
      <c r="Q14" s="39">
        <v>0</v>
      </c>
      <c r="R14" s="39">
        <v>0</v>
      </c>
      <c r="S14" s="39">
        <v>0.05</v>
      </c>
      <c r="T14" s="39">
        <v>1.45</v>
      </c>
      <c r="U14" s="39">
        <v>220.73</v>
      </c>
      <c r="V14" s="39">
        <v>82.05</v>
      </c>
      <c r="W14" s="39">
        <v>57.89</v>
      </c>
      <c r="X14" s="39">
        <v>13</v>
      </c>
      <c r="Y14" s="39">
        <v>60.09</v>
      </c>
      <c r="Z14" s="39">
        <v>0.27</v>
      </c>
      <c r="AA14" s="39">
        <v>10.92</v>
      </c>
      <c r="AB14" s="39">
        <v>9.76</v>
      </c>
      <c r="AC14" s="39">
        <v>20.39</v>
      </c>
      <c r="AD14" s="39">
        <v>0.06</v>
      </c>
      <c r="AE14" s="39">
        <v>0.04</v>
      </c>
      <c r="AF14" s="39">
        <v>7.0000000000000007E-2</v>
      </c>
      <c r="AG14" s="39">
        <v>0.19</v>
      </c>
      <c r="AH14" s="39">
        <v>0.87</v>
      </c>
      <c r="AI14" s="39">
        <v>0.27</v>
      </c>
      <c r="AJ14" s="39">
        <v>0</v>
      </c>
      <c r="AK14" s="39">
        <v>204.22</v>
      </c>
      <c r="AL14" s="39">
        <v>199</v>
      </c>
      <c r="AM14" s="39">
        <v>371.12</v>
      </c>
      <c r="AN14" s="39">
        <v>177.78</v>
      </c>
      <c r="AO14" s="39">
        <v>84.41</v>
      </c>
      <c r="AP14" s="39">
        <v>145.81</v>
      </c>
      <c r="AQ14" s="39">
        <v>54.69</v>
      </c>
      <c r="AR14" s="39">
        <v>209</v>
      </c>
      <c r="AS14" s="39">
        <v>132.81</v>
      </c>
      <c r="AT14" s="39">
        <v>127.28</v>
      </c>
      <c r="AU14" s="39">
        <v>128.16</v>
      </c>
      <c r="AV14" s="39">
        <v>56.52</v>
      </c>
      <c r="AW14" s="39">
        <v>92.15</v>
      </c>
      <c r="AX14" s="39">
        <v>667.85</v>
      </c>
      <c r="AY14" s="39">
        <v>0</v>
      </c>
      <c r="AZ14" s="39">
        <v>218.53</v>
      </c>
      <c r="BA14" s="39">
        <v>124.59</v>
      </c>
      <c r="BB14" s="39">
        <v>172.35</v>
      </c>
      <c r="BC14" s="39">
        <v>65.77</v>
      </c>
      <c r="BD14" s="39">
        <v>0.05</v>
      </c>
      <c r="BE14" s="39">
        <v>0.02</v>
      </c>
      <c r="BF14" s="39">
        <v>0.01</v>
      </c>
      <c r="BG14" s="39">
        <v>0.03</v>
      </c>
      <c r="BH14" s="39">
        <v>0.03</v>
      </c>
      <c r="BI14" s="39">
        <v>0.14000000000000001</v>
      </c>
      <c r="BJ14" s="39">
        <v>0</v>
      </c>
      <c r="BK14" s="39">
        <v>0.43</v>
      </c>
      <c r="BL14" s="39">
        <v>0</v>
      </c>
      <c r="BM14" s="39">
        <v>0.13</v>
      </c>
      <c r="BN14" s="39">
        <v>0</v>
      </c>
      <c r="BO14" s="39">
        <v>0</v>
      </c>
      <c r="BP14" s="39">
        <v>0</v>
      </c>
      <c r="BQ14" s="39">
        <v>0.03</v>
      </c>
      <c r="BR14" s="39">
        <v>0.04</v>
      </c>
      <c r="BS14" s="39">
        <v>0.38</v>
      </c>
      <c r="BT14" s="39">
        <v>0</v>
      </c>
      <c r="BU14" s="39">
        <v>0</v>
      </c>
      <c r="BV14" s="39">
        <v>0.2</v>
      </c>
      <c r="BW14" s="39">
        <v>0.01</v>
      </c>
      <c r="BX14" s="39">
        <v>0</v>
      </c>
      <c r="BY14" s="39">
        <v>0</v>
      </c>
      <c r="BZ14" s="39">
        <v>0</v>
      </c>
      <c r="CA14" s="39">
        <v>0</v>
      </c>
      <c r="CB14" s="39">
        <v>291.63</v>
      </c>
      <c r="CC14" s="38">
        <f>SUM($CC$10:$CC$13)</f>
        <v>12.6</v>
      </c>
      <c r="CD14" s="36">
        <f>$I$14/$I$87*100</f>
        <v>2.5665685301980616</v>
      </c>
      <c r="CE14" s="36">
        <v>12.55</v>
      </c>
      <c r="CG14" s="36">
        <v>21.84</v>
      </c>
      <c r="CH14" s="36">
        <v>11.76</v>
      </c>
      <c r="CI14" s="36">
        <v>16.8</v>
      </c>
      <c r="CJ14" s="36">
        <v>1297.57</v>
      </c>
      <c r="CK14" s="36">
        <v>549.16</v>
      </c>
      <c r="CL14" s="36">
        <v>923.37</v>
      </c>
      <c r="CM14" s="36">
        <v>21.88</v>
      </c>
      <c r="CN14" s="36">
        <v>15.21</v>
      </c>
      <c r="CO14" s="36">
        <v>18.55</v>
      </c>
      <c r="CP14" s="36">
        <v>8.5</v>
      </c>
      <c r="CQ14" s="36">
        <v>0.5</v>
      </c>
    </row>
    <row r="15" spans="1:96">
      <c r="B15" s="27" t="s">
        <v>97</v>
      </c>
      <c r="C15" s="16"/>
      <c r="D15" s="16"/>
      <c r="E15" s="16"/>
      <c r="F15" s="16"/>
      <c r="G15" s="16"/>
      <c r="H15" s="16"/>
      <c r="I15" s="16"/>
    </row>
    <row r="16" spans="1:96" s="32" customFormat="1" ht="24">
      <c r="A16" s="32" t="str">
        <f>"17/4"</f>
        <v>17/4</v>
      </c>
      <c r="B16" s="33" t="s">
        <v>93</v>
      </c>
      <c r="C16" s="34" t="str">
        <f>"120"</f>
        <v>120</v>
      </c>
      <c r="D16" s="34">
        <v>2.89</v>
      </c>
      <c r="E16" s="34">
        <v>1.79</v>
      </c>
      <c r="F16" s="34">
        <v>3.51</v>
      </c>
      <c r="G16" s="34">
        <v>0.28999999999999998</v>
      </c>
      <c r="H16" s="34">
        <v>14.8</v>
      </c>
      <c r="I16" s="34">
        <v>101.4931155</v>
      </c>
      <c r="J16" s="35">
        <v>2.4</v>
      </c>
      <c r="K16" s="35">
        <v>0.05</v>
      </c>
      <c r="L16" s="35">
        <v>0</v>
      </c>
      <c r="M16" s="35">
        <v>0</v>
      </c>
      <c r="N16" s="35">
        <v>5.52</v>
      </c>
      <c r="O16" s="35">
        <v>8.86</v>
      </c>
      <c r="P16" s="35">
        <v>0.42</v>
      </c>
      <c r="Q16" s="35">
        <v>0</v>
      </c>
      <c r="R16" s="35">
        <v>0</v>
      </c>
      <c r="S16" s="35">
        <v>0.06</v>
      </c>
      <c r="T16" s="35">
        <v>1.19</v>
      </c>
      <c r="U16" s="35">
        <v>264.81</v>
      </c>
      <c r="V16" s="35">
        <v>98.24</v>
      </c>
      <c r="W16" s="35">
        <v>69.25</v>
      </c>
      <c r="X16" s="35">
        <v>15.6</v>
      </c>
      <c r="Y16" s="35">
        <v>72.099999999999994</v>
      </c>
      <c r="Z16" s="35">
        <v>0.3</v>
      </c>
      <c r="AA16" s="35">
        <v>13.1</v>
      </c>
      <c r="AB16" s="35">
        <v>11.71</v>
      </c>
      <c r="AC16" s="35">
        <v>24.46</v>
      </c>
      <c r="AD16" s="35">
        <v>7.0000000000000007E-2</v>
      </c>
      <c r="AE16" s="35">
        <v>0.04</v>
      </c>
      <c r="AF16" s="35">
        <v>0.08</v>
      </c>
      <c r="AG16" s="35">
        <v>0.23</v>
      </c>
      <c r="AH16" s="35">
        <v>1.05</v>
      </c>
      <c r="AI16" s="35">
        <v>0.32</v>
      </c>
      <c r="AJ16" s="35">
        <v>0</v>
      </c>
      <c r="AK16" s="35">
        <v>153.49</v>
      </c>
      <c r="AL16" s="35">
        <v>143.49</v>
      </c>
      <c r="AM16" s="35">
        <v>299.37</v>
      </c>
      <c r="AN16" s="35">
        <v>164.92</v>
      </c>
      <c r="AO16" s="35">
        <v>72.599999999999994</v>
      </c>
      <c r="AP16" s="35">
        <v>117.58</v>
      </c>
      <c r="AQ16" s="35">
        <v>43.92</v>
      </c>
      <c r="AR16" s="35">
        <v>147.01</v>
      </c>
      <c r="AS16" s="35">
        <v>95</v>
      </c>
      <c r="AT16" s="35">
        <v>62.91</v>
      </c>
      <c r="AU16" s="35">
        <v>79.680000000000007</v>
      </c>
      <c r="AV16" s="35">
        <v>28.91</v>
      </c>
      <c r="AW16" s="35">
        <v>41.71</v>
      </c>
      <c r="AX16" s="35">
        <v>225.53</v>
      </c>
      <c r="AY16" s="35">
        <v>0</v>
      </c>
      <c r="AZ16" s="35">
        <v>74.599999999999994</v>
      </c>
      <c r="BA16" s="35">
        <v>67.91</v>
      </c>
      <c r="BB16" s="35">
        <v>152.68</v>
      </c>
      <c r="BC16" s="35">
        <v>36.01</v>
      </c>
      <c r="BD16" s="35">
        <v>0.06</v>
      </c>
      <c r="BE16" s="35">
        <v>0.03</v>
      </c>
      <c r="BF16" s="35">
        <v>0.01</v>
      </c>
      <c r="BG16" s="35">
        <v>0.03</v>
      </c>
      <c r="BH16" s="35">
        <v>0.04</v>
      </c>
      <c r="BI16" s="35">
        <v>0.17</v>
      </c>
      <c r="BJ16" s="35">
        <v>0</v>
      </c>
      <c r="BK16" s="35">
        <v>0.49</v>
      </c>
      <c r="BL16" s="35">
        <v>0</v>
      </c>
      <c r="BM16" s="35">
        <v>0.15</v>
      </c>
      <c r="BN16" s="35">
        <v>0</v>
      </c>
      <c r="BO16" s="35">
        <v>0</v>
      </c>
      <c r="BP16" s="35">
        <v>0</v>
      </c>
      <c r="BQ16" s="35">
        <v>0.03</v>
      </c>
      <c r="BR16" s="35">
        <v>0.05</v>
      </c>
      <c r="BS16" s="35">
        <v>0.43</v>
      </c>
      <c r="BT16" s="35">
        <v>0</v>
      </c>
      <c r="BU16" s="35">
        <v>0</v>
      </c>
      <c r="BV16" s="35">
        <v>0.16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98.68</v>
      </c>
      <c r="CC16" s="34">
        <v>12.07</v>
      </c>
      <c r="CE16" s="32">
        <v>15.06</v>
      </c>
      <c r="CG16" s="32">
        <v>27.61</v>
      </c>
      <c r="CH16" s="32">
        <v>14.51</v>
      </c>
      <c r="CI16" s="32">
        <v>21.06</v>
      </c>
      <c r="CJ16" s="32">
        <v>678.72</v>
      </c>
      <c r="CK16" s="32">
        <v>323.58999999999997</v>
      </c>
      <c r="CL16" s="32">
        <v>501.15</v>
      </c>
      <c r="CM16" s="32">
        <v>12.51</v>
      </c>
      <c r="CN16" s="32">
        <v>7.34</v>
      </c>
      <c r="CO16" s="32">
        <v>9.93</v>
      </c>
      <c r="CP16" s="32">
        <v>3</v>
      </c>
      <c r="CQ16" s="32">
        <v>0.6</v>
      </c>
      <c r="CR16" s="32">
        <v>7.32</v>
      </c>
    </row>
    <row r="17" spans="1:96" s="32" customFormat="1">
      <c r="A17" s="32" t="str">
        <f>"10"</f>
        <v>10</v>
      </c>
      <c r="B17" s="33" t="s">
        <v>98</v>
      </c>
      <c r="C17" s="34" t="str">
        <f>"10"</f>
        <v>10</v>
      </c>
      <c r="D17" s="34">
        <v>0.08</v>
      </c>
      <c r="E17" s="34">
        <v>0.08</v>
      </c>
      <c r="F17" s="34">
        <v>7.25</v>
      </c>
      <c r="G17" s="34">
        <v>0</v>
      </c>
      <c r="H17" s="34">
        <v>0.13</v>
      </c>
      <c r="I17" s="34">
        <v>66.063999999999993</v>
      </c>
      <c r="J17" s="35">
        <v>4.71</v>
      </c>
      <c r="K17" s="35">
        <v>0.22</v>
      </c>
      <c r="L17" s="35">
        <v>0</v>
      </c>
      <c r="M17" s="35">
        <v>0</v>
      </c>
      <c r="N17" s="35">
        <v>0.13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0.14000000000000001</v>
      </c>
      <c r="U17" s="35">
        <v>1.5</v>
      </c>
      <c r="V17" s="35">
        <v>3</v>
      </c>
      <c r="W17" s="35">
        <v>2.4</v>
      </c>
      <c r="X17" s="35">
        <v>0</v>
      </c>
      <c r="Y17" s="35">
        <v>3</v>
      </c>
      <c r="Z17" s="35">
        <v>0.02</v>
      </c>
      <c r="AA17" s="35">
        <v>40</v>
      </c>
      <c r="AB17" s="35">
        <v>30</v>
      </c>
      <c r="AC17" s="35">
        <v>45</v>
      </c>
      <c r="AD17" s="35">
        <v>0.1</v>
      </c>
      <c r="AE17" s="35">
        <v>0</v>
      </c>
      <c r="AF17" s="35">
        <v>0.01</v>
      </c>
      <c r="AG17" s="35">
        <v>0.01</v>
      </c>
      <c r="AH17" s="35">
        <v>0.02</v>
      </c>
      <c r="AI17" s="35">
        <v>0</v>
      </c>
      <c r="AJ17" s="35">
        <v>0</v>
      </c>
      <c r="AK17" s="35">
        <v>4.2</v>
      </c>
      <c r="AL17" s="35">
        <v>4.0999999999999996</v>
      </c>
      <c r="AM17" s="35">
        <v>7.6</v>
      </c>
      <c r="AN17" s="35">
        <v>4.5</v>
      </c>
      <c r="AO17" s="35">
        <v>1.7</v>
      </c>
      <c r="AP17" s="35">
        <v>4.7</v>
      </c>
      <c r="AQ17" s="35">
        <v>4.3</v>
      </c>
      <c r="AR17" s="35">
        <v>4.2</v>
      </c>
      <c r="AS17" s="35">
        <v>3.6</v>
      </c>
      <c r="AT17" s="35">
        <v>2.6</v>
      </c>
      <c r="AU17" s="35">
        <v>5.7</v>
      </c>
      <c r="AV17" s="35">
        <v>3.5</v>
      </c>
      <c r="AW17" s="35">
        <v>2.4</v>
      </c>
      <c r="AX17" s="35">
        <v>14.2</v>
      </c>
      <c r="AY17" s="35">
        <v>0</v>
      </c>
      <c r="AZ17" s="35">
        <v>4.8</v>
      </c>
      <c r="BA17" s="35">
        <v>5.4</v>
      </c>
      <c r="BB17" s="35">
        <v>4.2</v>
      </c>
      <c r="BC17" s="35">
        <v>1</v>
      </c>
      <c r="BD17" s="35">
        <v>0.27</v>
      </c>
      <c r="BE17" s="35">
        <v>0.12</v>
      </c>
      <c r="BF17" s="35">
        <v>7.0000000000000007E-2</v>
      </c>
      <c r="BG17" s="35">
        <v>0.15</v>
      </c>
      <c r="BH17" s="35">
        <v>0.17</v>
      </c>
      <c r="BI17" s="35">
        <v>0.79</v>
      </c>
      <c r="BJ17" s="35">
        <v>0</v>
      </c>
      <c r="BK17" s="35">
        <v>2.21</v>
      </c>
      <c r="BL17" s="35">
        <v>0</v>
      </c>
      <c r="BM17" s="35">
        <v>0.68</v>
      </c>
      <c r="BN17" s="35">
        <v>0</v>
      </c>
      <c r="BO17" s="35">
        <v>0</v>
      </c>
      <c r="BP17" s="35">
        <v>0</v>
      </c>
      <c r="BQ17" s="35">
        <v>0.15</v>
      </c>
      <c r="BR17" s="35">
        <v>0.23</v>
      </c>
      <c r="BS17" s="35">
        <v>1.8</v>
      </c>
      <c r="BT17" s="35">
        <v>0</v>
      </c>
      <c r="BU17" s="35">
        <v>0</v>
      </c>
      <c r="BV17" s="35">
        <v>0.09</v>
      </c>
      <c r="BW17" s="35">
        <v>0.01</v>
      </c>
      <c r="BX17" s="35">
        <v>0</v>
      </c>
      <c r="BY17" s="35">
        <v>0</v>
      </c>
      <c r="BZ17" s="35">
        <v>0</v>
      </c>
      <c r="CA17" s="35">
        <v>0</v>
      </c>
      <c r="CB17" s="35">
        <v>2.5</v>
      </c>
      <c r="CC17" s="34">
        <v>11.92</v>
      </c>
      <c r="CE17" s="32">
        <v>45</v>
      </c>
      <c r="CG17" s="32">
        <v>0.4</v>
      </c>
      <c r="CH17" s="32">
        <v>0.1</v>
      </c>
      <c r="CI17" s="32">
        <v>0.25</v>
      </c>
      <c r="CJ17" s="32">
        <v>20</v>
      </c>
      <c r="CK17" s="32">
        <v>8.1999999999999993</v>
      </c>
      <c r="CL17" s="32">
        <v>14.1</v>
      </c>
      <c r="CM17" s="32">
        <v>1.71</v>
      </c>
      <c r="CN17" s="32">
        <v>0.87</v>
      </c>
      <c r="CO17" s="32">
        <v>1.29</v>
      </c>
      <c r="CP17" s="32">
        <v>0</v>
      </c>
      <c r="CQ17" s="32">
        <v>0</v>
      </c>
      <c r="CR17" s="32">
        <v>7.22</v>
      </c>
    </row>
    <row r="18" spans="1:96" s="32" customFormat="1">
      <c r="A18" s="32" t="str">
        <f>"2"</f>
        <v>2</v>
      </c>
      <c r="B18" s="33" t="s">
        <v>94</v>
      </c>
      <c r="C18" s="34" t="str">
        <f>"37,7"</f>
        <v>37,7</v>
      </c>
      <c r="D18" s="34">
        <v>2.4900000000000002</v>
      </c>
      <c r="E18" s="34">
        <v>0</v>
      </c>
      <c r="F18" s="34">
        <v>0.25</v>
      </c>
      <c r="G18" s="34">
        <v>0.25</v>
      </c>
      <c r="H18" s="34">
        <v>17.68</v>
      </c>
      <c r="I18" s="34">
        <v>84.410676999999993</v>
      </c>
      <c r="J18" s="35">
        <v>0</v>
      </c>
      <c r="K18" s="35">
        <v>0</v>
      </c>
      <c r="L18" s="35">
        <v>0</v>
      </c>
      <c r="M18" s="35">
        <v>0</v>
      </c>
      <c r="N18" s="35">
        <v>0.41</v>
      </c>
      <c r="O18" s="35">
        <v>17.190000000000001</v>
      </c>
      <c r="P18" s="35">
        <v>0.08</v>
      </c>
      <c r="Q18" s="35">
        <v>0</v>
      </c>
      <c r="R18" s="35">
        <v>0</v>
      </c>
      <c r="S18" s="35">
        <v>0</v>
      </c>
      <c r="T18" s="35">
        <v>0.68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120.37</v>
      </c>
      <c r="AL18" s="35">
        <v>125.29</v>
      </c>
      <c r="AM18" s="35">
        <v>191.87</v>
      </c>
      <c r="AN18" s="35">
        <v>63.63</v>
      </c>
      <c r="AO18" s="35">
        <v>37.72</v>
      </c>
      <c r="AP18" s="35">
        <v>75.44</v>
      </c>
      <c r="AQ18" s="35">
        <v>28.54</v>
      </c>
      <c r="AR18" s="35">
        <v>136.44</v>
      </c>
      <c r="AS18" s="35">
        <v>84.62</v>
      </c>
      <c r="AT18" s="35">
        <v>118.08</v>
      </c>
      <c r="AU18" s="35">
        <v>97.41</v>
      </c>
      <c r="AV18" s="35">
        <v>51.17</v>
      </c>
      <c r="AW18" s="35">
        <v>90.53</v>
      </c>
      <c r="AX18" s="35">
        <v>757</v>
      </c>
      <c r="AY18" s="35">
        <v>0</v>
      </c>
      <c r="AZ18" s="35">
        <v>246.65</v>
      </c>
      <c r="BA18" s="35">
        <v>107.25</v>
      </c>
      <c r="BB18" s="35">
        <v>71.17</v>
      </c>
      <c r="BC18" s="35">
        <v>56.41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0.03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0.02</v>
      </c>
      <c r="BT18" s="35">
        <v>0</v>
      </c>
      <c r="BU18" s="35">
        <v>0</v>
      </c>
      <c r="BV18" s="35">
        <v>0.1</v>
      </c>
      <c r="BW18" s="35">
        <v>0.01</v>
      </c>
      <c r="BX18" s="35">
        <v>0</v>
      </c>
      <c r="BY18" s="35">
        <v>0</v>
      </c>
      <c r="BZ18" s="35">
        <v>0</v>
      </c>
      <c r="CA18" s="35">
        <v>0</v>
      </c>
      <c r="CB18" s="35">
        <v>14.74</v>
      </c>
      <c r="CC18" s="34">
        <v>2.11</v>
      </c>
      <c r="CE18" s="32">
        <v>0</v>
      </c>
      <c r="CG18" s="32">
        <v>0</v>
      </c>
      <c r="CH18" s="32">
        <v>0</v>
      </c>
      <c r="CI18" s="32">
        <v>0</v>
      </c>
      <c r="CJ18" s="32">
        <v>844.27</v>
      </c>
      <c r="CK18" s="32">
        <v>325.27</v>
      </c>
      <c r="CL18" s="32">
        <v>584.77</v>
      </c>
      <c r="CM18" s="32">
        <v>6.75</v>
      </c>
      <c r="CN18" s="32">
        <v>6.75</v>
      </c>
      <c r="CO18" s="32">
        <v>6.75</v>
      </c>
      <c r="CP18" s="32">
        <v>0</v>
      </c>
      <c r="CQ18" s="32">
        <v>0</v>
      </c>
      <c r="CR18" s="32">
        <v>1.76</v>
      </c>
    </row>
    <row r="19" spans="1:96" s="28" customFormat="1">
      <c r="A19" s="28" t="str">
        <f>"27/10"</f>
        <v>27/10</v>
      </c>
      <c r="B19" s="29" t="s">
        <v>95</v>
      </c>
      <c r="C19" s="30" t="str">
        <f>"200"</f>
        <v>200</v>
      </c>
      <c r="D19" s="30">
        <v>0.1</v>
      </c>
      <c r="E19" s="30">
        <v>0</v>
      </c>
      <c r="F19" s="30">
        <v>0.02</v>
      </c>
      <c r="G19" s="30">
        <v>0.02</v>
      </c>
      <c r="H19" s="30">
        <v>5.94</v>
      </c>
      <c r="I19" s="30">
        <v>23.095202</v>
      </c>
      <c r="J19" s="31">
        <v>0</v>
      </c>
      <c r="K19" s="31">
        <v>0</v>
      </c>
      <c r="L19" s="31">
        <v>0</v>
      </c>
      <c r="M19" s="31">
        <v>0</v>
      </c>
      <c r="N19" s="31">
        <v>5.89</v>
      </c>
      <c r="O19" s="31">
        <v>0</v>
      </c>
      <c r="P19" s="31">
        <v>0.05</v>
      </c>
      <c r="Q19" s="31">
        <v>0</v>
      </c>
      <c r="R19" s="31">
        <v>0</v>
      </c>
      <c r="S19" s="31">
        <v>0</v>
      </c>
      <c r="T19" s="31">
        <v>0.03</v>
      </c>
      <c r="U19" s="31">
        <v>0.06</v>
      </c>
      <c r="V19" s="31">
        <v>0.18</v>
      </c>
      <c r="W19" s="31">
        <v>0.17</v>
      </c>
      <c r="X19" s="31">
        <v>0</v>
      </c>
      <c r="Y19" s="31">
        <v>0</v>
      </c>
      <c r="Z19" s="31">
        <v>0.02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1">
        <v>200.05</v>
      </c>
      <c r="CC19" s="30">
        <v>1.2</v>
      </c>
      <c r="CE19" s="28">
        <v>0</v>
      </c>
      <c r="CG19" s="28">
        <v>0.6</v>
      </c>
      <c r="CH19" s="28">
        <v>0.6</v>
      </c>
      <c r="CI19" s="28">
        <v>0.6</v>
      </c>
      <c r="CJ19" s="28">
        <v>60</v>
      </c>
      <c r="CK19" s="28">
        <v>24.6</v>
      </c>
      <c r="CL19" s="28">
        <v>42.3</v>
      </c>
      <c r="CM19" s="28">
        <v>6.54</v>
      </c>
      <c r="CN19" s="28">
        <v>3.84</v>
      </c>
      <c r="CO19" s="28">
        <v>5.19</v>
      </c>
      <c r="CP19" s="28">
        <v>6</v>
      </c>
      <c r="CQ19" s="28">
        <v>0</v>
      </c>
      <c r="CR19" s="28">
        <v>0.73</v>
      </c>
    </row>
    <row r="20" spans="1:96" s="36" customFormat="1" ht="11.4">
      <c r="B20" s="37" t="s">
        <v>99</v>
      </c>
      <c r="C20" s="38"/>
      <c r="D20" s="38">
        <v>5.56</v>
      </c>
      <c r="E20" s="38">
        <v>1.87</v>
      </c>
      <c r="F20" s="38">
        <v>11.03</v>
      </c>
      <c r="G20" s="38">
        <v>0.56999999999999995</v>
      </c>
      <c r="H20" s="38">
        <v>38.549999999999997</v>
      </c>
      <c r="I20" s="38">
        <v>275.06</v>
      </c>
      <c r="J20" s="39">
        <v>7.11</v>
      </c>
      <c r="K20" s="39">
        <v>0.27</v>
      </c>
      <c r="L20" s="39">
        <v>0</v>
      </c>
      <c r="M20" s="39">
        <v>0</v>
      </c>
      <c r="N20" s="39">
        <v>11.95</v>
      </c>
      <c r="O20" s="39">
        <v>26.05</v>
      </c>
      <c r="P20" s="39">
        <v>0.55000000000000004</v>
      </c>
      <c r="Q20" s="39">
        <v>0</v>
      </c>
      <c r="R20" s="39">
        <v>0</v>
      </c>
      <c r="S20" s="39">
        <v>0.06</v>
      </c>
      <c r="T20" s="39">
        <v>2.04</v>
      </c>
      <c r="U20" s="39">
        <v>266.37</v>
      </c>
      <c r="V20" s="39">
        <v>101.42</v>
      </c>
      <c r="W20" s="39">
        <v>71.83</v>
      </c>
      <c r="X20" s="39">
        <v>15.6</v>
      </c>
      <c r="Y20" s="39">
        <v>75.099999999999994</v>
      </c>
      <c r="Z20" s="39">
        <v>0.34</v>
      </c>
      <c r="AA20" s="39">
        <v>53.1</v>
      </c>
      <c r="AB20" s="39">
        <v>41.71</v>
      </c>
      <c r="AC20" s="39">
        <v>69.459999999999994</v>
      </c>
      <c r="AD20" s="39">
        <v>0.17</v>
      </c>
      <c r="AE20" s="39">
        <v>0.04</v>
      </c>
      <c r="AF20" s="39">
        <v>0.09</v>
      </c>
      <c r="AG20" s="39">
        <v>0.24</v>
      </c>
      <c r="AH20" s="39">
        <v>1.07</v>
      </c>
      <c r="AI20" s="39">
        <v>0.32</v>
      </c>
      <c r="AJ20" s="39">
        <v>0</v>
      </c>
      <c r="AK20" s="39">
        <v>278.06</v>
      </c>
      <c r="AL20" s="39">
        <v>272.88</v>
      </c>
      <c r="AM20" s="39">
        <v>498.85</v>
      </c>
      <c r="AN20" s="39">
        <v>233.05</v>
      </c>
      <c r="AO20" s="39">
        <v>112.02</v>
      </c>
      <c r="AP20" s="39">
        <v>197.72</v>
      </c>
      <c r="AQ20" s="39">
        <v>76.760000000000005</v>
      </c>
      <c r="AR20" s="39">
        <v>287.64999999999998</v>
      </c>
      <c r="AS20" s="39">
        <v>183.22</v>
      </c>
      <c r="AT20" s="39">
        <v>183.58</v>
      </c>
      <c r="AU20" s="39">
        <v>182.79</v>
      </c>
      <c r="AV20" s="39">
        <v>83.57</v>
      </c>
      <c r="AW20" s="39">
        <v>134.63999999999999</v>
      </c>
      <c r="AX20" s="39">
        <v>996.73</v>
      </c>
      <c r="AY20" s="39">
        <v>0</v>
      </c>
      <c r="AZ20" s="39">
        <v>326.05</v>
      </c>
      <c r="BA20" s="39">
        <v>180.56</v>
      </c>
      <c r="BB20" s="39">
        <v>228.05</v>
      </c>
      <c r="BC20" s="39">
        <v>93.42</v>
      </c>
      <c r="BD20" s="39">
        <v>0.33</v>
      </c>
      <c r="BE20" s="39">
        <v>0.15</v>
      </c>
      <c r="BF20" s="39">
        <v>0.08</v>
      </c>
      <c r="BG20" s="39">
        <v>0.18</v>
      </c>
      <c r="BH20" s="39">
        <v>0.21</v>
      </c>
      <c r="BI20" s="39">
        <v>0.96</v>
      </c>
      <c r="BJ20" s="39">
        <v>0</v>
      </c>
      <c r="BK20" s="39">
        <v>2.73</v>
      </c>
      <c r="BL20" s="39">
        <v>0</v>
      </c>
      <c r="BM20" s="39">
        <v>0.83</v>
      </c>
      <c r="BN20" s="39">
        <v>0</v>
      </c>
      <c r="BO20" s="39">
        <v>0</v>
      </c>
      <c r="BP20" s="39">
        <v>0</v>
      </c>
      <c r="BQ20" s="39">
        <v>0.19</v>
      </c>
      <c r="BR20" s="39">
        <v>0.28000000000000003</v>
      </c>
      <c r="BS20" s="39">
        <v>2.2599999999999998</v>
      </c>
      <c r="BT20" s="39">
        <v>0</v>
      </c>
      <c r="BU20" s="39">
        <v>0</v>
      </c>
      <c r="BV20" s="39">
        <v>0.35</v>
      </c>
      <c r="BW20" s="39">
        <v>0.02</v>
      </c>
      <c r="BX20" s="39">
        <v>0</v>
      </c>
      <c r="BY20" s="39">
        <v>0</v>
      </c>
      <c r="BZ20" s="39">
        <v>0</v>
      </c>
      <c r="CA20" s="39">
        <v>0</v>
      </c>
      <c r="CB20" s="39">
        <v>315.97000000000003</v>
      </c>
      <c r="CC20" s="38">
        <f>SUM($CC$15:$CC$19)</f>
        <v>27.3</v>
      </c>
      <c r="CD20" s="36">
        <f>$I$20/$I$87*100</f>
        <v>4.3796782673632286</v>
      </c>
      <c r="CE20" s="36">
        <v>60.06</v>
      </c>
      <c r="CG20" s="36">
        <v>28.61</v>
      </c>
      <c r="CH20" s="36">
        <v>15.21</v>
      </c>
      <c r="CI20" s="36">
        <v>21.91</v>
      </c>
      <c r="CJ20" s="36">
        <v>1602.98</v>
      </c>
      <c r="CK20" s="36">
        <v>681.65</v>
      </c>
      <c r="CL20" s="36">
        <v>1142.32</v>
      </c>
      <c r="CM20" s="36">
        <v>27.51</v>
      </c>
      <c r="CN20" s="36">
        <v>18.809999999999999</v>
      </c>
      <c r="CO20" s="36">
        <v>23.16</v>
      </c>
      <c r="CP20" s="36">
        <v>9</v>
      </c>
      <c r="CQ20" s="36">
        <v>0.6</v>
      </c>
    </row>
    <row r="21" spans="1:96">
      <c r="B21" s="27" t="s">
        <v>100</v>
      </c>
      <c r="C21" s="16"/>
      <c r="D21" s="16"/>
      <c r="E21" s="16"/>
      <c r="F21" s="16"/>
      <c r="G21" s="16"/>
      <c r="H21" s="16"/>
      <c r="I21" s="16"/>
    </row>
    <row r="22" spans="1:96" s="32" customFormat="1">
      <c r="A22" s="32" t="str">
        <f>"18/1"</f>
        <v>18/1</v>
      </c>
      <c r="B22" s="33" t="s">
        <v>101</v>
      </c>
      <c r="C22" s="34" t="str">
        <f>"20"</f>
        <v>20</v>
      </c>
      <c r="D22" s="34">
        <v>0.16</v>
      </c>
      <c r="E22" s="34">
        <v>0</v>
      </c>
      <c r="F22" s="34">
        <v>0.02</v>
      </c>
      <c r="G22" s="34">
        <v>0.02</v>
      </c>
      <c r="H22" s="34">
        <v>0.69</v>
      </c>
      <c r="I22" s="34">
        <v>3.1222799999999995</v>
      </c>
      <c r="J22" s="35">
        <v>0</v>
      </c>
      <c r="K22" s="35">
        <v>0</v>
      </c>
      <c r="L22" s="35">
        <v>0</v>
      </c>
      <c r="M22" s="35">
        <v>0</v>
      </c>
      <c r="N22" s="35">
        <v>0.47</v>
      </c>
      <c r="O22" s="35">
        <v>0.02</v>
      </c>
      <c r="P22" s="35">
        <v>0.2</v>
      </c>
      <c r="Q22" s="35">
        <v>0</v>
      </c>
      <c r="R22" s="35">
        <v>0</v>
      </c>
      <c r="S22" s="35">
        <v>0.02</v>
      </c>
      <c r="T22" s="35">
        <v>0.1</v>
      </c>
      <c r="U22" s="35">
        <v>1.57</v>
      </c>
      <c r="V22" s="35">
        <v>27.64</v>
      </c>
      <c r="W22" s="35">
        <v>4.51</v>
      </c>
      <c r="X22" s="35">
        <v>2.74</v>
      </c>
      <c r="Y22" s="35">
        <v>8.23</v>
      </c>
      <c r="Z22" s="35">
        <v>0.12</v>
      </c>
      <c r="AA22" s="35">
        <v>0</v>
      </c>
      <c r="AB22" s="35">
        <v>11.76</v>
      </c>
      <c r="AC22" s="35">
        <v>2</v>
      </c>
      <c r="AD22" s="35">
        <v>0.02</v>
      </c>
      <c r="AE22" s="35">
        <v>0.01</v>
      </c>
      <c r="AF22" s="35">
        <v>0.01</v>
      </c>
      <c r="AG22" s="35">
        <v>0.04</v>
      </c>
      <c r="AH22" s="35">
        <v>0.06</v>
      </c>
      <c r="AI22" s="35">
        <v>1.96</v>
      </c>
      <c r="AJ22" s="35">
        <v>0</v>
      </c>
      <c r="AK22" s="35">
        <v>5.29</v>
      </c>
      <c r="AL22" s="35">
        <v>4.12</v>
      </c>
      <c r="AM22" s="35">
        <v>5.88</v>
      </c>
      <c r="AN22" s="35">
        <v>5.0999999999999996</v>
      </c>
      <c r="AO22" s="35">
        <v>1.18</v>
      </c>
      <c r="AP22" s="35">
        <v>4.12</v>
      </c>
      <c r="AQ22" s="35">
        <v>0.98</v>
      </c>
      <c r="AR22" s="35">
        <v>3.33</v>
      </c>
      <c r="AS22" s="35">
        <v>5.0999999999999996</v>
      </c>
      <c r="AT22" s="35">
        <v>8.82</v>
      </c>
      <c r="AU22" s="35">
        <v>10.39</v>
      </c>
      <c r="AV22" s="35">
        <v>1.96</v>
      </c>
      <c r="AW22" s="35">
        <v>5.49</v>
      </c>
      <c r="AX22" s="35">
        <v>27.44</v>
      </c>
      <c r="AY22" s="35">
        <v>0</v>
      </c>
      <c r="AZ22" s="35">
        <v>3.33</v>
      </c>
      <c r="BA22" s="35">
        <v>5.29</v>
      </c>
      <c r="BB22" s="35">
        <v>4.12</v>
      </c>
      <c r="BC22" s="35">
        <v>1.37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19</v>
      </c>
      <c r="CC22" s="34">
        <v>4.8600000000000003</v>
      </c>
      <c r="CE22" s="32">
        <v>1.96</v>
      </c>
      <c r="CG22" s="32">
        <v>1.2</v>
      </c>
      <c r="CH22" s="32">
        <v>1.2</v>
      </c>
      <c r="CI22" s="32">
        <v>1.2</v>
      </c>
      <c r="CJ22" s="32">
        <v>340</v>
      </c>
      <c r="CK22" s="32">
        <v>80</v>
      </c>
      <c r="CL22" s="32">
        <v>210</v>
      </c>
      <c r="CM22" s="32">
        <v>0.08</v>
      </c>
      <c r="CN22" s="32">
        <v>0.08</v>
      </c>
      <c r="CO22" s="32">
        <v>0.08</v>
      </c>
      <c r="CP22" s="32">
        <v>0</v>
      </c>
      <c r="CQ22" s="32">
        <v>0</v>
      </c>
      <c r="CR22" s="32">
        <v>2.95</v>
      </c>
    </row>
    <row r="23" spans="1:96" s="32" customFormat="1">
      <c r="A23" s="32" t="str">
        <f>"43/3"</f>
        <v>43/3</v>
      </c>
      <c r="B23" s="33" t="s">
        <v>102</v>
      </c>
      <c r="C23" s="34" t="str">
        <f>"150"</f>
        <v>150</v>
      </c>
      <c r="D23" s="34">
        <v>3.63</v>
      </c>
      <c r="E23" s="34">
        <v>0.03</v>
      </c>
      <c r="F23" s="34">
        <v>3.18</v>
      </c>
      <c r="G23" s="34">
        <v>0.51</v>
      </c>
      <c r="H23" s="34">
        <v>38.26</v>
      </c>
      <c r="I23" s="34">
        <v>196.74747750000003</v>
      </c>
      <c r="J23" s="35">
        <v>1.92</v>
      </c>
      <c r="K23" s="35">
        <v>0.08</v>
      </c>
      <c r="L23" s="35">
        <v>0</v>
      </c>
      <c r="M23" s="35">
        <v>0</v>
      </c>
      <c r="N23" s="35">
        <v>0.41</v>
      </c>
      <c r="O23" s="35">
        <v>36.36</v>
      </c>
      <c r="P23" s="35">
        <v>1.5</v>
      </c>
      <c r="Q23" s="35">
        <v>0</v>
      </c>
      <c r="R23" s="35">
        <v>0</v>
      </c>
      <c r="S23" s="35">
        <v>0</v>
      </c>
      <c r="T23" s="35">
        <v>1.17</v>
      </c>
      <c r="U23" s="35">
        <v>294.22000000000003</v>
      </c>
      <c r="V23" s="35">
        <v>53.16</v>
      </c>
      <c r="W23" s="35">
        <v>7.62</v>
      </c>
      <c r="X23" s="35">
        <v>25.09</v>
      </c>
      <c r="Y23" s="35">
        <v>74.81</v>
      </c>
      <c r="Z23" s="35">
        <v>0.54</v>
      </c>
      <c r="AA23" s="35">
        <v>15</v>
      </c>
      <c r="AB23" s="35">
        <v>10.130000000000001</v>
      </c>
      <c r="AC23" s="35">
        <v>16.88</v>
      </c>
      <c r="AD23" s="35">
        <v>0.25</v>
      </c>
      <c r="AE23" s="35">
        <v>0.04</v>
      </c>
      <c r="AF23" s="35">
        <v>0.02</v>
      </c>
      <c r="AG23" s="35">
        <v>0.72</v>
      </c>
      <c r="AH23" s="35">
        <v>1.74</v>
      </c>
      <c r="AI23" s="35">
        <v>0</v>
      </c>
      <c r="AJ23" s="35">
        <v>0</v>
      </c>
      <c r="AK23" s="35">
        <v>217.63</v>
      </c>
      <c r="AL23" s="35">
        <v>171.29</v>
      </c>
      <c r="AM23" s="35">
        <v>321.77999999999997</v>
      </c>
      <c r="AN23" s="35">
        <v>135.41999999999999</v>
      </c>
      <c r="AO23" s="35">
        <v>82.94</v>
      </c>
      <c r="AP23" s="35">
        <v>125.21</v>
      </c>
      <c r="AQ23" s="35">
        <v>53.03</v>
      </c>
      <c r="AR23" s="35">
        <v>191.91</v>
      </c>
      <c r="AS23" s="35">
        <v>201.98</v>
      </c>
      <c r="AT23" s="35">
        <v>263.35000000000002</v>
      </c>
      <c r="AU23" s="35">
        <v>279.92</v>
      </c>
      <c r="AV23" s="35">
        <v>88.75</v>
      </c>
      <c r="AW23" s="35">
        <v>165.52</v>
      </c>
      <c r="AX23" s="35">
        <v>622.62</v>
      </c>
      <c r="AY23" s="35">
        <v>0</v>
      </c>
      <c r="AZ23" s="35">
        <v>171.55</v>
      </c>
      <c r="BA23" s="35">
        <v>171.77</v>
      </c>
      <c r="BB23" s="35">
        <v>150.75</v>
      </c>
      <c r="BC23" s="35">
        <v>70.849999999999994</v>
      </c>
      <c r="BD23" s="35">
        <v>0.1</v>
      </c>
      <c r="BE23" s="35">
        <v>0.05</v>
      </c>
      <c r="BF23" s="35">
        <v>0.02</v>
      </c>
      <c r="BG23" s="35">
        <v>0.06</v>
      </c>
      <c r="BH23" s="35">
        <v>0.06</v>
      </c>
      <c r="BI23" s="35">
        <v>0.3</v>
      </c>
      <c r="BJ23" s="35">
        <v>0</v>
      </c>
      <c r="BK23" s="35">
        <v>0.9</v>
      </c>
      <c r="BL23" s="35">
        <v>0</v>
      </c>
      <c r="BM23" s="35">
        <v>0.27</v>
      </c>
      <c r="BN23" s="35">
        <v>0</v>
      </c>
      <c r="BO23" s="35">
        <v>0</v>
      </c>
      <c r="BP23" s="35">
        <v>0</v>
      </c>
      <c r="BQ23" s="35">
        <v>0.06</v>
      </c>
      <c r="BR23" s="35">
        <v>0.09</v>
      </c>
      <c r="BS23" s="35">
        <v>0.83</v>
      </c>
      <c r="BT23" s="35">
        <v>0</v>
      </c>
      <c r="BU23" s="35">
        <v>0</v>
      </c>
      <c r="BV23" s="35">
        <v>0.13</v>
      </c>
      <c r="BW23" s="35">
        <v>0</v>
      </c>
      <c r="BX23" s="35">
        <v>0</v>
      </c>
      <c r="BY23" s="35">
        <v>0</v>
      </c>
      <c r="BZ23" s="35">
        <v>0</v>
      </c>
      <c r="CA23" s="35">
        <v>0</v>
      </c>
      <c r="CB23" s="35">
        <v>117.79</v>
      </c>
      <c r="CC23" s="34">
        <v>13.49</v>
      </c>
      <c r="CE23" s="32">
        <v>16.690000000000001</v>
      </c>
      <c r="CG23" s="32">
        <v>35.78</v>
      </c>
      <c r="CH23" s="32">
        <v>19.66</v>
      </c>
      <c r="CI23" s="32">
        <v>27.72</v>
      </c>
      <c r="CJ23" s="32">
        <v>2265.86</v>
      </c>
      <c r="CK23" s="32">
        <v>1109.72</v>
      </c>
      <c r="CL23" s="32">
        <v>1687.79</v>
      </c>
      <c r="CM23" s="32">
        <v>30.96</v>
      </c>
      <c r="CN23" s="32">
        <v>16.420000000000002</v>
      </c>
      <c r="CO23" s="32">
        <v>23.69</v>
      </c>
      <c r="CP23" s="32">
        <v>0</v>
      </c>
      <c r="CQ23" s="32">
        <v>0.75</v>
      </c>
      <c r="CR23" s="32">
        <v>8.18</v>
      </c>
    </row>
    <row r="24" spans="1:96" s="32" customFormat="1">
      <c r="A24" s="32" t="str">
        <f>"16/10"</f>
        <v>16/10</v>
      </c>
      <c r="B24" s="33" t="s">
        <v>103</v>
      </c>
      <c r="C24" s="34" t="str">
        <f>"90"</f>
        <v>90</v>
      </c>
      <c r="D24" s="34">
        <v>11.25</v>
      </c>
      <c r="E24" s="34">
        <v>10.45</v>
      </c>
      <c r="F24" s="34">
        <v>13.03</v>
      </c>
      <c r="G24" s="34">
        <v>1.7</v>
      </c>
      <c r="H24" s="34">
        <v>5.58</v>
      </c>
      <c r="I24" s="34">
        <v>184.88234</v>
      </c>
      <c r="J24" s="35">
        <v>4.09</v>
      </c>
      <c r="K24" s="35">
        <v>1.3</v>
      </c>
      <c r="L24" s="35">
        <v>0</v>
      </c>
      <c r="M24" s="35">
        <v>0</v>
      </c>
      <c r="N24" s="35">
        <v>0.82</v>
      </c>
      <c r="O24" s="35">
        <v>4.57</v>
      </c>
      <c r="P24" s="35">
        <v>0.2</v>
      </c>
      <c r="Q24" s="35">
        <v>0</v>
      </c>
      <c r="R24" s="35">
        <v>0</v>
      </c>
      <c r="S24" s="35">
        <v>0.11</v>
      </c>
      <c r="T24" s="35">
        <v>1.45</v>
      </c>
      <c r="U24" s="35">
        <v>61.17</v>
      </c>
      <c r="V24" s="35">
        <v>47.67</v>
      </c>
      <c r="W24" s="35">
        <v>28.36</v>
      </c>
      <c r="X24" s="35">
        <v>4.28</v>
      </c>
      <c r="Y24" s="35">
        <v>55.97</v>
      </c>
      <c r="Z24" s="35">
        <v>0.74</v>
      </c>
      <c r="AA24" s="35">
        <v>39.229999999999997</v>
      </c>
      <c r="AB24" s="35">
        <v>16.899999999999999</v>
      </c>
      <c r="AC24" s="35">
        <v>74.23</v>
      </c>
      <c r="AD24" s="35">
        <v>1.27</v>
      </c>
      <c r="AE24" s="35">
        <v>0.02</v>
      </c>
      <c r="AF24" s="35">
        <v>7.0000000000000007E-2</v>
      </c>
      <c r="AG24" s="35">
        <v>2.7</v>
      </c>
      <c r="AH24" s="35">
        <v>8.2100000000000009</v>
      </c>
      <c r="AI24" s="35">
        <v>0.03</v>
      </c>
      <c r="AJ24" s="35">
        <v>0</v>
      </c>
      <c r="AK24" s="35">
        <v>672.99</v>
      </c>
      <c r="AL24" s="35">
        <v>682.57</v>
      </c>
      <c r="AM24" s="35">
        <v>1029.81</v>
      </c>
      <c r="AN24" s="35">
        <v>1146.4000000000001</v>
      </c>
      <c r="AO24" s="35">
        <v>317.77</v>
      </c>
      <c r="AP24" s="35">
        <v>579.41</v>
      </c>
      <c r="AQ24" s="35">
        <v>46.9</v>
      </c>
      <c r="AR24" s="35">
        <v>605.1</v>
      </c>
      <c r="AS24" s="35">
        <v>113.78</v>
      </c>
      <c r="AT24" s="35">
        <v>133.33000000000001</v>
      </c>
      <c r="AU24" s="35">
        <v>193.24</v>
      </c>
      <c r="AV24" s="35">
        <v>339.19</v>
      </c>
      <c r="AW24" s="35">
        <v>77.55</v>
      </c>
      <c r="AX24" s="35">
        <v>502.64</v>
      </c>
      <c r="AY24" s="35">
        <v>0.76</v>
      </c>
      <c r="AZ24" s="35">
        <v>166.32</v>
      </c>
      <c r="BA24" s="35">
        <v>159.11000000000001</v>
      </c>
      <c r="BB24" s="35">
        <v>427.35</v>
      </c>
      <c r="BC24" s="35">
        <v>163.74</v>
      </c>
      <c r="BD24" s="35">
        <v>0</v>
      </c>
      <c r="BE24" s="35">
        <v>0</v>
      </c>
      <c r="BF24" s="35">
        <v>0.01</v>
      </c>
      <c r="BG24" s="35">
        <v>0.03</v>
      </c>
      <c r="BH24" s="35">
        <v>0.03</v>
      </c>
      <c r="BI24" s="35">
        <v>7.0000000000000007E-2</v>
      </c>
      <c r="BJ24" s="35">
        <v>0.01</v>
      </c>
      <c r="BK24" s="35">
        <v>0.28000000000000003</v>
      </c>
      <c r="BL24" s="35">
        <v>0.01</v>
      </c>
      <c r="BM24" s="35">
        <v>0.16</v>
      </c>
      <c r="BN24" s="35">
        <v>0.01</v>
      </c>
      <c r="BO24" s="35">
        <v>0.01</v>
      </c>
      <c r="BP24" s="35">
        <v>0</v>
      </c>
      <c r="BQ24" s="35">
        <v>0.01</v>
      </c>
      <c r="BR24" s="35">
        <v>0.01</v>
      </c>
      <c r="BS24" s="35">
        <v>0.57999999999999996</v>
      </c>
      <c r="BT24" s="35">
        <v>0</v>
      </c>
      <c r="BU24" s="35">
        <v>0</v>
      </c>
      <c r="BV24" s="35">
        <v>1.01</v>
      </c>
      <c r="BW24" s="35">
        <v>0</v>
      </c>
      <c r="BX24" s="35">
        <v>0</v>
      </c>
      <c r="BY24" s="35">
        <v>0</v>
      </c>
      <c r="BZ24" s="35">
        <v>0</v>
      </c>
      <c r="CA24" s="35">
        <v>0</v>
      </c>
      <c r="CB24" s="35">
        <v>69.44</v>
      </c>
      <c r="CC24" s="34">
        <v>44.45</v>
      </c>
      <c r="CE24" s="32">
        <v>42.04</v>
      </c>
      <c r="CG24" s="32">
        <v>15.22</v>
      </c>
      <c r="CH24" s="32">
        <v>8.34</v>
      </c>
      <c r="CI24" s="32">
        <v>11.78</v>
      </c>
      <c r="CJ24" s="32">
        <v>424.33</v>
      </c>
      <c r="CK24" s="32">
        <v>207.84</v>
      </c>
      <c r="CL24" s="32">
        <v>316.08999999999997</v>
      </c>
      <c r="CM24" s="32">
        <v>3.45</v>
      </c>
      <c r="CN24" s="32">
        <v>2.6</v>
      </c>
      <c r="CO24" s="32">
        <v>3.03</v>
      </c>
      <c r="CP24" s="32">
        <v>0</v>
      </c>
      <c r="CQ24" s="32">
        <v>0.5</v>
      </c>
      <c r="CR24" s="32">
        <v>27.06</v>
      </c>
    </row>
    <row r="25" spans="1:96" s="32" customFormat="1">
      <c r="A25" s="32" t="str">
        <f>"601"</f>
        <v>601</v>
      </c>
      <c r="B25" s="33" t="s">
        <v>104</v>
      </c>
      <c r="C25" s="34" t="str">
        <f>"30"</f>
        <v>30</v>
      </c>
      <c r="D25" s="34">
        <v>0.43</v>
      </c>
      <c r="E25" s="34">
        <v>0</v>
      </c>
      <c r="F25" s="34">
        <v>0.89</v>
      </c>
      <c r="G25" s="34">
        <v>0.03</v>
      </c>
      <c r="H25" s="34">
        <v>1.74</v>
      </c>
      <c r="I25" s="34">
        <v>16.849643977499998</v>
      </c>
      <c r="J25" s="35">
        <v>0.68</v>
      </c>
      <c r="K25" s="35">
        <v>0</v>
      </c>
      <c r="L25" s="35">
        <v>0</v>
      </c>
      <c r="M25" s="35">
        <v>0</v>
      </c>
      <c r="N25" s="35">
        <v>0.39</v>
      </c>
      <c r="O25" s="35">
        <v>1.27</v>
      </c>
      <c r="P25" s="35">
        <v>7.0000000000000007E-2</v>
      </c>
      <c r="Q25" s="35">
        <v>0</v>
      </c>
      <c r="R25" s="35">
        <v>0</v>
      </c>
      <c r="S25" s="35">
        <v>0.08</v>
      </c>
      <c r="T25" s="35">
        <v>0.56999999999999995</v>
      </c>
      <c r="U25" s="35">
        <v>196.75</v>
      </c>
      <c r="V25" s="35">
        <v>15.83</v>
      </c>
      <c r="W25" s="35">
        <v>7.2</v>
      </c>
      <c r="X25" s="35">
        <v>1.27</v>
      </c>
      <c r="Y25" s="35">
        <v>5.79</v>
      </c>
      <c r="Z25" s="35">
        <v>0.06</v>
      </c>
      <c r="AA25" s="35">
        <v>2.7</v>
      </c>
      <c r="AB25" s="35">
        <v>14.88</v>
      </c>
      <c r="AC25" s="35">
        <v>10.73</v>
      </c>
      <c r="AD25" s="35">
        <v>7.0000000000000007E-2</v>
      </c>
      <c r="AE25" s="35">
        <v>0</v>
      </c>
      <c r="AF25" s="35">
        <v>0.01</v>
      </c>
      <c r="AG25" s="35">
        <v>0.04</v>
      </c>
      <c r="AH25" s="35">
        <v>0.14000000000000001</v>
      </c>
      <c r="AI25" s="35">
        <v>0.17</v>
      </c>
      <c r="AJ25" s="35">
        <v>0</v>
      </c>
      <c r="AK25" s="35">
        <v>9.36</v>
      </c>
      <c r="AL25" s="35">
        <v>8.5500000000000007</v>
      </c>
      <c r="AM25" s="35">
        <v>16.02</v>
      </c>
      <c r="AN25" s="35">
        <v>4.97</v>
      </c>
      <c r="AO25" s="35">
        <v>3.04</v>
      </c>
      <c r="AP25" s="35">
        <v>6.18</v>
      </c>
      <c r="AQ25" s="35">
        <v>1.99</v>
      </c>
      <c r="AR25" s="35">
        <v>9.94</v>
      </c>
      <c r="AS25" s="35">
        <v>6.56</v>
      </c>
      <c r="AT25" s="35">
        <v>7.95</v>
      </c>
      <c r="AU25" s="35">
        <v>6.76</v>
      </c>
      <c r="AV25" s="35">
        <v>3.98</v>
      </c>
      <c r="AW25" s="35">
        <v>6.96</v>
      </c>
      <c r="AX25" s="35">
        <v>61.23</v>
      </c>
      <c r="AY25" s="35">
        <v>0</v>
      </c>
      <c r="AZ25" s="35">
        <v>19.28</v>
      </c>
      <c r="BA25" s="35">
        <v>9.94</v>
      </c>
      <c r="BB25" s="35">
        <v>4.97</v>
      </c>
      <c r="BC25" s="35">
        <v>3.98</v>
      </c>
      <c r="BD25" s="35">
        <v>0</v>
      </c>
      <c r="BE25" s="35">
        <v>0</v>
      </c>
      <c r="BF25" s="35">
        <v>0</v>
      </c>
      <c r="BG25" s="35">
        <v>0</v>
      </c>
      <c r="BH25" s="35">
        <v>0</v>
      </c>
      <c r="BI25" s="35">
        <v>0</v>
      </c>
      <c r="BJ25" s="35">
        <v>0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  <c r="BU25" s="35">
        <v>0</v>
      </c>
      <c r="BV25" s="35">
        <v>0.01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29.26</v>
      </c>
      <c r="CC25" s="34">
        <v>3.13</v>
      </c>
      <c r="CE25" s="32">
        <v>5.18</v>
      </c>
      <c r="CG25" s="32">
        <v>20.86</v>
      </c>
      <c r="CH25" s="32">
        <v>10.86</v>
      </c>
      <c r="CI25" s="32">
        <v>15.86</v>
      </c>
      <c r="CJ25" s="32">
        <v>94.94</v>
      </c>
      <c r="CK25" s="32">
        <v>39.14</v>
      </c>
      <c r="CL25" s="32">
        <v>67.040000000000006</v>
      </c>
      <c r="CM25" s="32">
        <v>5.29</v>
      </c>
      <c r="CN25" s="32">
        <v>3.16</v>
      </c>
      <c r="CO25" s="32">
        <v>4.25</v>
      </c>
      <c r="CP25" s="32">
        <v>0</v>
      </c>
      <c r="CQ25" s="32">
        <v>0.5</v>
      </c>
      <c r="CR25" s="32">
        <v>1.89</v>
      </c>
    </row>
    <row r="26" spans="1:96" s="32" customFormat="1">
      <c r="A26" s="32" t="str">
        <f>"2"</f>
        <v>2</v>
      </c>
      <c r="B26" s="33" t="s">
        <v>94</v>
      </c>
      <c r="C26" s="34" t="str">
        <f>"29,8"</f>
        <v>29,8</v>
      </c>
      <c r="D26" s="34">
        <v>1.97</v>
      </c>
      <c r="E26" s="34">
        <v>0</v>
      </c>
      <c r="F26" s="34">
        <v>0.2</v>
      </c>
      <c r="G26" s="34">
        <v>0.2</v>
      </c>
      <c r="H26" s="34">
        <v>13.98</v>
      </c>
      <c r="I26" s="34">
        <v>66.722497999999987</v>
      </c>
      <c r="J26" s="35">
        <v>0</v>
      </c>
      <c r="K26" s="35">
        <v>0</v>
      </c>
      <c r="L26" s="35">
        <v>0</v>
      </c>
      <c r="M26" s="35">
        <v>0</v>
      </c>
      <c r="N26" s="35">
        <v>0.33</v>
      </c>
      <c r="O26" s="35">
        <v>13.59</v>
      </c>
      <c r="P26" s="35">
        <v>0.06</v>
      </c>
      <c r="Q26" s="35">
        <v>0</v>
      </c>
      <c r="R26" s="35">
        <v>0</v>
      </c>
      <c r="S26" s="35">
        <v>0</v>
      </c>
      <c r="T26" s="35">
        <v>0.54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95.15</v>
      </c>
      <c r="AL26" s="35">
        <v>99.04</v>
      </c>
      <c r="AM26" s="35">
        <v>151.66999999999999</v>
      </c>
      <c r="AN26" s="35">
        <v>50.3</v>
      </c>
      <c r="AO26" s="35">
        <v>29.81</v>
      </c>
      <c r="AP26" s="35">
        <v>59.63</v>
      </c>
      <c r="AQ26" s="35">
        <v>22.56</v>
      </c>
      <c r="AR26" s="35">
        <v>107.85</v>
      </c>
      <c r="AS26" s="35">
        <v>66.89</v>
      </c>
      <c r="AT26" s="35">
        <v>93.33</v>
      </c>
      <c r="AU26" s="35">
        <v>77</v>
      </c>
      <c r="AV26" s="35">
        <v>40.44</v>
      </c>
      <c r="AW26" s="35">
        <v>71.56</v>
      </c>
      <c r="AX26" s="35">
        <v>598.37</v>
      </c>
      <c r="AY26" s="35">
        <v>0</v>
      </c>
      <c r="AZ26" s="35">
        <v>194.96</v>
      </c>
      <c r="BA26" s="35">
        <v>84.78</v>
      </c>
      <c r="BB26" s="35">
        <v>56.26</v>
      </c>
      <c r="BC26" s="35">
        <v>44.59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35">
        <v>0.02</v>
      </c>
      <c r="BL26" s="35">
        <v>0</v>
      </c>
      <c r="BM26" s="35">
        <v>0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0.02</v>
      </c>
      <c r="BT26" s="35">
        <v>0</v>
      </c>
      <c r="BU26" s="35">
        <v>0</v>
      </c>
      <c r="BV26" s="35">
        <v>0.08</v>
      </c>
      <c r="BW26" s="35">
        <v>0</v>
      </c>
      <c r="BX26" s="35">
        <v>0</v>
      </c>
      <c r="BY26" s="35">
        <v>0</v>
      </c>
      <c r="BZ26" s="35">
        <v>0</v>
      </c>
      <c r="CA26" s="35">
        <v>0</v>
      </c>
      <c r="CB26" s="35">
        <v>11.65</v>
      </c>
      <c r="CC26" s="34">
        <v>1.67</v>
      </c>
      <c r="CE26" s="32">
        <v>0</v>
      </c>
      <c r="CG26" s="32">
        <v>0</v>
      </c>
      <c r="CH26" s="32">
        <v>0</v>
      </c>
      <c r="CI26" s="32">
        <v>0</v>
      </c>
      <c r="CJ26" s="32">
        <v>403.22</v>
      </c>
      <c r="CK26" s="32">
        <v>155.34</v>
      </c>
      <c r="CL26" s="32">
        <v>279.27999999999997</v>
      </c>
      <c r="CM26" s="32">
        <v>3.23</v>
      </c>
      <c r="CN26" s="32">
        <v>3.23</v>
      </c>
      <c r="CO26" s="32">
        <v>3.23</v>
      </c>
      <c r="CP26" s="32">
        <v>0</v>
      </c>
      <c r="CQ26" s="32">
        <v>0</v>
      </c>
      <c r="CR26" s="32">
        <v>1.39</v>
      </c>
    </row>
    <row r="27" spans="1:96" s="28" customFormat="1">
      <c r="A27" s="28" t="str">
        <f>"27/10"</f>
        <v>27/10</v>
      </c>
      <c r="B27" s="29" t="s">
        <v>95</v>
      </c>
      <c r="C27" s="30" t="str">
        <f>"200"</f>
        <v>200</v>
      </c>
      <c r="D27" s="30">
        <v>0.1</v>
      </c>
      <c r="E27" s="30">
        <v>0</v>
      </c>
      <c r="F27" s="30">
        <v>0.02</v>
      </c>
      <c r="G27" s="30">
        <v>0.02</v>
      </c>
      <c r="H27" s="30">
        <v>5.94</v>
      </c>
      <c r="I27" s="30">
        <v>23.095202</v>
      </c>
      <c r="J27" s="31">
        <v>0</v>
      </c>
      <c r="K27" s="31">
        <v>0</v>
      </c>
      <c r="L27" s="31">
        <v>0</v>
      </c>
      <c r="M27" s="31">
        <v>0</v>
      </c>
      <c r="N27" s="31">
        <v>5.89</v>
      </c>
      <c r="O27" s="31">
        <v>0</v>
      </c>
      <c r="P27" s="31">
        <v>0.05</v>
      </c>
      <c r="Q27" s="31">
        <v>0</v>
      </c>
      <c r="R27" s="31">
        <v>0</v>
      </c>
      <c r="S27" s="31">
        <v>0</v>
      </c>
      <c r="T27" s="31">
        <v>0.03</v>
      </c>
      <c r="U27" s="31">
        <v>0.06</v>
      </c>
      <c r="V27" s="31">
        <v>0.18</v>
      </c>
      <c r="W27" s="31">
        <v>0.17</v>
      </c>
      <c r="X27" s="31">
        <v>0</v>
      </c>
      <c r="Y27" s="31">
        <v>0</v>
      </c>
      <c r="Z27" s="31">
        <v>0.02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1">
        <v>200.05</v>
      </c>
      <c r="CC27" s="30">
        <v>1.2</v>
      </c>
      <c r="CE27" s="28">
        <v>0</v>
      </c>
      <c r="CG27" s="28">
        <v>0.6</v>
      </c>
      <c r="CH27" s="28">
        <v>0.6</v>
      </c>
      <c r="CI27" s="28">
        <v>0.6</v>
      </c>
      <c r="CJ27" s="28">
        <v>60</v>
      </c>
      <c r="CK27" s="28">
        <v>24.6</v>
      </c>
      <c r="CL27" s="28">
        <v>42.3</v>
      </c>
      <c r="CM27" s="28">
        <v>6.54</v>
      </c>
      <c r="CN27" s="28">
        <v>3.84</v>
      </c>
      <c r="CO27" s="28">
        <v>5.19</v>
      </c>
      <c r="CP27" s="28">
        <v>6</v>
      </c>
      <c r="CQ27" s="28">
        <v>0</v>
      </c>
      <c r="CR27" s="28">
        <v>0.73</v>
      </c>
    </row>
    <row r="28" spans="1:96" s="36" customFormat="1" ht="22.8">
      <c r="B28" s="37" t="s">
        <v>105</v>
      </c>
      <c r="C28" s="38"/>
      <c r="D28" s="38">
        <v>17.54</v>
      </c>
      <c r="E28" s="38">
        <v>10.48</v>
      </c>
      <c r="F28" s="38">
        <v>17.350000000000001</v>
      </c>
      <c r="G28" s="38">
        <v>2.4900000000000002</v>
      </c>
      <c r="H28" s="38">
        <v>66.19</v>
      </c>
      <c r="I28" s="38">
        <v>491.42</v>
      </c>
      <c r="J28" s="39">
        <v>6.69</v>
      </c>
      <c r="K28" s="39">
        <v>1.38</v>
      </c>
      <c r="L28" s="39">
        <v>0</v>
      </c>
      <c r="M28" s="39">
        <v>0</v>
      </c>
      <c r="N28" s="39">
        <v>8.3000000000000007</v>
      </c>
      <c r="O28" s="39">
        <v>55.81</v>
      </c>
      <c r="P28" s="39">
        <v>2.08</v>
      </c>
      <c r="Q28" s="39">
        <v>0</v>
      </c>
      <c r="R28" s="39">
        <v>0</v>
      </c>
      <c r="S28" s="39">
        <v>0.21</v>
      </c>
      <c r="T28" s="39">
        <v>3.86</v>
      </c>
      <c r="U28" s="39">
        <v>553.77</v>
      </c>
      <c r="V28" s="39">
        <v>144.47</v>
      </c>
      <c r="W28" s="39">
        <v>47.87</v>
      </c>
      <c r="X28" s="39">
        <v>33.39</v>
      </c>
      <c r="Y28" s="39">
        <v>144.80000000000001</v>
      </c>
      <c r="Z28" s="39">
        <v>1.47</v>
      </c>
      <c r="AA28" s="39">
        <v>56.93</v>
      </c>
      <c r="AB28" s="39">
        <v>53.67</v>
      </c>
      <c r="AC28" s="39">
        <v>103.83</v>
      </c>
      <c r="AD28" s="39">
        <v>1.6</v>
      </c>
      <c r="AE28" s="39">
        <v>7.0000000000000007E-2</v>
      </c>
      <c r="AF28" s="39">
        <v>0.11</v>
      </c>
      <c r="AG28" s="39">
        <v>3.49</v>
      </c>
      <c r="AH28" s="39">
        <v>10.14</v>
      </c>
      <c r="AI28" s="39">
        <v>2.16</v>
      </c>
      <c r="AJ28" s="39">
        <v>0</v>
      </c>
      <c r="AK28" s="39">
        <v>1000.42</v>
      </c>
      <c r="AL28" s="39">
        <v>965.56</v>
      </c>
      <c r="AM28" s="39">
        <v>1525.16</v>
      </c>
      <c r="AN28" s="39">
        <v>1342.18</v>
      </c>
      <c r="AO28" s="39">
        <v>434.75</v>
      </c>
      <c r="AP28" s="39">
        <v>774.55</v>
      </c>
      <c r="AQ28" s="39">
        <v>125.45</v>
      </c>
      <c r="AR28" s="39">
        <v>918.14</v>
      </c>
      <c r="AS28" s="39">
        <v>394.3</v>
      </c>
      <c r="AT28" s="39">
        <v>506.79</v>
      </c>
      <c r="AU28" s="39">
        <v>567.30999999999995</v>
      </c>
      <c r="AV28" s="39">
        <v>474.32</v>
      </c>
      <c r="AW28" s="39">
        <v>327.07</v>
      </c>
      <c r="AX28" s="39">
        <v>1812.31</v>
      </c>
      <c r="AY28" s="39">
        <v>0.76</v>
      </c>
      <c r="AZ28" s="39">
        <v>555.45000000000005</v>
      </c>
      <c r="BA28" s="39">
        <v>430.89</v>
      </c>
      <c r="BB28" s="39">
        <v>643.44000000000005</v>
      </c>
      <c r="BC28" s="39">
        <v>284.52999999999997</v>
      </c>
      <c r="BD28" s="39">
        <v>0.1</v>
      </c>
      <c r="BE28" s="39">
        <v>0.05</v>
      </c>
      <c r="BF28" s="39">
        <v>0.03</v>
      </c>
      <c r="BG28" s="39">
        <v>0.09</v>
      </c>
      <c r="BH28" s="39">
        <v>0.09</v>
      </c>
      <c r="BI28" s="39">
        <v>0.36</v>
      </c>
      <c r="BJ28" s="39">
        <v>0.01</v>
      </c>
      <c r="BK28" s="39">
        <v>1.21</v>
      </c>
      <c r="BL28" s="39">
        <v>0.01</v>
      </c>
      <c r="BM28" s="39">
        <v>0.43</v>
      </c>
      <c r="BN28" s="39">
        <v>0.01</v>
      </c>
      <c r="BO28" s="39">
        <v>0.01</v>
      </c>
      <c r="BP28" s="39">
        <v>0</v>
      </c>
      <c r="BQ28" s="39">
        <v>7.0000000000000007E-2</v>
      </c>
      <c r="BR28" s="39">
        <v>0.1</v>
      </c>
      <c r="BS28" s="39">
        <v>1.42</v>
      </c>
      <c r="BT28" s="39">
        <v>0</v>
      </c>
      <c r="BU28" s="39">
        <v>0</v>
      </c>
      <c r="BV28" s="39">
        <v>1.23</v>
      </c>
      <c r="BW28" s="39">
        <v>0.01</v>
      </c>
      <c r="BX28" s="39">
        <v>0</v>
      </c>
      <c r="BY28" s="39">
        <v>0</v>
      </c>
      <c r="BZ28" s="39">
        <v>0</v>
      </c>
      <c r="CA28" s="39">
        <v>0</v>
      </c>
      <c r="CB28" s="39">
        <v>447.18</v>
      </c>
      <c r="CC28" s="38">
        <f>SUM($CC$21:$CC$27)</f>
        <v>68.800000000000011</v>
      </c>
      <c r="CD28" s="36">
        <f>$I$28/$I$87*100</f>
        <v>7.8246982263783824</v>
      </c>
      <c r="CE28" s="36">
        <v>65.87</v>
      </c>
      <c r="CG28" s="36">
        <v>73.66</v>
      </c>
      <c r="CH28" s="36">
        <v>40.659999999999997</v>
      </c>
      <c r="CI28" s="36">
        <v>57.16</v>
      </c>
      <c r="CJ28" s="36">
        <v>3588.35</v>
      </c>
      <c r="CK28" s="36">
        <v>1616.65</v>
      </c>
      <c r="CL28" s="36">
        <v>2602.5</v>
      </c>
      <c r="CM28" s="36">
        <v>49.55</v>
      </c>
      <c r="CN28" s="36">
        <v>29.32</v>
      </c>
      <c r="CO28" s="36">
        <v>39.46</v>
      </c>
      <c r="CP28" s="36">
        <v>6</v>
      </c>
      <c r="CQ28" s="36">
        <v>1.75</v>
      </c>
    </row>
    <row r="29" spans="1:96">
      <c r="B29" s="27" t="s">
        <v>106</v>
      </c>
      <c r="C29" s="16"/>
      <c r="D29" s="16"/>
      <c r="E29" s="16"/>
      <c r="F29" s="16"/>
      <c r="G29" s="16"/>
      <c r="H29" s="16"/>
      <c r="I29" s="16"/>
    </row>
    <row r="30" spans="1:96" s="32" customFormat="1">
      <c r="A30" s="32" t="str">
        <f>"18/1"</f>
        <v>18/1</v>
      </c>
      <c r="B30" s="33" t="s">
        <v>101</v>
      </c>
      <c r="C30" s="34" t="str">
        <f>"20"</f>
        <v>20</v>
      </c>
      <c r="D30" s="34">
        <v>0.16</v>
      </c>
      <c r="E30" s="34">
        <v>0</v>
      </c>
      <c r="F30" s="34">
        <v>0.02</v>
      </c>
      <c r="G30" s="34">
        <v>0.02</v>
      </c>
      <c r="H30" s="34">
        <v>0.69</v>
      </c>
      <c r="I30" s="34">
        <v>3.1222799999999995</v>
      </c>
      <c r="J30" s="35">
        <v>0</v>
      </c>
      <c r="K30" s="35">
        <v>0</v>
      </c>
      <c r="L30" s="35">
        <v>0</v>
      </c>
      <c r="M30" s="35">
        <v>0</v>
      </c>
      <c r="N30" s="35">
        <v>0.47</v>
      </c>
      <c r="O30" s="35">
        <v>0.02</v>
      </c>
      <c r="P30" s="35">
        <v>0.2</v>
      </c>
      <c r="Q30" s="35">
        <v>0</v>
      </c>
      <c r="R30" s="35">
        <v>0</v>
      </c>
      <c r="S30" s="35">
        <v>0.02</v>
      </c>
      <c r="T30" s="35">
        <v>0.1</v>
      </c>
      <c r="U30" s="35">
        <v>1.57</v>
      </c>
      <c r="V30" s="35">
        <v>27.64</v>
      </c>
      <c r="W30" s="35">
        <v>4.51</v>
      </c>
      <c r="X30" s="35">
        <v>2.74</v>
      </c>
      <c r="Y30" s="35">
        <v>8.23</v>
      </c>
      <c r="Z30" s="35">
        <v>0.12</v>
      </c>
      <c r="AA30" s="35">
        <v>0</v>
      </c>
      <c r="AB30" s="35">
        <v>11.76</v>
      </c>
      <c r="AC30" s="35">
        <v>2</v>
      </c>
      <c r="AD30" s="35">
        <v>0.02</v>
      </c>
      <c r="AE30" s="35">
        <v>0.01</v>
      </c>
      <c r="AF30" s="35">
        <v>0.01</v>
      </c>
      <c r="AG30" s="35">
        <v>0.04</v>
      </c>
      <c r="AH30" s="35">
        <v>0.06</v>
      </c>
      <c r="AI30" s="35">
        <v>1.96</v>
      </c>
      <c r="AJ30" s="35">
        <v>0</v>
      </c>
      <c r="AK30" s="35">
        <v>5.29</v>
      </c>
      <c r="AL30" s="35">
        <v>4.12</v>
      </c>
      <c r="AM30" s="35">
        <v>5.88</v>
      </c>
      <c r="AN30" s="35">
        <v>5.0999999999999996</v>
      </c>
      <c r="AO30" s="35">
        <v>1.18</v>
      </c>
      <c r="AP30" s="35">
        <v>4.12</v>
      </c>
      <c r="AQ30" s="35">
        <v>0.98</v>
      </c>
      <c r="AR30" s="35">
        <v>3.33</v>
      </c>
      <c r="AS30" s="35">
        <v>5.0999999999999996</v>
      </c>
      <c r="AT30" s="35">
        <v>8.82</v>
      </c>
      <c r="AU30" s="35">
        <v>10.39</v>
      </c>
      <c r="AV30" s="35">
        <v>1.96</v>
      </c>
      <c r="AW30" s="35">
        <v>5.49</v>
      </c>
      <c r="AX30" s="35">
        <v>27.44</v>
      </c>
      <c r="AY30" s="35">
        <v>0</v>
      </c>
      <c r="AZ30" s="35">
        <v>3.33</v>
      </c>
      <c r="BA30" s="35">
        <v>5.29</v>
      </c>
      <c r="BB30" s="35">
        <v>4.12</v>
      </c>
      <c r="BC30" s="35">
        <v>1.37</v>
      </c>
      <c r="BD30" s="35">
        <v>0</v>
      </c>
      <c r="BE30" s="35">
        <v>0</v>
      </c>
      <c r="BF30" s="35">
        <v>0</v>
      </c>
      <c r="BG30" s="35">
        <v>0</v>
      </c>
      <c r="BH30" s="35">
        <v>0</v>
      </c>
      <c r="BI30" s="35">
        <v>0</v>
      </c>
      <c r="BJ30" s="35">
        <v>0</v>
      </c>
      <c r="BK30" s="35">
        <v>0</v>
      </c>
      <c r="BL30" s="35">
        <v>0</v>
      </c>
      <c r="BM30" s="35">
        <v>0</v>
      </c>
      <c r="BN30" s="35">
        <v>0</v>
      </c>
      <c r="BO30" s="35">
        <v>0</v>
      </c>
      <c r="BP30" s="35">
        <v>0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0</v>
      </c>
      <c r="BW30" s="35">
        <v>0</v>
      </c>
      <c r="BX30" s="35">
        <v>0</v>
      </c>
      <c r="BY30" s="35">
        <v>0</v>
      </c>
      <c r="BZ30" s="35">
        <v>0</v>
      </c>
      <c r="CA30" s="35">
        <v>0</v>
      </c>
      <c r="CB30" s="35">
        <v>19</v>
      </c>
      <c r="CC30" s="34">
        <v>4.8600000000000003</v>
      </c>
      <c r="CE30" s="32">
        <v>1.96</v>
      </c>
      <c r="CG30" s="32">
        <v>1.2</v>
      </c>
      <c r="CH30" s="32">
        <v>1.2</v>
      </c>
      <c r="CI30" s="32">
        <v>1.2</v>
      </c>
      <c r="CJ30" s="32">
        <v>340</v>
      </c>
      <c r="CK30" s="32">
        <v>80</v>
      </c>
      <c r="CL30" s="32">
        <v>210</v>
      </c>
      <c r="CM30" s="32">
        <v>0.08</v>
      </c>
      <c r="CN30" s="32">
        <v>0.08</v>
      </c>
      <c r="CO30" s="32">
        <v>0.08</v>
      </c>
      <c r="CP30" s="32">
        <v>0</v>
      </c>
      <c r="CQ30" s="32">
        <v>0</v>
      </c>
      <c r="CR30" s="32">
        <v>2.95</v>
      </c>
    </row>
    <row r="31" spans="1:96" s="32" customFormat="1">
      <c r="A31" s="32" t="str">
        <f>"43/3"</f>
        <v>43/3</v>
      </c>
      <c r="B31" s="33" t="s">
        <v>102</v>
      </c>
      <c r="C31" s="34" t="str">
        <f>"150"</f>
        <v>150</v>
      </c>
      <c r="D31" s="34">
        <v>3.63</v>
      </c>
      <c r="E31" s="34">
        <v>0.03</v>
      </c>
      <c r="F31" s="34">
        <v>3.18</v>
      </c>
      <c r="G31" s="34">
        <v>0.51</v>
      </c>
      <c r="H31" s="34">
        <v>38.26</v>
      </c>
      <c r="I31" s="34">
        <v>196.74747750000003</v>
      </c>
      <c r="J31" s="35">
        <v>1.92</v>
      </c>
      <c r="K31" s="35">
        <v>0.08</v>
      </c>
      <c r="L31" s="35">
        <v>0</v>
      </c>
      <c r="M31" s="35">
        <v>0</v>
      </c>
      <c r="N31" s="35">
        <v>0.41</v>
      </c>
      <c r="O31" s="35">
        <v>36.36</v>
      </c>
      <c r="P31" s="35">
        <v>1.5</v>
      </c>
      <c r="Q31" s="35">
        <v>0</v>
      </c>
      <c r="R31" s="35">
        <v>0</v>
      </c>
      <c r="S31" s="35">
        <v>0</v>
      </c>
      <c r="T31" s="35">
        <v>1.17</v>
      </c>
      <c r="U31" s="35">
        <v>294.22000000000003</v>
      </c>
      <c r="V31" s="35">
        <v>53.16</v>
      </c>
      <c r="W31" s="35">
        <v>7.62</v>
      </c>
      <c r="X31" s="35">
        <v>25.09</v>
      </c>
      <c r="Y31" s="35">
        <v>74.81</v>
      </c>
      <c r="Z31" s="35">
        <v>0.54</v>
      </c>
      <c r="AA31" s="35">
        <v>15</v>
      </c>
      <c r="AB31" s="35">
        <v>10.130000000000001</v>
      </c>
      <c r="AC31" s="35">
        <v>16.88</v>
      </c>
      <c r="AD31" s="35">
        <v>0.25</v>
      </c>
      <c r="AE31" s="35">
        <v>0.04</v>
      </c>
      <c r="AF31" s="35">
        <v>0.02</v>
      </c>
      <c r="AG31" s="35">
        <v>0.72</v>
      </c>
      <c r="AH31" s="35">
        <v>1.74</v>
      </c>
      <c r="AI31" s="35">
        <v>0</v>
      </c>
      <c r="AJ31" s="35">
        <v>0</v>
      </c>
      <c r="AK31" s="35">
        <v>217.63</v>
      </c>
      <c r="AL31" s="35">
        <v>171.29</v>
      </c>
      <c r="AM31" s="35">
        <v>321.77999999999997</v>
      </c>
      <c r="AN31" s="35">
        <v>135.41999999999999</v>
      </c>
      <c r="AO31" s="35">
        <v>82.94</v>
      </c>
      <c r="AP31" s="35">
        <v>125.21</v>
      </c>
      <c r="AQ31" s="35">
        <v>53.03</v>
      </c>
      <c r="AR31" s="35">
        <v>191.91</v>
      </c>
      <c r="AS31" s="35">
        <v>201.98</v>
      </c>
      <c r="AT31" s="35">
        <v>263.35000000000002</v>
      </c>
      <c r="AU31" s="35">
        <v>279.92</v>
      </c>
      <c r="AV31" s="35">
        <v>88.75</v>
      </c>
      <c r="AW31" s="35">
        <v>165.52</v>
      </c>
      <c r="AX31" s="35">
        <v>622.62</v>
      </c>
      <c r="AY31" s="35">
        <v>0</v>
      </c>
      <c r="AZ31" s="35">
        <v>171.55</v>
      </c>
      <c r="BA31" s="35">
        <v>171.77</v>
      </c>
      <c r="BB31" s="35">
        <v>150.75</v>
      </c>
      <c r="BC31" s="35">
        <v>70.849999999999994</v>
      </c>
      <c r="BD31" s="35">
        <v>0.1</v>
      </c>
      <c r="BE31" s="35">
        <v>0.05</v>
      </c>
      <c r="BF31" s="35">
        <v>0.02</v>
      </c>
      <c r="BG31" s="35">
        <v>0.06</v>
      </c>
      <c r="BH31" s="35">
        <v>0.06</v>
      </c>
      <c r="BI31" s="35">
        <v>0.3</v>
      </c>
      <c r="BJ31" s="35">
        <v>0</v>
      </c>
      <c r="BK31" s="35">
        <v>0.9</v>
      </c>
      <c r="BL31" s="35">
        <v>0</v>
      </c>
      <c r="BM31" s="35">
        <v>0.27</v>
      </c>
      <c r="BN31" s="35">
        <v>0</v>
      </c>
      <c r="BO31" s="35">
        <v>0</v>
      </c>
      <c r="BP31" s="35">
        <v>0</v>
      </c>
      <c r="BQ31" s="35">
        <v>0.06</v>
      </c>
      <c r="BR31" s="35">
        <v>0.09</v>
      </c>
      <c r="BS31" s="35">
        <v>0.83</v>
      </c>
      <c r="BT31" s="35">
        <v>0</v>
      </c>
      <c r="BU31" s="35">
        <v>0</v>
      </c>
      <c r="BV31" s="35">
        <v>0.13</v>
      </c>
      <c r="BW31" s="35">
        <v>0</v>
      </c>
      <c r="BX31" s="35">
        <v>0</v>
      </c>
      <c r="BY31" s="35">
        <v>0</v>
      </c>
      <c r="BZ31" s="35">
        <v>0</v>
      </c>
      <c r="CA31" s="35">
        <v>0</v>
      </c>
      <c r="CB31" s="35">
        <v>117.79</v>
      </c>
      <c r="CC31" s="34">
        <v>13.49</v>
      </c>
      <c r="CE31" s="32">
        <v>16.690000000000001</v>
      </c>
      <c r="CG31" s="32">
        <v>35.78</v>
      </c>
      <c r="CH31" s="32">
        <v>19.66</v>
      </c>
      <c r="CI31" s="32">
        <v>27.72</v>
      </c>
      <c r="CJ31" s="32">
        <v>2265.86</v>
      </c>
      <c r="CK31" s="32">
        <v>1109.72</v>
      </c>
      <c r="CL31" s="32">
        <v>1687.79</v>
      </c>
      <c r="CM31" s="32">
        <v>30.96</v>
      </c>
      <c r="CN31" s="32">
        <v>16.420000000000002</v>
      </c>
      <c r="CO31" s="32">
        <v>23.69</v>
      </c>
      <c r="CP31" s="32">
        <v>0</v>
      </c>
      <c r="CQ31" s="32">
        <v>0.75</v>
      </c>
      <c r="CR31" s="32">
        <v>8.18</v>
      </c>
    </row>
    <row r="32" spans="1:96" s="32" customFormat="1">
      <c r="A32" s="32" t="str">
        <f>"16/10"</f>
        <v>16/10</v>
      </c>
      <c r="B32" s="33" t="s">
        <v>103</v>
      </c>
      <c r="C32" s="34" t="str">
        <f>"90"</f>
        <v>90</v>
      </c>
      <c r="D32" s="34">
        <v>11.25</v>
      </c>
      <c r="E32" s="34">
        <v>10.45</v>
      </c>
      <c r="F32" s="34">
        <v>13.03</v>
      </c>
      <c r="G32" s="34">
        <v>1.7</v>
      </c>
      <c r="H32" s="34">
        <v>5.58</v>
      </c>
      <c r="I32" s="34">
        <v>184.88234</v>
      </c>
      <c r="J32" s="35">
        <v>4.09</v>
      </c>
      <c r="K32" s="35">
        <v>1.3</v>
      </c>
      <c r="L32" s="35">
        <v>0</v>
      </c>
      <c r="M32" s="35">
        <v>0</v>
      </c>
      <c r="N32" s="35">
        <v>0.82</v>
      </c>
      <c r="O32" s="35">
        <v>4.57</v>
      </c>
      <c r="P32" s="35">
        <v>0.2</v>
      </c>
      <c r="Q32" s="35">
        <v>0</v>
      </c>
      <c r="R32" s="35">
        <v>0</v>
      </c>
      <c r="S32" s="35">
        <v>0.11</v>
      </c>
      <c r="T32" s="35">
        <v>1.45</v>
      </c>
      <c r="U32" s="35">
        <v>61.17</v>
      </c>
      <c r="V32" s="35">
        <v>47.67</v>
      </c>
      <c r="W32" s="35">
        <v>28.36</v>
      </c>
      <c r="X32" s="35">
        <v>4.28</v>
      </c>
      <c r="Y32" s="35">
        <v>55.97</v>
      </c>
      <c r="Z32" s="35">
        <v>0.74</v>
      </c>
      <c r="AA32" s="35">
        <v>39.229999999999997</v>
      </c>
      <c r="AB32" s="35">
        <v>16.899999999999999</v>
      </c>
      <c r="AC32" s="35">
        <v>74.23</v>
      </c>
      <c r="AD32" s="35">
        <v>1.27</v>
      </c>
      <c r="AE32" s="35">
        <v>0.02</v>
      </c>
      <c r="AF32" s="35">
        <v>7.0000000000000007E-2</v>
      </c>
      <c r="AG32" s="35">
        <v>2.7</v>
      </c>
      <c r="AH32" s="35">
        <v>8.2100000000000009</v>
      </c>
      <c r="AI32" s="35">
        <v>0.03</v>
      </c>
      <c r="AJ32" s="35">
        <v>0</v>
      </c>
      <c r="AK32" s="35">
        <v>672.99</v>
      </c>
      <c r="AL32" s="35">
        <v>682.57</v>
      </c>
      <c r="AM32" s="35">
        <v>1029.81</v>
      </c>
      <c r="AN32" s="35">
        <v>1146.4000000000001</v>
      </c>
      <c r="AO32" s="35">
        <v>317.77</v>
      </c>
      <c r="AP32" s="35">
        <v>579.41</v>
      </c>
      <c r="AQ32" s="35">
        <v>46.9</v>
      </c>
      <c r="AR32" s="35">
        <v>605.1</v>
      </c>
      <c r="AS32" s="35">
        <v>113.78</v>
      </c>
      <c r="AT32" s="35">
        <v>133.33000000000001</v>
      </c>
      <c r="AU32" s="35">
        <v>193.24</v>
      </c>
      <c r="AV32" s="35">
        <v>339.19</v>
      </c>
      <c r="AW32" s="35">
        <v>77.55</v>
      </c>
      <c r="AX32" s="35">
        <v>502.64</v>
      </c>
      <c r="AY32" s="35">
        <v>0.76</v>
      </c>
      <c r="AZ32" s="35">
        <v>166.32</v>
      </c>
      <c r="BA32" s="35">
        <v>159.11000000000001</v>
      </c>
      <c r="BB32" s="35">
        <v>427.35</v>
      </c>
      <c r="BC32" s="35">
        <v>163.74</v>
      </c>
      <c r="BD32" s="35">
        <v>0</v>
      </c>
      <c r="BE32" s="35">
        <v>0</v>
      </c>
      <c r="BF32" s="35">
        <v>0.01</v>
      </c>
      <c r="BG32" s="35">
        <v>0.03</v>
      </c>
      <c r="BH32" s="35">
        <v>0.03</v>
      </c>
      <c r="BI32" s="35">
        <v>7.0000000000000007E-2</v>
      </c>
      <c r="BJ32" s="35">
        <v>0.01</v>
      </c>
      <c r="BK32" s="35">
        <v>0.28000000000000003</v>
      </c>
      <c r="BL32" s="35">
        <v>0.01</v>
      </c>
      <c r="BM32" s="35">
        <v>0.16</v>
      </c>
      <c r="BN32" s="35">
        <v>0.01</v>
      </c>
      <c r="BO32" s="35">
        <v>0.01</v>
      </c>
      <c r="BP32" s="35">
        <v>0</v>
      </c>
      <c r="BQ32" s="35">
        <v>0.01</v>
      </c>
      <c r="BR32" s="35">
        <v>0.01</v>
      </c>
      <c r="BS32" s="35">
        <v>0.57999999999999996</v>
      </c>
      <c r="BT32" s="35">
        <v>0</v>
      </c>
      <c r="BU32" s="35">
        <v>0</v>
      </c>
      <c r="BV32" s="35">
        <v>1.01</v>
      </c>
      <c r="BW32" s="35">
        <v>0</v>
      </c>
      <c r="BX32" s="35">
        <v>0</v>
      </c>
      <c r="BY32" s="35">
        <v>0</v>
      </c>
      <c r="BZ32" s="35">
        <v>0</v>
      </c>
      <c r="CA32" s="35">
        <v>0</v>
      </c>
      <c r="CB32" s="35">
        <v>69.44</v>
      </c>
      <c r="CC32" s="34">
        <v>44.45</v>
      </c>
      <c r="CE32" s="32">
        <v>42.04</v>
      </c>
      <c r="CG32" s="32">
        <v>13.53</v>
      </c>
      <c r="CH32" s="32">
        <v>7.41</v>
      </c>
      <c r="CI32" s="32">
        <v>10.47</v>
      </c>
      <c r="CJ32" s="32">
        <v>377.18</v>
      </c>
      <c r="CK32" s="32">
        <v>184.75</v>
      </c>
      <c r="CL32" s="32">
        <v>280.97000000000003</v>
      </c>
      <c r="CM32" s="32">
        <v>3.07</v>
      </c>
      <c r="CN32" s="32">
        <v>2.31</v>
      </c>
      <c r="CO32" s="32">
        <v>2.69</v>
      </c>
      <c r="CP32" s="32">
        <v>0</v>
      </c>
      <c r="CQ32" s="32">
        <v>0.5</v>
      </c>
      <c r="CR32" s="32">
        <v>27.06</v>
      </c>
    </row>
    <row r="33" spans="1:96" s="32" customFormat="1">
      <c r="A33" s="32" t="str">
        <f>"601"</f>
        <v>601</v>
      </c>
      <c r="B33" s="33" t="s">
        <v>104</v>
      </c>
      <c r="C33" s="34" t="str">
        <f>"30"</f>
        <v>30</v>
      </c>
      <c r="D33" s="34">
        <v>0.43</v>
      </c>
      <c r="E33" s="34">
        <v>0</v>
      </c>
      <c r="F33" s="34">
        <v>0.89</v>
      </c>
      <c r="G33" s="34">
        <v>0.03</v>
      </c>
      <c r="H33" s="34">
        <v>1.74</v>
      </c>
      <c r="I33" s="34">
        <v>16.849643977499998</v>
      </c>
      <c r="J33" s="35">
        <v>0.68</v>
      </c>
      <c r="K33" s="35">
        <v>0</v>
      </c>
      <c r="L33" s="35">
        <v>0</v>
      </c>
      <c r="M33" s="35">
        <v>0</v>
      </c>
      <c r="N33" s="35">
        <v>0.39</v>
      </c>
      <c r="O33" s="35">
        <v>1.27</v>
      </c>
      <c r="P33" s="35">
        <v>7.0000000000000007E-2</v>
      </c>
      <c r="Q33" s="35">
        <v>0</v>
      </c>
      <c r="R33" s="35">
        <v>0</v>
      </c>
      <c r="S33" s="35">
        <v>0.08</v>
      </c>
      <c r="T33" s="35">
        <v>0.56999999999999995</v>
      </c>
      <c r="U33" s="35">
        <v>196.75</v>
      </c>
      <c r="V33" s="35">
        <v>15.83</v>
      </c>
      <c r="W33" s="35">
        <v>7.2</v>
      </c>
      <c r="X33" s="35">
        <v>1.27</v>
      </c>
      <c r="Y33" s="35">
        <v>5.79</v>
      </c>
      <c r="Z33" s="35">
        <v>0.06</v>
      </c>
      <c r="AA33" s="35">
        <v>2.7</v>
      </c>
      <c r="AB33" s="35">
        <v>14.88</v>
      </c>
      <c r="AC33" s="35">
        <v>10.73</v>
      </c>
      <c r="AD33" s="35">
        <v>7.0000000000000007E-2</v>
      </c>
      <c r="AE33" s="35">
        <v>0</v>
      </c>
      <c r="AF33" s="35">
        <v>0.01</v>
      </c>
      <c r="AG33" s="35">
        <v>0.04</v>
      </c>
      <c r="AH33" s="35">
        <v>0.14000000000000001</v>
      </c>
      <c r="AI33" s="35">
        <v>0.17</v>
      </c>
      <c r="AJ33" s="35">
        <v>0</v>
      </c>
      <c r="AK33" s="35">
        <v>9.36</v>
      </c>
      <c r="AL33" s="35">
        <v>8.5500000000000007</v>
      </c>
      <c r="AM33" s="35">
        <v>16.02</v>
      </c>
      <c r="AN33" s="35">
        <v>4.97</v>
      </c>
      <c r="AO33" s="35">
        <v>3.04</v>
      </c>
      <c r="AP33" s="35">
        <v>6.18</v>
      </c>
      <c r="AQ33" s="35">
        <v>1.99</v>
      </c>
      <c r="AR33" s="35">
        <v>9.94</v>
      </c>
      <c r="AS33" s="35">
        <v>6.56</v>
      </c>
      <c r="AT33" s="35">
        <v>7.95</v>
      </c>
      <c r="AU33" s="35">
        <v>6.76</v>
      </c>
      <c r="AV33" s="35">
        <v>3.98</v>
      </c>
      <c r="AW33" s="35">
        <v>6.96</v>
      </c>
      <c r="AX33" s="35">
        <v>61.23</v>
      </c>
      <c r="AY33" s="35">
        <v>0</v>
      </c>
      <c r="AZ33" s="35">
        <v>19.28</v>
      </c>
      <c r="BA33" s="35">
        <v>9.94</v>
      </c>
      <c r="BB33" s="35">
        <v>4.97</v>
      </c>
      <c r="BC33" s="35">
        <v>3.98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0.01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29.26</v>
      </c>
      <c r="CC33" s="34">
        <v>3.13</v>
      </c>
      <c r="CE33" s="32">
        <v>5.18</v>
      </c>
      <c r="CG33" s="32">
        <v>31.29</v>
      </c>
      <c r="CH33" s="32">
        <v>16.29</v>
      </c>
      <c r="CI33" s="32">
        <v>23.79</v>
      </c>
      <c r="CJ33" s="32">
        <v>142.41</v>
      </c>
      <c r="CK33" s="32">
        <v>58.71</v>
      </c>
      <c r="CL33" s="32">
        <v>100.56</v>
      </c>
      <c r="CM33" s="32">
        <v>7.93</v>
      </c>
      <c r="CN33" s="32">
        <v>4.7300000000000004</v>
      </c>
      <c r="CO33" s="32">
        <v>6.37</v>
      </c>
      <c r="CP33" s="32">
        <v>0</v>
      </c>
      <c r="CQ33" s="32">
        <v>0.5</v>
      </c>
      <c r="CR33" s="32">
        <v>1.89</v>
      </c>
    </row>
    <row r="34" spans="1:96" s="32" customFormat="1">
      <c r="A34" s="32" t="str">
        <f>"2"</f>
        <v>2</v>
      </c>
      <c r="B34" s="33" t="s">
        <v>94</v>
      </c>
      <c r="C34" s="34" t="str">
        <f>"24,8"</f>
        <v>24,8</v>
      </c>
      <c r="D34" s="34">
        <v>1.64</v>
      </c>
      <c r="E34" s="34">
        <v>0</v>
      </c>
      <c r="F34" s="34">
        <v>0.16</v>
      </c>
      <c r="G34" s="34">
        <v>0.16</v>
      </c>
      <c r="H34" s="34">
        <v>11.63</v>
      </c>
      <c r="I34" s="34">
        <v>55.527448</v>
      </c>
      <c r="J34" s="35">
        <v>0</v>
      </c>
      <c r="K34" s="35">
        <v>0</v>
      </c>
      <c r="L34" s="35">
        <v>0</v>
      </c>
      <c r="M34" s="35">
        <v>0</v>
      </c>
      <c r="N34" s="35">
        <v>0.27</v>
      </c>
      <c r="O34" s="35">
        <v>11.31</v>
      </c>
      <c r="P34" s="35">
        <v>0.05</v>
      </c>
      <c r="Q34" s="35">
        <v>0</v>
      </c>
      <c r="R34" s="35">
        <v>0</v>
      </c>
      <c r="S34" s="35">
        <v>0</v>
      </c>
      <c r="T34" s="35">
        <v>0.45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79.180000000000007</v>
      </c>
      <c r="AL34" s="35">
        <v>82.42</v>
      </c>
      <c r="AM34" s="35">
        <v>126.22</v>
      </c>
      <c r="AN34" s="35">
        <v>41.86</v>
      </c>
      <c r="AO34" s="35">
        <v>24.81</v>
      </c>
      <c r="AP34" s="35">
        <v>49.62</v>
      </c>
      <c r="AQ34" s="35">
        <v>18.77</v>
      </c>
      <c r="AR34" s="35">
        <v>89.76</v>
      </c>
      <c r="AS34" s="35">
        <v>55.67</v>
      </c>
      <c r="AT34" s="35">
        <v>77.67</v>
      </c>
      <c r="AU34" s="35">
        <v>64.08</v>
      </c>
      <c r="AV34" s="35">
        <v>33.659999999999997</v>
      </c>
      <c r="AW34" s="35">
        <v>59.55</v>
      </c>
      <c r="AX34" s="35">
        <v>497.97</v>
      </c>
      <c r="AY34" s="35">
        <v>0</v>
      </c>
      <c r="AZ34" s="35">
        <v>162.25</v>
      </c>
      <c r="BA34" s="35">
        <v>70.55</v>
      </c>
      <c r="BB34" s="35">
        <v>46.82</v>
      </c>
      <c r="BC34" s="35">
        <v>37.11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0.02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0.02</v>
      </c>
      <c r="BT34" s="35">
        <v>0</v>
      </c>
      <c r="BU34" s="35">
        <v>0</v>
      </c>
      <c r="BV34" s="35">
        <v>7.0000000000000007E-2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9.6999999999999993</v>
      </c>
      <c r="CC34" s="34">
        <v>1.39</v>
      </c>
      <c r="CE34" s="32">
        <v>0</v>
      </c>
      <c r="CG34" s="32">
        <v>0</v>
      </c>
      <c r="CH34" s="32">
        <v>0</v>
      </c>
      <c r="CI34" s="32">
        <v>0</v>
      </c>
      <c r="CJ34" s="32">
        <v>465.64</v>
      </c>
      <c r="CK34" s="32">
        <v>179.39</v>
      </c>
      <c r="CL34" s="32">
        <v>322.52</v>
      </c>
      <c r="CM34" s="32">
        <v>3.73</v>
      </c>
      <c r="CN34" s="32">
        <v>3.73</v>
      </c>
      <c r="CO34" s="32">
        <v>3.73</v>
      </c>
      <c r="CP34" s="32">
        <v>0</v>
      </c>
      <c r="CQ34" s="32">
        <v>0</v>
      </c>
      <c r="CR34" s="32">
        <v>1.1599999999999999</v>
      </c>
    </row>
    <row r="35" spans="1:96" s="28" customFormat="1">
      <c r="A35" s="28" t="str">
        <f>"27/10"</f>
        <v>27/10</v>
      </c>
      <c r="B35" s="29" t="s">
        <v>95</v>
      </c>
      <c r="C35" s="30" t="str">
        <f>"200"</f>
        <v>200</v>
      </c>
      <c r="D35" s="30">
        <v>0.1</v>
      </c>
      <c r="E35" s="30">
        <v>0</v>
      </c>
      <c r="F35" s="30">
        <v>0.02</v>
      </c>
      <c r="G35" s="30">
        <v>0.02</v>
      </c>
      <c r="H35" s="30">
        <v>5.94</v>
      </c>
      <c r="I35" s="30">
        <v>23.095202</v>
      </c>
      <c r="J35" s="31">
        <v>0</v>
      </c>
      <c r="K35" s="31">
        <v>0</v>
      </c>
      <c r="L35" s="31">
        <v>0</v>
      </c>
      <c r="M35" s="31">
        <v>0</v>
      </c>
      <c r="N35" s="31">
        <v>5.89</v>
      </c>
      <c r="O35" s="31">
        <v>0</v>
      </c>
      <c r="P35" s="31">
        <v>0.05</v>
      </c>
      <c r="Q35" s="31">
        <v>0</v>
      </c>
      <c r="R35" s="31">
        <v>0</v>
      </c>
      <c r="S35" s="31">
        <v>0</v>
      </c>
      <c r="T35" s="31">
        <v>0.03</v>
      </c>
      <c r="U35" s="31">
        <v>0.06</v>
      </c>
      <c r="V35" s="31">
        <v>0.18</v>
      </c>
      <c r="W35" s="31">
        <v>0.17</v>
      </c>
      <c r="X35" s="31">
        <v>0</v>
      </c>
      <c r="Y35" s="31">
        <v>0</v>
      </c>
      <c r="Z35" s="31">
        <v>0.02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200.05</v>
      </c>
      <c r="CC35" s="30">
        <v>1.2</v>
      </c>
      <c r="CE35" s="28">
        <v>0</v>
      </c>
      <c r="CG35" s="28">
        <v>0.6</v>
      </c>
      <c r="CH35" s="28">
        <v>0.6</v>
      </c>
      <c r="CI35" s="28">
        <v>0.6</v>
      </c>
      <c r="CJ35" s="28">
        <v>60</v>
      </c>
      <c r="CK35" s="28">
        <v>24.6</v>
      </c>
      <c r="CL35" s="28">
        <v>42.3</v>
      </c>
      <c r="CM35" s="28">
        <v>6.54</v>
      </c>
      <c r="CN35" s="28">
        <v>3.84</v>
      </c>
      <c r="CO35" s="28">
        <v>5.19</v>
      </c>
      <c r="CP35" s="28">
        <v>6</v>
      </c>
      <c r="CQ35" s="28">
        <v>0</v>
      </c>
      <c r="CR35" s="28">
        <v>0.73</v>
      </c>
    </row>
    <row r="36" spans="1:96" s="36" customFormat="1" ht="22.8">
      <c r="B36" s="37" t="s">
        <v>107</v>
      </c>
      <c r="C36" s="38"/>
      <c r="D36" s="38">
        <v>17.21</v>
      </c>
      <c r="E36" s="38">
        <v>10.48</v>
      </c>
      <c r="F36" s="38">
        <v>17.309999999999999</v>
      </c>
      <c r="G36" s="38">
        <v>2.4500000000000002</v>
      </c>
      <c r="H36" s="38">
        <v>63.84</v>
      </c>
      <c r="I36" s="38">
        <v>480.22</v>
      </c>
      <c r="J36" s="39">
        <v>6.69</v>
      </c>
      <c r="K36" s="39">
        <v>1.38</v>
      </c>
      <c r="L36" s="39">
        <v>0</v>
      </c>
      <c r="M36" s="39">
        <v>0</v>
      </c>
      <c r="N36" s="39">
        <v>8.25</v>
      </c>
      <c r="O36" s="39">
        <v>53.53</v>
      </c>
      <c r="P36" s="39">
        <v>2.0699999999999998</v>
      </c>
      <c r="Q36" s="39">
        <v>0</v>
      </c>
      <c r="R36" s="39">
        <v>0</v>
      </c>
      <c r="S36" s="39">
        <v>0.21</v>
      </c>
      <c r="T36" s="39">
        <v>3.77</v>
      </c>
      <c r="U36" s="39">
        <v>553.77</v>
      </c>
      <c r="V36" s="39">
        <v>144.47</v>
      </c>
      <c r="W36" s="39">
        <v>47.87</v>
      </c>
      <c r="X36" s="39">
        <v>33.39</v>
      </c>
      <c r="Y36" s="39">
        <v>144.80000000000001</v>
      </c>
      <c r="Z36" s="39">
        <v>1.47</v>
      </c>
      <c r="AA36" s="39">
        <v>56.93</v>
      </c>
      <c r="AB36" s="39">
        <v>53.67</v>
      </c>
      <c r="AC36" s="39">
        <v>103.83</v>
      </c>
      <c r="AD36" s="39">
        <v>1.6</v>
      </c>
      <c r="AE36" s="39">
        <v>7.0000000000000007E-2</v>
      </c>
      <c r="AF36" s="39">
        <v>0.11</v>
      </c>
      <c r="AG36" s="39">
        <v>3.49</v>
      </c>
      <c r="AH36" s="39">
        <v>10.14</v>
      </c>
      <c r="AI36" s="39">
        <v>2.16</v>
      </c>
      <c r="AJ36" s="39">
        <v>0</v>
      </c>
      <c r="AK36" s="39">
        <v>984.46</v>
      </c>
      <c r="AL36" s="39">
        <v>948.94</v>
      </c>
      <c r="AM36" s="39">
        <v>1499.72</v>
      </c>
      <c r="AN36" s="39">
        <v>1333.74</v>
      </c>
      <c r="AO36" s="39">
        <v>429.75</v>
      </c>
      <c r="AP36" s="39">
        <v>764.54</v>
      </c>
      <c r="AQ36" s="39">
        <v>121.67</v>
      </c>
      <c r="AR36" s="39">
        <v>900.04</v>
      </c>
      <c r="AS36" s="39">
        <v>383.08</v>
      </c>
      <c r="AT36" s="39">
        <v>491.13</v>
      </c>
      <c r="AU36" s="39">
        <v>554.4</v>
      </c>
      <c r="AV36" s="39">
        <v>467.53</v>
      </c>
      <c r="AW36" s="39">
        <v>315.06</v>
      </c>
      <c r="AX36" s="39">
        <v>1711.91</v>
      </c>
      <c r="AY36" s="39">
        <v>0.76</v>
      </c>
      <c r="AZ36" s="39">
        <v>522.74</v>
      </c>
      <c r="BA36" s="39">
        <v>416.67</v>
      </c>
      <c r="BB36" s="39">
        <v>634</v>
      </c>
      <c r="BC36" s="39">
        <v>277.05</v>
      </c>
      <c r="BD36" s="39">
        <v>0.1</v>
      </c>
      <c r="BE36" s="39">
        <v>0.05</v>
      </c>
      <c r="BF36" s="39">
        <v>0.03</v>
      </c>
      <c r="BG36" s="39">
        <v>0.09</v>
      </c>
      <c r="BH36" s="39">
        <v>0.09</v>
      </c>
      <c r="BI36" s="39">
        <v>0.36</v>
      </c>
      <c r="BJ36" s="39">
        <v>0.01</v>
      </c>
      <c r="BK36" s="39">
        <v>1.2</v>
      </c>
      <c r="BL36" s="39">
        <v>0.01</v>
      </c>
      <c r="BM36" s="39">
        <v>0.43</v>
      </c>
      <c r="BN36" s="39">
        <v>0.01</v>
      </c>
      <c r="BO36" s="39">
        <v>0.01</v>
      </c>
      <c r="BP36" s="39">
        <v>0</v>
      </c>
      <c r="BQ36" s="39">
        <v>7.0000000000000007E-2</v>
      </c>
      <c r="BR36" s="39">
        <v>0.1</v>
      </c>
      <c r="BS36" s="39">
        <v>1.42</v>
      </c>
      <c r="BT36" s="39">
        <v>0</v>
      </c>
      <c r="BU36" s="39">
        <v>0</v>
      </c>
      <c r="BV36" s="39">
        <v>1.22</v>
      </c>
      <c r="BW36" s="39">
        <v>0.01</v>
      </c>
      <c r="BX36" s="39">
        <v>0</v>
      </c>
      <c r="BY36" s="39">
        <v>0</v>
      </c>
      <c r="BZ36" s="39">
        <v>0</v>
      </c>
      <c r="CA36" s="39">
        <v>0</v>
      </c>
      <c r="CB36" s="39">
        <v>445.23</v>
      </c>
      <c r="CC36" s="38">
        <f>SUM($CC$29:$CC$35)</f>
        <v>68.52000000000001</v>
      </c>
      <c r="CD36" s="36">
        <f>$I$36/$I$87*100</f>
        <v>7.6463647842404194</v>
      </c>
      <c r="CE36" s="36">
        <v>65.87</v>
      </c>
      <c r="CG36" s="36">
        <v>82.4</v>
      </c>
      <c r="CH36" s="36">
        <v>45.16</v>
      </c>
      <c r="CI36" s="36">
        <v>63.78</v>
      </c>
      <c r="CJ36" s="36">
        <v>3651.1</v>
      </c>
      <c r="CK36" s="36">
        <v>1637.17</v>
      </c>
      <c r="CL36" s="36">
        <v>2644.14</v>
      </c>
      <c r="CM36" s="36">
        <v>52.31</v>
      </c>
      <c r="CN36" s="36">
        <v>31.11</v>
      </c>
      <c r="CO36" s="36">
        <v>41.74</v>
      </c>
      <c r="CP36" s="36">
        <v>6</v>
      </c>
      <c r="CQ36" s="36">
        <v>1.75</v>
      </c>
    </row>
    <row r="37" spans="1:96">
      <c r="B37" s="27" t="s">
        <v>108</v>
      </c>
      <c r="C37" s="16"/>
      <c r="D37" s="16"/>
      <c r="E37" s="16"/>
      <c r="F37" s="16"/>
      <c r="G37" s="16"/>
      <c r="H37" s="16"/>
      <c r="I37" s="16"/>
    </row>
    <row r="38" spans="1:96" s="32" customFormat="1">
      <c r="A38" s="32" t="str">
        <f>"43/3"</f>
        <v>43/3</v>
      </c>
      <c r="B38" s="33" t="s">
        <v>102</v>
      </c>
      <c r="C38" s="34" t="str">
        <f>"180"</f>
        <v>180</v>
      </c>
      <c r="D38" s="34">
        <v>4.3600000000000003</v>
      </c>
      <c r="E38" s="34">
        <v>0.04</v>
      </c>
      <c r="F38" s="34">
        <v>3.81</v>
      </c>
      <c r="G38" s="34">
        <v>0.62</v>
      </c>
      <c r="H38" s="34">
        <v>45.92</v>
      </c>
      <c r="I38" s="34">
        <v>236.09697299999999</v>
      </c>
      <c r="J38" s="35">
        <v>2.31</v>
      </c>
      <c r="K38" s="35">
        <v>0.1</v>
      </c>
      <c r="L38" s="35">
        <v>0</v>
      </c>
      <c r="M38" s="35">
        <v>0</v>
      </c>
      <c r="N38" s="35">
        <v>0.49</v>
      </c>
      <c r="O38" s="35">
        <v>43.63</v>
      </c>
      <c r="P38" s="35">
        <v>1.8</v>
      </c>
      <c r="Q38" s="35">
        <v>0</v>
      </c>
      <c r="R38" s="35">
        <v>0</v>
      </c>
      <c r="S38" s="35">
        <v>0</v>
      </c>
      <c r="T38" s="35">
        <v>1.4</v>
      </c>
      <c r="U38" s="35">
        <v>353.06</v>
      </c>
      <c r="V38" s="35">
        <v>63.79</v>
      </c>
      <c r="W38" s="35">
        <v>9.15</v>
      </c>
      <c r="X38" s="35">
        <v>30.11</v>
      </c>
      <c r="Y38" s="35">
        <v>89.77</v>
      </c>
      <c r="Z38" s="35">
        <v>0.65</v>
      </c>
      <c r="AA38" s="35">
        <v>18</v>
      </c>
      <c r="AB38" s="35">
        <v>12.15</v>
      </c>
      <c r="AC38" s="35">
        <v>20.25</v>
      </c>
      <c r="AD38" s="35">
        <v>0.3</v>
      </c>
      <c r="AE38" s="35">
        <v>0.04</v>
      </c>
      <c r="AF38" s="35">
        <v>0.03</v>
      </c>
      <c r="AG38" s="35">
        <v>0.86</v>
      </c>
      <c r="AH38" s="35">
        <v>2.09</v>
      </c>
      <c r="AI38" s="35">
        <v>0</v>
      </c>
      <c r="AJ38" s="35">
        <v>0</v>
      </c>
      <c r="AK38" s="35">
        <v>261.16000000000003</v>
      </c>
      <c r="AL38" s="35">
        <v>205.55</v>
      </c>
      <c r="AM38" s="35">
        <v>386.14</v>
      </c>
      <c r="AN38" s="35">
        <v>162.51</v>
      </c>
      <c r="AO38" s="35">
        <v>99.53</v>
      </c>
      <c r="AP38" s="35">
        <v>150.25</v>
      </c>
      <c r="AQ38" s="35">
        <v>63.64</v>
      </c>
      <c r="AR38" s="35">
        <v>230.29</v>
      </c>
      <c r="AS38" s="35">
        <v>242.37</v>
      </c>
      <c r="AT38" s="35">
        <v>316.02</v>
      </c>
      <c r="AU38" s="35">
        <v>335.91</v>
      </c>
      <c r="AV38" s="35">
        <v>106.5</v>
      </c>
      <c r="AW38" s="35">
        <v>198.63</v>
      </c>
      <c r="AX38" s="35">
        <v>747.14</v>
      </c>
      <c r="AY38" s="35">
        <v>0</v>
      </c>
      <c r="AZ38" s="35">
        <v>205.86</v>
      </c>
      <c r="BA38" s="35">
        <v>206.12</v>
      </c>
      <c r="BB38" s="35">
        <v>180.9</v>
      </c>
      <c r="BC38" s="35">
        <v>85.02</v>
      </c>
      <c r="BD38" s="35">
        <v>0.12</v>
      </c>
      <c r="BE38" s="35">
        <v>0.05</v>
      </c>
      <c r="BF38" s="35">
        <v>0.03</v>
      </c>
      <c r="BG38" s="35">
        <v>7.0000000000000007E-2</v>
      </c>
      <c r="BH38" s="35">
        <v>0.08</v>
      </c>
      <c r="BI38" s="35">
        <v>0.36</v>
      </c>
      <c r="BJ38" s="35">
        <v>0</v>
      </c>
      <c r="BK38" s="35">
        <v>1.08</v>
      </c>
      <c r="BL38" s="35">
        <v>0</v>
      </c>
      <c r="BM38" s="35">
        <v>0.33</v>
      </c>
      <c r="BN38" s="35">
        <v>0</v>
      </c>
      <c r="BO38" s="35">
        <v>0</v>
      </c>
      <c r="BP38" s="35">
        <v>0</v>
      </c>
      <c r="BQ38" s="35">
        <v>7.0000000000000007E-2</v>
      </c>
      <c r="BR38" s="35">
        <v>0.1</v>
      </c>
      <c r="BS38" s="35">
        <v>0.99</v>
      </c>
      <c r="BT38" s="35">
        <v>0</v>
      </c>
      <c r="BU38" s="35">
        <v>0</v>
      </c>
      <c r="BV38" s="35">
        <v>0.16</v>
      </c>
      <c r="BW38" s="35">
        <v>0</v>
      </c>
      <c r="BX38" s="35">
        <v>0</v>
      </c>
      <c r="BY38" s="35">
        <v>0</v>
      </c>
      <c r="BZ38" s="35">
        <v>0</v>
      </c>
      <c r="CA38" s="35">
        <v>0</v>
      </c>
      <c r="CB38" s="35">
        <v>141.35</v>
      </c>
      <c r="CC38" s="34">
        <v>16.190000000000001</v>
      </c>
      <c r="CE38" s="32">
        <v>20.03</v>
      </c>
      <c r="CG38" s="32">
        <v>38.020000000000003</v>
      </c>
      <c r="CH38" s="32">
        <v>20.89</v>
      </c>
      <c r="CI38" s="32">
        <v>29.46</v>
      </c>
      <c r="CJ38" s="32">
        <v>2407.48</v>
      </c>
      <c r="CK38" s="32">
        <v>1179.08</v>
      </c>
      <c r="CL38" s="32">
        <v>1793.28</v>
      </c>
      <c r="CM38" s="32">
        <v>32.9</v>
      </c>
      <c r="CN38" s="32">
        <v>17.45</v>
      </c>
      <c r="CO38" s="32">
        <v>25.17</v>
      </c>
      <c r="CP38" s="32">
        <v>0</v>
      </c>
      <c r="CQ38" s="32">
        <v>0.9</v>
      </c>
      <c r="CR38" s="32">
        <v>9.81</v>
      </c>
    </row>
    <row r="39" spans="1:96" s="32" customFormat="1">
      <c r="A39" s="32" t="str">
        <f>"16/10"</f>
        <v>16/10</v>
      </c>
      <c r="B39" s="33" t="s">
        <v>103</v>
      </c>
      <c r="C39" s="34" t="str">
        <f>"90"</f>
        <v>90</v>
      </c>
      <c r="D39" s="34">
        <v>11.25</v>
      </c>
      <c r="E39" s="34">
        <v>10.45</v>
      </c>
      <c r="F39" s="34">
        <v>13.03</v>
      </c>
      <c r="G39" s="34">
        <v>1.7</v>
      </c>
      <c r="H39" s="34">
        <v>5.58</v>
      </c>
      <c r="I39" s="34">
        <v>184.88234</v>
      </c>
      <c r="J39" s="35">
        <v>4.09</v>
      </c>
      <c r="K39" s="35">
        <v>1.3</v>
      </c>
      <c r="L39" s="35">
        <v>0</v>
      </c>
      <c r="M39" s="35">
        <v>0</v>
      </c>
      <c r="N39" s="35">
        <v>0.82</v>
      </c>
      <c r="O39" s="35">
        <v>4.57</v>
      </c>
      <c r="P39" s="35">
        <v>0.2</v>
      </c>
      <c r="Q39" s="35">
        <v>0</v>
      </c>
      <c r="R39" s="35">
        <v>0</v>
      </c>
      <c r="S39" s="35">
        <v>0.11</v>
      </c>
      <c r="T39" s="35">
        <v>1.45</v>
      </c>
      <c r="U39" s="35">
        <v>61.17</v>
      </c>
      <c r="V39" s="35">
        <v>47.67</v>
      </c>
      <c r="W39" s="35">
        <v>28.36</v>
      </c>
      <c r="X39" s="35">
        <v>4.28</v>
      </c>
      <c r="Y39" s="35">
        <v>55.97</v>
      </c>
      <c r="Z39" s="35">
        <v>0.74</v>
      </c>
      <c r="AA39" s="35">
        <v>39.229999999999997</v>
      </c>
      <c r="AB39" s="35">
        <v>16.899999999999999</v>
      </c>
      <c r="AC39" s="35">
        <v>74.23</v>
      </c>
      <c r="AD39" s="35">
        <v>1.27</v>
      </c>
      <c r="AE39" s="35">
        <v>0.02</v>
      </c>
      <c r="AF39" s="35">
        <v>7.0000000000000007E-2</v>
      </c>
      <c r="AG39" s="35">
        <v>2.7</v>
      </c>
      <c r="AH39" s="35">
        <v>8.2100000000000009</v>
      </c>
      <c r="AI39" s="35">
        <v>0.03</v>
      </c>
      <c r="AJ39" s="35">
        <v>0</v>
      </c>
      <c r="AK39" s="35">
        <v>672.99</v>
      </c>
      <c r="AL39" s="35">
        <v>682.57</v>
      </c>
      <c r="AM39" s="35">
        <v>1029.81</v>
      </c>
      <c r="AN39" s="35">
        <v>1146.4000000000001</v>
      </c>
      <c r="AO39" s="35">
        <v>317.77</v>
      </c>
      <c r="AP39" s="35">
        <v>579.41</v>
      </c>
      <c r="AQ39" s="35">
        <v>46.9</v>
      </c>
      <c r="AR39" s="35">
        <v>605.1</v>
      </c>
      <c r="AS39" s="35">
        <v>113.78</v>
      </c>
      <c r="AT39" s="35">
        <v>133.33000000000001</v>
      </c>
      <c r="AU39" s="35">
        <v>193.24</v>
      </c>
      <c r="AV39" s="35">
        <v>339.19</v>
      </c>
      <c r="AW39" s="35">
        <v>77.55</v>
      </c>
      <c r="AX39" s="35">
        <v>502.64</v>
      </c>
      <c r="AY39" s="35">
        <v>0.76</v>
      </c>
      <c r="AZ39" s="35">
        <v>166.32</v>
      </c>
      <c r="BA39" s="35">
        <v>159.11000000000001</v>
      </c>
      <c r="BB39" s="35">
        <v>427.35</v>
      </c>
      <c r="BC39" s="35">
        <v>163.74</v>
      </c>
      <c r="BD39" s="35">
        <v>0</v>
      </c>
      <c r="BE39" s="35">
        <v>0</v>
      </c>
      <c r="BF39" s="35">
        <v>0.01</v>
      </c>
      <c r="BG39" s="35">
        <v>0.03</v>
      </c>
      <c r="BH39" s="35">
        <v>0.03</v>
      </c>
      <c r="BI39" s="35">
        <v>7.0000000000000007E-2</v>
      </c>
      <c r="BJ39" s="35">
        <v>0.01</v>
      </c>
      <c r="BK39" s="35">
        <v>0.28000000000000003</v>
      </c>
      <c r="BL39" s="35">
        <v>0.01</v>
      </c>
      <c r="BM39" s="35">
        <v>0.16</v>
      </c>
      <c r="BN39" s="35">
        <v>0.01</v>
      </c>
      <c r="BO39" s="35">
        <v>0.01</v>
      </c>
      <c r="BP39" s="35">
        <v>0</v>
      </c>
      <c r="BQ39" s="35">
        <v>0.01</v>
      </c>
      <c r="BR39" s="35">
        <v>0.01</v>
      </c>
      <c r="BS39" s="35">
        <v>0.57999999999999996</v>
      </c>
      <c r="BT39" s="35">
        <v>0</v>
      </c>
      <c r="BU39" s="35">
        <v>0</v>
      </c>
      <c r="BV39" s="35">
        <v>1.01</v>
      </c>
      <c r="BW39" s="35">
        <v>0</v>
      </c>
      <c r="BX39" s="35">
        <v>0</v>
      </c>
      <c r="BY39" s="35">
        <v>0</v>
      </c>
      <c r="BZ39" s="35">
        <v>0</v>
      </c>
      <c r="CA39" s="35">
        <v>0</v>
      </c>
      <c r="CB39" s="35">
        <v>69.44</v>
      </c>
      <c r="CC39" s="34">
        <v>44.45</v>
      </c>
      <c r="CE39" s="32">
        <v>42.04</v>
      </c>
      <c r="CG39" s="32">
        <v>15.22</v>
      </c>
      <c r="CH39" s="32">
        <v>8.34</v>
      </c>
      <c r="CI39" s="32">
        <v>11.78</v>
      </c>
      <c r="CJ39" s="32">
        <v>424.33</v>
      </c>
      <c r="CK39" s="32">
        <v>207.84</v>
      </c>
      <c r="CL39" s="32">
        <v>316.08999999999997</v>
      </c>
      <c r="CM39" s="32">
        <v>3.45</v>
      </c>
      <c r="CN39" s="32">
        <v>2.6</v>
      </c>
      <c r="CO39" s="32">
        <v>3.03</v>
      </c>
      <c r="CP39" s="32">
        <v>0</v>
      </c>
      <c r="CQ39" s="32">
        <v>0.5</v>
      </c>
      <c r="CR39" s="32">
        <v>27.06</v>
      </c>
    </row>
    <row r="40" spans="1:96" s="32" customFormat="1">
      <c r="A40" s="32" t="str">
        <f>"601"</f>
        <v>601</v>
      </c>
      <c r="B40" s="33" t="s">
        <v>104</v>
      </c>
      <c r="C40" s="34" t="str">
        <f>"30"</f>
        <v>30</v>
      </c>
      <c r="D40" s="34">
        <v>0.43</v>
      </c>
      <c r="E40" s="34">
        <v>0</v>
      </c>
      <c r="F40" s="34">
        <v>0.89</v>
      </c>
      <c r="G40" s="34">
        <v>0.03</v>
      </c>
      <c r="H40" s="34">
        <v>1.74</v>
      </c>
      <c r="I40" s="34">
        <v>16.849643977499998</v>
      </c>
      <c r="J40" s="35">
        <v>0.68</v>
      </c>
      <c r="K40" s="35">
        <v>0</v>
      </c>
      <c r="L40" s="35">
        <v>0</v>
      </c>
      <c r="M40" s="35">
        <v>0</v>
      </c>
      <c r="N40" s="35">
        <v>0.39</v>
      </c>
      <c r="O40" s="35">
        <v>1.27</v>
      </c>
      <c r="P40" s="35">
        <v>7.0000000000000007E-2</v>
      </c>
      <c r="Q40" s="35">
        <v>0</v>
      </c>
      <c r="R40" s="35">
        <v>0</v>
      </c>
      <c r="S40" s="35">
        <v>0.08</v>
      </c>
      <c r="T40" s="35">
        <v>0.56999999999999995</v>
      </c>
      <c r="U40" s="35">
        <v>196.75</v>
      </c>
      <c r="V40" s="35">
        <v>15.83</v>
      </c>
      <c r="W40" s="35">
        <v>7.2</v>
      </c>
      <c r="X40" s="35">
        <v>1.27</v>
      </c>
      <c r="Y40" s="35">
        <v>5.79</v>
      </c>
      <c r="Z40" s="35">
        <v>0.06</v>
      </c>
      <c r="AA40" s="35">
        <v>2.7</v>
      </c>
      <c r="AB40" s="35">
        <v>14.88</v>
      </c>
      <c r="AC40" s="35">
        <v>10.73</v>
      </c>
      <c r="AD40" s="35">
        <v>7.0000000000000007E-2</v>
      </c>
      <c r="AE40" s="35">
        <v>0</v>
      </c>
      <c r="AF40" s="35">
        <v>0.01</v>
      </c>
      <c r="AG40" s="35">
        <v>0.04</v>
      </c>
      <c r="AH40" s="35">
        <v>0.14000000000000001</v>
      </c>
      <c r="AI40" s="35">
        <v>0.17</v>
      </c>
      <c r="AJ40" s="35">
        <v>0</v>
      </c>
      <c r="AK40" s="35">
        <v>9.36</v>
      </c>
      <c r="AL40" s="35">
        <v>8.5500000000000007</v>
      </c>
      <c r="AM40" s="35">
        <v>16.02</v>
      </c>
      <c r="AN40" s="35">
        <v>4.97</v>
      </c>
      <c r="AO40" s="35">
        <v>3.04</v>
      </c>
      <c r="AP40" s="35">
        <v>6.18</v>
      </c>
      <c r="AQ40" s="35">
        <v>1.99</v>
      </c>
      <c r="AR40" s="35">
        <v>9.94</v>
      </c>
      <c r="AS40" s="35">
        <v>6.56</v>
      </c>
      <c r="AT40" s="35">
        <v>7.95</v>
      </c>
      <c r="AU40" s="35">
        <v>6.76</v>
      </c>
      <c r="AV40" s="35">
        <v>3.98</v>
      </c>
      <c r="AW40" s="35">
        <v>6.96</v>
      </c>
      <c r="AX40" s="35">
        <v>61.23</v>
      </c>
      <c r="AY40" s="35">
        <v>0</v>
      </c>
      <c r="AZ40" s="35">
        <v>19.28</v>
      </c>
      <c r="BA40" s="35">
        <v>9.94</v>
      </c>
      <c r="BB40" s="35">
        <v>4.97</v>
      </c>
      <c r="BC40" s="35">
        <v>3.98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</v>
      </c>
      <c r="BL40" s="35">
        <v>0</v>
      </c>
      <c r="BM40" s="35">
        <v>0</v>
      </c>
      <c r="BN40" s="35">
        <v>0</v>
      </c>
      <c r="BO40" s="35">
        <v>0</v>
      </c>
      <c r="BP40" s="35">
        <v>0</v>
      </c>
      <c r="BQ40" s="35">
        <v>0</v>
      </c>
      <c r="BR40" s="35">
        <v>0</v>
      </c>
      <c r="BS40" s="35">
        <v>0</v>
      </c>
      <c r="BT40" s="35">
        <v>0</v>
      </c>
      <c r="BU40" s="35">
        <v>0</v>
      </c>
      <c r="BV40" s="35">
        <v>0.01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29.26</v>
      </c>
      <c r="CC40" s="34">
        <v>3.13</v>
      </c>
      <c r="CE40" s="32">
        <v>5.18</v>
      </c>
      <c r="CG40" s="32">
        <v>31.29</v>
      </c>
      <c r="CH40" s="32">
        <v>16.29</v>
      </c>
      <c r="CI40" s="32">
        <v>23.79</v>
      </c>
      <c r="CJ40" s="32">
        <v>142.41</v>
      </c>
      <c r="CK40" s="32">
        <v>58.71</v>
      </c>
      <c r="CL40" s="32">
        <v>100.56</v>
      </c>
      <c r="CM40" s="32">
        <v>7.93</v>
      </c>
      <c r="CN40" s="32">
        <v>4.7300000000000004</v>
      </c>
      <c r="CO40" s="32">
        <v>6.37</v>
      </c>
      <c r="CP40" s="32">
        <v>0</v>
      </c>
      <c r="CQ40" s="32">
        <v>0.5</v>
      </c>
      <c r="CR40" s="32">
        <v>1.89</v>
      </c>
    </row>
    <row r="41" spans="1:96" s="32" customFormat="1">
      <c r="A41" s="32" t="str">
        <f>"2"</f>
        <v>2</v>
      </c>
      <c r="B41" s="33" t="s">
        <v>94</v>
      </c>
      <c r="C41" s="34" t="str">
        <f>"40,9"</f>
        <v>40,9</v>
      </c>
      <c r="D41" s="34">
        <v>2.7</v>
      </c>
      <c r="E41" s="34">
        <v>0</v>
      </c>
      <c r="F41" s="34">
        <v>0.27</v>
      </c>
      <c r="G41" s="34">
        <v>0.27</v>
      </c>
      <c r="H41" s="34">
        <v>19.18</v>
      </c>
      <c r="I41" s="34">
        <v>91.575508999999997</v>
      </c>
      <c r="J41" s="35">
        <v>0</v>
      </c>
      <c r="K41" s="35">
        <v>0</v>
      </c>
      <c r="L41" s="35">
        <v>0</v>
      </c>
      <c r="M41" s="35">
        <v>0</v>
      </c>
      <c r="N41" s="35">
        <v>0.45</v>
      </c>
      <c r="O41" s="35">
        <v>18.649999999999999</v>
      </c>
      <c r="P41" s="35">
        <v>0.08</v>
      </c>
      <c r="Q41" s="35">
        <v>0</v>
      </c>
      <c r="R41" s="35">
        <v>0</v>
      </c>
      <c r="S41" s="35">
        <v>0</v>
      </c>
      <c r="T41" s="35">
        <v>0.74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5">
        <v>0</v>
      </c>
      <c r="AG41" s="35">
        <v>0</v>
      </c>
      <c r="AH41" s="35">
        <v>0</v>
      </c>
      <c r="AI41" s="35">
        <v>0</v>
      </c>
      <c r="AJ41" s="35">
        <v>0</v>
      </c>
      <c r="AK41" s="35">
        <v>130.59</v>
      </c>
      <c r="AL41" s="35">
        <v>135.93</v>
      </c>
      <c r="AM41" s="35">
        <v>208.16</v>
      </c>
      <c r="AN41" s="35">
        <v>69.03</v>
      </c>
      <c r="AO41" s="35">
        <v>40.92</v>
      </c>
      <c r="AP41" s="35">
        <v>81.84</v>
      </c>
      <c r="AQ41" s="35">
        <v>30.96</v>
      </c>
      <c r="AR41" s="35">
        <v>148.03</v>
      </c>
      <c r="AS41" s="35">
        <v>91.8</v>
      </c>
      <c r="AT41" s="35">
        <v>128.1</v>
      </c>
      <c r="AU41" s="35">
        <v>105.68</v>
      </c>
      <c r="AV41" s="35">
        <v>55.51</v>
      </c>
      <c r="AW41" s="35">
        <v>98.21</v>
      </c>
      <c r="AX41" s="35">
        <v>821.26</v>
      </c>
      <c r="AY41" s="35">
        <v>0</v>
      </c>
      <c r="AZ41" s="35">
        <v>267.58</v>
      </c>
      <c r="BA41" s="35">
        <v>116.36</v>
      </c>
      <c r="BB41" s="35">
        <v>77.22</v>
      </c>
      <c r="BC41" s="35">
        <v>61.2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</v>
      </c>
      <c r="BJ41" s="35">
        <v>0</v>
      </c>
      <c r="BK41" s="35">
        <v>0.03</v>
      </c>
      <c r="BL41" s="35">
        <v>0</v>
      </c>
      <c r="BM41" s="35">
        <v>0</v>
      </c>
      <c r="BN41" s="35">
        <v>0</v>
      </c>
      <c r="BO41" s="35">
        <v>0</v>
      </c>
      <c r="BP41" s="35">
        <v>0</v>
      </c>
      <c r="BQ41" s="35">
        <v>0</v>
      </c>
      <c r="BR41" s="35">
        <v>0</v>
      </c>
      <c r="BS41" s="35">
        <v>0.03</v>
      </c>
      <c r="BT41" s="35">
        <v>0</v>
      </c>
      <c r="BU41" s="35">
        <v>0</v>
      </c>
      <c r="BV41" s="35">
        <v>0.11</v>
      </c>
      <c r="BW41" s="35">
        <v>0.01</v>
      </c>
      <c r="BX41" s="35">
        <v>0</v>
      </c>
      <c r="BY41" s="35">
        <v>0</v>
      </c>
      <c r="BZ41" s="35">
        <v>0</v>
      </c>
      <c r="CA41" s="35">
        <v>0</v>
      </c>
      <c r="CB41" s="35">
        <v>15.99</v>
      </c>
      <c r="CC41" s="34">
        <v>2.29</v>
      </c>
      <c r="CE41" s="32">
        <v>0</v>
      </c>
      <c r="CG41" s="32">
        <v>0</v>
      </c>
      <c r="CH41" s="32">
        <v>0</v>
      </c>
      <c r="CI41" s="32">
        <v>0</v>
      </c>
      <c r="CJ41" s="32">
        <v>843.55</v>
      </c>
      <c r="CK41" s="32">
        <v>324.99</v>
      </c>
      <c r="CL41" s="32">
        <v>584.27</v>
      </c>
      <c r="CM41" s="32">
        <v>6.75</v>
      </c>
      <c r="CN41" s="32">
        <v>6.75</v>
      </c>
      <c r="CO41" s="32">
        <v>6.75</v>
      </c>
      <c r="CP41" s="32">
        <v>0</v>
      </c>
      <c r="CQ41" s="32">
        <v>0</v>
      </c>
      <c r="CR41" s="32">
        <v>1.91</v>
      </c>
    </row>
    <row r="42" spans="1:96" s="28" customFormat="1">
      <c r="A42" s="28" t="str">
        <f>"27/10"</f>
        <v>27/10</v>
      </c>
      <c r="B42" s="29" t="s">
        <v>95</v>
      </c>
      <c r="C42" s="30" t="str">
        <f>"200"</f>
        <v>200</v>
      </c>
      <c r="D42" s="30">
        <v>0.1</v>
      </c>
      <c r="E42" s="30">
        <v>0</v>
      </c>
      <c r="F42" s="30">
        <v>0.02</v>
      </c>
      <c r="G42" s="30">
        <v>0.02</v>
      </c>
      <c r="H42" s="30">
        <v>5.94</v>
      </c>
      <c r="I42" s="30">
        <v>23.095202</v>
      </c>
      <c r="J42" s="31">
        <v>0</v>
      </c>
      <c r="K42" s="31">
        <v>0</v>
      </c>
      <c r="L42" s="31">
        <v>0</v>
      </c>
      <c r="M42" s="31">
        <v>0</v>
      </c>
      <c r="N42" s="31">
        <v>5.89</v>
      </c>
      <c r="O42" s="31">
        <v>0</v>
      </c>
      <c r="P42" s="31">
        <v>0.05</v>
      </c>
      <c r="Q42" s="31">
        <v>0</v>
      </c>
      <c r="R42" s="31">
        <v>0</v>
      </c>
      <c r="S42" s="31">
        <v>0</v>
      </c>
      <c r="T42" s="31">
        <v>0.03</v>
      </c>
      <c r="U42" s="31">
        <v>0.06</v>
      </c>
      <c r="V42" s="31">
        <v>0.18</v>
      </c>
      <c r="W42" s="31">
        <v>0.17</v>
      </c>
      <c r="X42" s="31">
        <v>0</v>
      </c>
      <c r="Y42" s="31">
        <v>0</v>
      </c>
      <c r="Z42" s="31">
        <v>0.02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1">
        <v>200.05</v>
      </c>
      <c r="CC42" s="30">
        <v>1.2</v>
      </c>
      <c r="CE42" s="28">
        <v>0</v>
      </c>
      <c r="CG42" s="28">
        <v>0.6</v>
      </c>
      <c r="CH42" s="28">
        <v>0.6</v>
      </c>
      <c r="CI42" s="28">
        <v>0.6</v>
      </c>
      <c r="CJ42" s="28">
        <v>60</v>
      </c>
      <c r="CK42" s="28">
        <v>24.6</v>
      </c>
      <c r="CL42" s="28">
        <v>42.3</v>
      </c>
      <c r="CM42" s="28">
        <v>6.54</v>
      </c>
      <c r="CN42" s="28">
        <v>3.84</v>
      </c>
      <c r="CO42" s="28">
        <v>5.19</v>
      </c>
      <c r="CP42" s="28">
        <v>6</v>
      </c>
      <c r="CQ42" s="28">
        <v>0</v>
      </c>
      <c r="CR42" s="28">
        <v>0.73</v>
      </c>
    </row>
    <row r="43" spans="1:96" s="36" customFormat="1" ht="11.4">
      <c r="B43" s="37" t="s">
        <v>109</v>
      </c>
      <c r="C43" s="38"/>
      <c r="D43" s="38">
        <v>18.84</v>
      </c>
      <c r="E43" s="38">
        <v>10.49</v>
      </c>
      <c r="F43" s="38">
        <v>18.04</v>
      </c>
      <c r="G43" s="38">
        <v>2.64</v>
      </c>
      <c r="H43" s="38">
        <v>78.36</v>
      </c>
      <c r="I43" s="38">
        <v>552.5</v>
      </c>
      <c r="J43" s="39">
        <v>7.07</v>
      </c>
      <c r="K43" s="39">
        <v>1.4</v>
      </c>
      <c r="L43" s="39">
        <v>0</v>
      </c>
      <c r="M43" s="39">
        <v>0</v>
      </c>
      <c r="N43" s="39">
        <v>8.0299999999999994</v>
      </c>
      <c r="O43" s="39">
        <v>68.12</v>
      </c>
      <c r="P43" s="39">
        <v>2.2000000000000002</v>
      </c>
      <c r="Q43" s="39">
        <v>0</v>
      </c>
      <c r="R43" s="39">
        <v>0</v>
      </c>
      <c r="S43" s="39">
        <v>0.19</v>
      </c>
      <c r="T43" s="39">
        <v>4.1900000000000004</v>
      </c>
      <c r="U43" s="39">
        <v>611.04</v>
      </c>
      <c r="V43" s="39">
        <v>127.46</v>
      </c>
      <c r="W43" s="39">
        <v>44.89</v>
      </c>
      <c r="X43" s="39">
        <v>35.659999999999997</v>
      </c>
      <c r="Y43" s="39">
        <v>151.53</v>
      </c>
      <c r="Z43" s="39">
        <v>1.46</v>
      </c>
      <c r="AA43" s="39">
        <v>59.93</v>
      </c>
      <c r="AB43" s="39">
        <v>43.93</v>
      </c>
      <c r="AC43" s="39">
        <v>105.21</v>
      </c>
      <c r="AD43" s="39">
        <v>1.63</v>
      </c>
      <c r="AE43" s="39">
        <v>7.0000000000000007E-2</v>
      </c>
      <c r="AF43" s="39">
        <v>0.1</v>
      </c>
      <c r="AG43" s="39">
        <v>3.59</v>
      </c>
      <c r="AH43" s="39">
        <v>10.43</v>
      </c>
      <c r="AI43" s="39">
        <v>0.2</v>
      </c>
      <c r="AJ43" s="39">
        <v>0</v>
      </c>
      <c r="AK43" s="39">
        <v>1074.0999999999999</v>
      </c>
      <c r="AL43" s="39">
        <v>1032.5899999999999</v>
      </c>
      <c r="AM43" s="39">
        <v>1640.13</v>
      </c>
      <c r="AN43" s="39">
        <v>1382.91</v>
      </c>
      <c r="AO43" s="39">
        <v>461.27</v>
      </c>
      <c r="AP43" s="39">
        <v>817.68</v>
      </c>
      <c r="AQ43" s="39">
        <v>143.47999999999999</v>
      </c>
      <c r="AR43" s="39">
        <v>993.36</v>
      </c>
      <c r="AS43" s="39">
        <v>454.52</v>
      </c>
      <c r="AT43" s="39">
        <v>585.41</v>
      </c>
      <c r="AU43" s="39">
        <v>641.59</v>
      </c>
      <c r="AV43" s="39">
        <v>505.18</v>
      </c>
      <c r="AW43" s="39">
        <v>381.34</v>
      </c>
      <c r="AX43" s="39">
        <v>2132.27</v>
      </c>
      <c r="AY43" s="39">
        <v>0.76</v>
      </c>
      <c r="AZ43" s="39">
        <v>659.05</v>
      </c>
      <c r="BA43" s="39">
        <v>491.53</v>
      </c>
      <c r="BB43" s="39">
        <v>690.43</v>
      </c>
      <c r="BC43" s="39">
        <v>313.94</v>
      </c>
      <c r="BD43" s="39">
        <v>0.12</v>
      </c>
      <c r="BE43" s="39">
        <v>0.06</v>
      </c>
      <c r="BF43" s="39">
        <v>0.04</v>
      </c>
      <c r="BG43" s="39">
        <v>0.1</v>
      </c>
      <c r="BH43" s="39">
        <v>0.11</v>
      </c>
      <c r="BI43" s="39">
        <v>0.42</v>
      </c>
      <c r="BJ43" s="39">
        <v>0.01</v>
      </c>
      <c r="BK43" s="39">
        <v>1.4</v>
      </c>
      <c r="BL43" s="39">
        <v>0.01</v>
      </c>
      <c r="BM43" s="39">
        <v>0.49</v>
      </c>
      <c r="BN43" s="39">
        <v>0.01</v>
      </c>
      <c r="BO43" s="39">
        <v>0.01</v>
      </c>
      <c r="BP43" s="39">
        <v>0</v>
      </c>
      <c r="BQ43" s="39">
        <v>0.08</v>
      </c>
      <c r="BR43" s="39">
        <v>0.12</v>
      </c>
      <c r="BS43" s="39">
        <v>1.6</v>
      </c>
      <c r="BT43" s="39">
        <v>0</v>
      </c>
      <c r="BU43" s="39">
        <v>0</v>
      </c>
      <c r="BV43" s="39">
        <v>1.29</v>
      </c>
      <c r="BW43" s="39">
        <v>0.01</v>
      </c>
      <c r="BX43" s="39">
        <v>0</v>
      </c>
      <c r="BY43" s="39">
        <v>0</v>
      </c>
      <c r="BZ43" s="39">
        <v>0</v>
      </c>
      <c r="CA43" s="39">
        <v>0</v>
      </c>
      <c r="CB43" s="39">
        <v>456.08</v>
      </c>
      <c r="CC43" s="38">
        <f>SUM($CC$37:$CC$42)</f>
        <v>67.260000000000005</v>
      </c>
      <c r="CD43" s="36">
        <f>$I$43/$I$87*100</f>
        <v>8.7972523911807752</v>
      </c>
      <c r="CE43" s="36">
        <v>67.25</v>
      </c>
      <c r="CG43" s="36">
        <v>85.13</v>
      </c>
      <c r="CH43" s="36">
        <v>46.12</v>
      </c>
      <c r="CI43" s="36">
        <v>65.62</v>
      </c>
      <c r="CJ43" s="36">
        <v>3877.77</v>
      </c>
      <c r="CK43" s="36">
        <v>1795.22</v>
      </c>
      <c r="CL43" s="36">
        <v>2836.5</v>
      </c>
      <c r="CM43" s="36">
        <v>57.57</v>
      </c>
      <c r="CN43" s="36">
        <v>35.369999999999997</v>
      </c>
      <c r="CO43" s="36">
        <v>46.5</v>
      </c>
      <c r="CP43" s="36">
        <v>6</v>
      </c>
      <c r="CQ43" s="36">
        <v>1.9</v>
      </c>
    </row>
    <row r="44" spans="1:96">
      <c r="B44" s="27" t="s">
        <v>110</v>
      </c>
      <c r="C44" s="16"/>
      <c r="D44" s="16"/>
      <c r="E44" s="16"/>
      <c r="F44" s="16"/>
      <c r="G44" s="16"/>
      <c r="H44" s="16"/>
      <c r="I44" s="16"/>
    </row>
    <row r="45" spans="1:96" s="28" customFormat="1">
      <c r="A45" s="28" t="str">
        <f>"5"</f>
        <v>5</v>
      </c>
      <c r="B45" s="29" t="s">
        <v>111</v>
      </c>
      <c r="C45" s="30" t="str">
        <f>"200"</f>
        <v>200</v>
      </c>
      <c r="D45" s="30">
        <v>1</v>
      </c>
      <c r="E45" s="30">
        <v>0</v>
      </c>
      <c r="F45" s="30">
        <v>0.2</v>
      </c>
      <c r="G45" s="30">
        <v>0</v>
      </c>
      <c r="H45" s="30">
        <v>20.6</v>
      </c>
      <c r="I45" s="30">
        <v>86.47999999999999</v>
      </c>
      <c r="J45" s="31">
        <v>0</v>
      </c>
      <c r="K45" s="31">
        <v>0</v>
      </c>
      <c r="L45" s="31">
        <v>0</v>
      </c>
      <c r="M45" s="31">
        <v>0</v>
      </c>
      <c r="N45" s="31">
        <v>19.8</v>
      </c>
      <c r="O45" s="31">
        <v>0.4</v>
      </c>
      <c r="P45" s="31">
        <v>0.4</v>
      </c>
      <c r="Q45" s="31">
        <v>0</v>
      </c>
      <c r="R45" s="31">
        <v>0</v>
      </c>
      <c r="S45" s="31">
        <v>1</v>
      </c>
      <c r="T45" s="31">
        <v>0.6</v>
      </c>
      <c r="U45" s="31">
        <v>12</v>
      </c>
      <c r="V45" s="31">
        <v>240</v>
      </c>
      <c r="W45" s="31">
        <v>14</v>
      </c>
      <c r="X45" s="31">
        <v>8</v>
      </c>
      <c r="Y45" s="31">
        <v>14</v>
      </c>
      <c r="Z45" s="31">
        <v>2.8</v>
      </c>
      <c r="AA45" s="31">
        <v>0</v>
      </c>
      <c r="AB45" s="31">
        <v>0</v>
      </c>
      <c r="AC45" s="31">
        <v>0</v>
      </c>
      <c r="AD45" s="31">
        <v>0.2</v>
      </c>
      <c r="AE45" s="31">
        <v>0.02</v>
      </c>
      <c r="AF45" s="31">
        <v>0.02</v>
      </c>
      <c r="AG45" s="31">
        <v>0.2</v>
      </c>
      <c r="AH45" s="31">
        <v>0.4</v>
      </c>
      <c r="AI45" s="31">
        <v>4</v>
      </c>
      <c r="AJ45" s="31">
        <v>0.4</v>
      </c>
      <c r="AK45" s="31">
        <v>16</v>
      </c>
      <c r="AL45" s="31">
        <v>20</v>
      </c>
      <c r="AM45" s="31">
        <v>28</v>
      </c>
      <c r="AN45" s="31">
        <v>28</v>
      </c>
      <c r="AO45" s="31">
        <v>4</v>
      </c>
      <c r="AP45" s="31">
        <v>16</v>
      </c>
      <c r="AQ45" s="31">
        <v>4</v>
      </c>
      <c r="AR45" s="31">
        <v>14</v>
      </c>
      <c r="AS45" s="31">
        <v>26</v>
      </c>
      <c r="AT45" s="31">
        <v>16</v>
      </c>
      <c r="AU45" s="31">
        <v>116</v>
      </c>
      <c r="AV45" s="31">
        <v>10</v>
      </c>
      <c r="AW45" s="31">
        <v>22</v>
      </c>
      <c r="AX45" s="31">
        <v>64</v>
      </c>
      <c r="AY45" s="31">
        <v>0</v>
      </c>
      <c r="AZ45" s="31">
        <v>20</v>
      </c>
      <c r="BA45" s="31">
        <v>24</v>
      </c>
      <c r="BB45" s="31">
        <v>10</v>
      </c>
      <c r="BC45" s="31">
        <v>8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1">
        <v>176.2</v>
      </c>
      <c r="CC45" s="30">
        <v>11.04</v>
      </c>
      <c r="CE45" s="28">
        <v>0</v>
      </c>
      <c r="CG45" s="28">
        <v>4</v>
      </c>
      <c r="CH45" s="28">
        <v>4</v>
      </c>
      <c r="CI45" s="28">
        <v>4</v>
      </c>
      <c r="CJ45" s="28">
        <v>400</v>
      </c>
      <c r="CK45" s="28">
        <v>182</v>
      </c>
      <c r="CL45" s="28">
        <v>291</v>
      </c>
      <c r="CM45" s="28">
        <v>0.6</v>
      </c>
      <c r="CN45" s="28">
        <v>0.6</v>
      </c>
      <c r="CO45" s="28">
        <v>0.6</v>
      </c>
      <c r="CP45" s="28">
        <v>0</v>
      </c>
      <c r="CQ45" s="28">
        <v>0</v>
      </c>
      <c r="CR45" s="28">
        <v>9.1999999999999993</v>
      </c>
    </row>
    <row r="46" spans="1:96" s="36" customFormat="1" ht="22.8">
      <c r="B46" s="37" t="s">
        <v>112</v>
      </c>
      <c r="C46" s="38"/>
      <c r="D46" s="38">
        <v>1</v>
      </c>
      <c r="E46" s="38">
        <v>0</v>
      </c>
      <c r="F46" s="38">
        <v>0.2</v>
      </c>
      <c r="G46" s="38">
        <v>0</v>
      </c>
      <c r="H46" s="38">
        <v>20.6</v>
      </c>
      <c r="I46" s="38">
        <v>86.48</v>
      </c>
      <c r="J46" s="39">
        <v>0</v>
      </c>
      <c r="K46" s="39">
        <v>0</v>
      </c>
      <c r="L46" s="39">
        <v>0</v>
      </c>
      <c r="M46" s="39">
        <v>0</v>
      </c>
      <c r="N46" s="39">
        <v>19.8</v>
      </c>
      <c r="O46" s="39">
        <v>0.4</v>
      </c>
      <c r="P46" s="39">
        <v>0.4</v>
      </c>
      <c r="Q46" s="39">
        <v>0</v>
      </c>
      <c r="R46" s="39">
        <v>0</v>
      </c>
      <c r="S46" s="39">
        <v>1</v>
      </c>
      <c r="T46" s="39">
        <v>0.6</v>
      </c>
      <c r="U46" s="39">
        <v>12</v>
      </c>
      <c r="V46" s="39">
        <v>240</v>
      </c>
      <c r="W46" s="39">
        <v>14</v>
      </c>
      <c r="X46" s="39">
        <v>8</v>
      </c>
      <c r="Y46" s="39">
        <v>14</v>
      </c>
      <c r="Z46" s="39">
        <v>2.8</v>
      </c>
      <c r="AA46" s="39">
        <v>0</v>
      </c>
      <c r="AB46" s="39">
        <v>0</v>
      </c>
      <c r="AC46" s="39">
        <v>0</v>
      </c>
      <c r="AD46" s="39">
        <v>0.2</v>
      </c>
      <c r="AE46" s="39">
        <v>0.02</v>
      </c>
      <c r="AF46" s="39">
        <v>0.02</v>
      </c>
      <c r="AG46" s="39">
        <v>0.2</v>
      </c>
      <c r="AH46" s="39">
        <v>0.4</v>
      </c>
      <c r="AI46" s="39">
        <v>4</v>
      </c>
      <c r="AJ46" s="39">
        <v>0.4</v>
      </c>
      <c r="AK46" s="39">
        <v>16</v>
      </c>
      <c r="AL46" s="39">
        <v>20</v>
      </c>
      <c r="AM46" s="39">
        <v>28</v>
      </c>
      <c r="AN46" s="39">
        <v>28</v>
      </c>
      <c r="AO46" s="39">
        <v>4</v>
      </c>
      <c r="AP46" s="39">
        <v>16</v>
      </c>
      <c r="AQ46" s="39">
        <v>4</v>
      </c>
      <c r="AR46" s="39">
        <v>14</v>
      </c>
      <c r="AS46" s="39">
        <v>26</v>
      </c>
      <c r="AT46" s="39">
        <v>16</v>
      </c>
      <c r="AU46" s="39">
        <v>116</v>
      </c>
      <c r="AV46" s="39">
        <v>10</v>
      </c>
      <c r="AW46" s="39">
        <v>22</v>
      </c>
      <c r="AX46" s="39">
        <v>64</v>
      </c>
      <c r="AY46" s="39">
        <v>0</v>
      </c>
      <c r="AZ46" s="39">
        <v>20</v>
      </c>
      <c r="BA46" s="39">
        <v>24</v>
      </c>
      <c r="BB46" s="39">
        <v>10</v>
      </c>
      <c r="BC46" s="39">
        <v>8</v>
      </c>
      <c r="BD46" s="39">
        <v>0</v>
      </c>
      <c r="BE46" s="39">
        <v>0</v>
      </c>
      <c r="BF46" s="39">
        <v>0</v>
      </c>
      <c r="BG46" s="39">
        <v>0</v>
      </c>
      <c r="BH46" s="39">
        <v>0</v>
      </c>
      <c r="BI46" s="39">
        <v>0</v>
      </c>
      <c r="BJ46" s="39">
        <v>0</v>
      </c>
      <c r="BK46" s="39">
        <v>0</v>
      </c>
      <c r="BL46" s="39">
        <v>0</v>
      </c>
      <c r="BM46" s="39">
        <v>0</v>
      </c>
      <c r="BN46" s="39">
        <v>0</v>
      </c>
      <c r="BO46" s="39">
        <v>0</v>
      </c>
      <c r="BP46" s="39">
        <v>0</v>
      </c>
      <c r="BQ46" s="39">
        <v>0</v>
      </c>
      <c r="BR46" s="39">
        <v>0</v>
      </c>
      <c r="BS46" s="39">
        <v>0</v>
      </c>
      <c r="BT46" s="39">
        <v>0</v>
      </c>
      <c r="BU46" s="39">
        <v>0</v>
      </c>
      <c r="BV46" s="39">
        <v>0</v>
      </c>
      <c r="BW46" s="39">
        <v>0</v>
      </c>
      <c r="BX46" s="39">
        <v>0</v>
      </c>
      <c r="BY46" s="39">
        <v>0</v>
      </c>
      <c r="BZ46" s="39">
        <v>0</v>
      </c>
      <c r="CA46" s="39">
        <v>0</v>
      </c>
      <c r="CB46" s="39">
        <v>176.2</v>
      </c>
      <c r="CC46" s="38">
        <f>SUM($CC$44:$CC$45)</f>
        <v>11.04</v>
      </c>
      <c r="CD46" s="36">
        <f>$I$46/$I$87*100</f>
        <v>1.3769889353652731</v>
      </c>
      <c r="CE46" s="36">
        <v>0</v>
      </c>
      <c r="CG46" s="36">
        <v>4</v>
      </c>
      <c r="CH46" s="36">
        <v>4</v>
      </c>
      <c r="CI46" s="36">
        <v>4</v>
      </c>
      <c r="CJ46" s="36">
        <v>400</v>
      </c>
      <c r="CK46" s="36">
        <v>182</v>
      </c>
      <c r="CL46" s="36">
        <v>291</v>
      </c>
      <c r="CM46" s="36">
        <v>0.6</v>
      </c>
      <c r="CN46" s="36">
        <v>0.6</v>
      </c>
      <c r="CO46" s="36">
        <v>0.6</v>
      </c>
      <c r="CP46" s="36">
        <v>0</v>
      </c>
      <c r="CQ46" s="36">
        <v>0</v>
      </c>
    </row>
    <row r="47" spans="1:96">
      <c r="B47" s="27" t="s">
        <v>113</v>
      </c>
      <c r="C47" s="16"/>
      <c r="D47" s="16"/>
      <c r="E47" s="16"/>
      <c r="F47" s="16"/>
      <c r="G47" s="16"/>
      <c r="H47" s="16"/>
      <c r="I47" s="16"/>
    </row>
    <row r="48" spans="1:96" s="32" customFormat="1" ht="24">
      <c r="A48" s="32" t="str">
        <f>"17/4"</f>
        <v>17/4</v>
      </c>
      <c r="B48" s="33" t="s">
        <v>93</v>
      </c>
      <c r="C48" s="34" t="str">
        <f>"250"</f>
        <v>250</v>
      </c>
      <c r="D48" s="34">
        <v>6.03</v>
      </c>
      <c r="E48" s="34">
        <v>3.74</v>
      </c>
      <c r="F48" s="34">
        <v>7.32</v>
      </c>
      <c r="G48" s="34">
        <v>0.61</v>
      </c>
      <c r="H48" s="34">
        <v>30.83</v>
      </c>
      <c r="I48" s="34">
        <v>211.44399062499997</v>
      </c>
      <c r="J48" s="35">
        <v>4.99</v>
      </c>
      <c r="K48" s="35">
        <v>0.11</v>
      </c>
      <c r="L48" s="35">
        <v>0</v>
      </c>
      <c r="M48" s="35">
        <v>0</v>
      </c>
      <c r="N48" s="35">
        <v>11.5</v>
      </c>
      <c r="O48" s="35">
        <v>18.45</v>
      </c>
      <c r="P48" s="35">
        <v>0.88</v>
      </c>
      <c r="Q48" s="35">
        <v>0</v>
      </c>
      <c r="R48" s="35">
        <v>0</v>
      </c>
      <c r="S48" s="35">
        <v>0.13</v>
      </c>
      <c r="T48" s="35">
        <v>2.48</v>
      </c>
      <c r="U48" s="35">
        <v>551.69000000000005</v>
      </c>
      <c r="V48" s="35">
        <v>204.68</v>
      </c>
      <c r="W48" s="35">
        <v>144.28</v>
      </c>
      <c r="X48" s="35">
        <v>32.49</v>
      </c>
      <c r="Y48" s="35">
        <v>150.22</v>
      </c>
      <c r="Z48" s="35">
        <v>0.63</v>
      </c>
      <c r="AA48" s="35">
        <v>27.3</v>
      </c>
      <c r="AB48" s="35">
        <v>24.4</v>
      </c>
      <c r="AC48" s="35">
        <v>50.96</v>
      </c>
      <c r="AD48" s="35">
        <v>0.15</v>
      </c>
      <c r="AE48" s="35">
        <v>0.09</v>
      </c>
      <c r="AF48" s="35">
        <v>0.17</v>
      </c>
      <c r="AG48" s="35">
        <v>0.48</v>
      </c>
      <c r="AH48" s="35">
        <v>2.1800000000000002</v>
      </c>
      <c r="AI48" s="35">
        <v>0.66</v>
      </c>
      <c r="AJ48" s="35">
        <v>0</v>
      </c>
      <c r="AK48" s="35">
        <v>319.76</v>
      </c>
      <c r="AL48" s="35">
        <v>298.93</v>
      </c>
      <c r="AM48" s="35">
        <v>623.69000000000005</v>
      </c>
      <c r="AN48" s="35">
        <v>343.59</v>
      </c>
      <c r="AO48" s="35">
        <v>151.25</v>
      </c>
      <c r="AP48" s="35">
        <v>244.96</v>
      </c>
      <c r="AQ48" s="35">
        <v>91.51</v>
      </c>
      <c r="AR48" s="35">
        <v>306.26</v>
      </c>
      <c r="AS48" s="35">
        <v>197.92</v>
      </c>
      <c r="AT48" s="35">
        <v>131.06</v>
      </c>
      <c r="AU48" s="35">
        <v>166</v>
      </c>
      <c r="AV48" s="35">
        <v>60.22</v>
      </c>
      <c r="AW48" s="35">
        <v>86.9</v>
      </c>
      <c r="AX48" s="35">
        <v>469.86</v>
      </c>
      <c r="AY48" s="35">
        <v>0</v>
      </c>
      <c r="AZ48" s="35">
        <v>155.41999999999999</v>
      </c>
      <c r="BA48" s="35">
        <v>141.47999999999999</v>
      </c>
      <c r="BB48" s="35">
        <v>318.08</v>
      </c>
      <c r="BC48" s="35">
        <v>75.02</v>
      </c>
      <c r="BD48" s="35">
        <v>0.12</v>
      </c>
      <c r="BE48" s="35">
        <v>0.05</v>
      </c>
      <c r="BF48" s="35">
        <v>0.03</v>
      </c>
      <c r="BG48" s="35">
        <v>7.0000000000000007E-2</v>
      </c>
      <c r="BH48" s="35">
        <v>0.08</v>
      </c>
      <c r="BI48" s="35">
        <v>0.35</v>
      </c>
      <c r="BJ48" s="35">
        <v>0</v>
      </c>
      <c r="BK48" s="35">
        <v>1.03</v>
      </c>
      <c r="BL48" s="35">
        <v>0</v>
      </c>
      <c r="BM48" s="35">
        <v>0.31</v>
      </c>
      <c r="BN48" s="35">
        <v>0</v>
      </c>
      <c r="BO48" s="35">
        <v>0</v>
      </c>
      <c r="BP48" s="35">
        <v>0</v>
      </c>
      <c r="BQ48" s="35">
        <v>7.0000000000000007E-2</v>
      </c>
      <c r="BR48" s="35">
        <v>0.1</v>
      </c>
      <c r="BS48" s="35">
        <v>0.9</v>
      </c>
      <c r="BT48" s="35">
        <v>0</v>
      </c>
      <c r="BU48" s="35">
        <v>0</v>
      </c>
      <c r="BV48" s="35">
        <v>0.33</v>
      </c>
      <c r="BW48" s="35">
        <v>0.01</v>
      </c>
      <c r="BX48" s="35">
        <v>0</v>
      </c>
      <c r="BY48" s="35">
        <v>0</v>
      </c>
      <c r="BZ48" s="35">
        <v>0</v>
      </c>
      <c r="CA48" s="35">
        <v>0</v>
      </c>
      <c r="CB48" s="35">
        <v>205.58</v>
      </c>
      <c r="CC48" s="34">
        <v>25.15</v>
      </c>
      <c r="CE48" s="32">
        <v>31.37</v>
      </c>
      <c r="CG48" s="32">
        <v>53.1</v>
      </c>
      <c r="CH48" s="32">
        <v>27.91</v>
      </c>
      <c r="CI48" s="32">
        <v>40.5</v>
      </c>
      <c r="CJ48" s="32">
        <v>1305.23</v>
      </c>
      <c r="CK48" s="32">
        <v>622.29</v>
      </c>
      <c r="CL48" s="32">
        <v>963.76</v>
      </c>
      <c r="CM48" s="32">
        <v>24.05</v>
      </c>
      <c r="CN48" s="32">
        <v>14.12</v>
      </c>
      <c r="CO48" s="32">
        <v>19.09</v>
      </c>
      <c r="CP48" s="32">
        <v>6.25</v>
      </c>
      <c r="CQ48" s="32">
        <v>1.25</v>
      </c>
      <c r="CR48" s="32">
        <v>15.24</v>
      </c>
    </row>
    <row r="49" spans="1:96" s="32" customFormat="1">
      <c r="A49" s="32" t="str">
        <f>"10"</f>
        <v>10</v>
      </c>
      <c r="B49" s="33" t="s">
        <v>98</v>
      </c>
      <c r="C49" s="34" t="str">
        <f>"10"</f>
        <v>10</v>
      </c>
      <c r="D49" s="34">
        <v>0.08</v>
      </c>
      <c r="E49" s="34">
        <v>0.08</v>
      </c>
      <c r="F49" s="34">
        <v>7.25</v>
      </c>
      <c r="G49" s="34">
        <v>0</v>
      </c>
      <c r="H49" s="34">
        <v>0.13</v>
      </c>
      <c r="I49" s="34">
        <v>66.063999999999993</v>
      </c>
      <c r="J49" s="35">
        <v>4.71</v>
      </c>
      <c r="K49" s="35">
        <v>0.22</v>
      </c>
      <c r="L49" s="35">
        <v>0</v>
      </c>
      <c r="M49" s="35">
        <v>0</v>
      </c>
      <c r="N49" s="35">
        <v>0.13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0.14000000000000001</v>
      </c>
      <c r="U49" s="35">
        <v>1.5</v>
      </c>
      <c r="V49" s="35">
        <v>3</v>
      </c>
      <c r="W49" s="35">
        <v>2.4</v>
      </c>
      <c r="X49" s="35">
        <v>0</v>
      </c>
      <c r="Y49" s="35">
        <v>3</v>
      </c>
      <c r="Z49" s="35">
        <v>0.02</v>
      </c>
      <c r="AA49" s="35">
        <v>40</v>
      </c>
      <c r="AB49" s="35">
        <v>30</v>
      </c>
      <c r="AC49" s="35">
        <v>45</v>
      </c>
      <c r="AD49" s="35">
        <v>0.1</v>
      </c>
      <c r="AE49" s="35">
        <v>0</v>
      </c>
      <c r="AF49" s="35">
        <v>0.01</v>
      </c>
      <c r="AG49" s="35">
        <v>0.01</v>
      </c>
      <c r="AH49" s="35">
        <v>0.02</v>
      </c>
      <c r="AI49" s="35">
        <v>0</v>
      </c>
      <c r="AJ49" s="35">
        <v>0</v>
      </c>
      <c r="AK49" s="35">
        <v>4.2</v>
      </c>
      <c r="AL49" s="35">
        <v>4.0999999999999996</v>
      </c>
      <c r="AM49" s="35">
        <v>7.6</v>
      </c>
      <c r="AN49" s="35">
        <v>4.5</v>
      </c>
      <c r="AO49" s="35">
        <v>1.7</v>
      </c>
      <c r="AP49" s="35">
        <v>4.7</v>
      </c>
      <c r="AQ49" s="35">
        <v>4.3</v>
      </c>
      <c r="AR49" s="35">
        <v>4.2</v>
      </c>
      <c r="AS49" s="35">
        <v>3.6</v>
      </c>
      <c r="AT49" s="35">
        <v>2.6</v>
      </c>
      <c r="AU49" s="35">
        <v>5.7</v>
      </c>
      <c r="AV49" s="35">
        <v>3.5</v>
      </c>
      <c r="AW49" s="35">
        <v>2.4</v>
      </c>
      <c r="AX49" s="35">
        <v>14.2</v>
      </c>
      <c r="AY49" s="35">
        <v>0</v>
      </c>
      <c r="AZ49" s="35">
        <v>4.8</v>
      </c>
      <c r="BA49" s="35">
        <v>5.4</v>
      </c>
      <c r="BB49" s="35">
        <v>4.2</v>
      </c>
      <c r="BC49" s="35">
        <v>1</v>
      </c>
      <c r="BD49" s="35">
        <v>0.27</v>
      </c>
      <c r="BE49" s="35">
        <v>0.12</v>
      </c>
      <c r="BF49" s="35">
        <v>7.0000000000000007E-2</v>
      </c>
      <c r="BG49" s="35">
        <v>0.15</v>
      </c>
      <c r="BH49" s="35">
        <v>0.17</v>
      </c>
      <c r="BI49" s="35">
        <v>0.79</v>
      </c>
      <c r="BJ49" s="35">
        <v>0</v>
      </c>
      <c r="BK49" s="35">
        <v>2.21</v>
      </c>
      <c r="BL49" s="35">
        <v>0</v>
      </c>
      <c r="BM49" s="35">
        <v>0.68</v>
      </c>
      <c r="BN49" s="35">
        <v>0</v>
      </c>
      <c r="BO49" s="35">
        <v>0</v>
      </c>
      <c r="BP49" s="35">
        <v>0</v>
      </c>
      <c r="BQ49" s="35">
        <v>0.15</v>
      </c>
      <c r="BR49" s="35">
        <v>0.23</v>
      </c>
      <c r="BS49" s="35">
        <v>1.8</v>
      </c>
      <c r="BT49" s="35">
        <v>0</v>
      </c>
      <c r="BU49" s="35">
        <v>0</v>
      </c>
      <c r="BV49" s="35">
        <v>0.09</v>
      </c>
      <c r="BW49" s="35">
        <v>0.01</v>
      </c>
      <c r="BX49" s="35">
        <v>0</v>
      </c>
      <c r="BY49" s="35">
        <v>0</v>
      </c>
      <c r="BZ49" s="35">
        <v>0</v>
      </c>
      <c r="CA49" s="35">
        <v>0</v>
      </c>
      <c r="CB49" s="35">
        <v>2.5</v>
      </c>
      <c r="CC49" s="34">
        <v>11.92</v>
      </c>
      <c r="CE49" s="32">
        <v>45</v>
      </c>
      <c r="CG49" s="32">
        <v>0.4</v>
      </c>
      <c r="CH49" s="32">
        <v>0.1</v>
      </c>
      <c r="CI49" s="32">
        <v>0.25</v>
      </c>
      <c r="CJ49" s="32">
        <v>20</v>
      </c>
      <c r="CK49" s="32">
        <v>8.1999999999999993</v>
      </c>
      <c r="CL49" s="32">
        <v>14.1</v>
      </c>
      <c r="CM49" s="32">
        <v>1.71</v>
      </c>
      <c r="CN49" s="32">
        <v>0.87</v>
      </c>
      <c r="CO49" s="32">
        <v>1.29</v>
      </c>
      <c r="CP49" s="32">
        <v>0</v>
      </c>
      <c r="CQ49" s="32">
        <v>0</v>
      </c>
      <c r="CR49" s="32">
        <v>7.22</v>
      </c>
    </row>
    <row r="50" spans="1:96" s="32" customFormat="1">
      <c r="A50" s="32" t="str">
        <f>"11/3"</f>
        <v>11/3</v>
      </c>
      <c r="B50" s="33" t="s">
        <v>114</v>
      </c>
      <c r="C50" s="34" t="str">
        <f>"50"</f>
        <v>50</v>
      </c>
      <c r="D50" s="34">
        <v>7</v>
      </c>
      <c r="E50" s="34">
        <v>0</v>
      </c>
      <c r="F50" s="34">
        <v>6.75</v>
      </c>
      <c r="G50" s="34">
        <v>0</v>
      </c>
      <c r="H50" s="34">
        <v>45.85</v>
      </c>
      <c r="I50" s="34">
        <v>269.28000000000003</v>
      </c>
      <c r="J50" s="35">
        <v>1.05</v>
      </c>
      <c r="K50" s="35">
        <v>0</v>
      </c>
      <c r="L50" s="35">
        <v>0</v>
      </c>
      <c r="M50" s="35">
        <v>0</v>
      </c>
      <c r="N50" s="35">
        <v>19.3</v>
      </c>
      <c r="O50" s="35">
        <v>25.4</v>
      </c>
      <c r="P50" s="35">
        <v>1.1499999999999999</v>
      </c>
      <c r="Q50" s="35">
        <v>0</v>
      </c>
      <c r="R50" s="35">
        <v>0</v>
      </c>
      <c r="S50" s="35">
        <v>0.25</v>
      </c>
      <c r="T50" s="35">
        <v>0.5</v>
      </c>
      <c r="U50" s="35">
        <v>165</v>
      </c>
      <c r="V50" s="35">
        <v>55</v>
      </c>
      <c r="W50" s="35">
        <v>14.5</v>
      </c>
      <c r="X50" s="35">
        <v>10</v>
      </c>
      <c r="Y50" s="35">
        <v>45</v>
      </c>
      <c r="Z50" s="35">
        <v>1.05</v>
      </c>
      <c r="AA50" s="35">
        <v>5</v>
      </c>
      <c r="AB50" s="35">
        <v>4</v>
      </c>
      <c r="AC50" s="35">
        <v>5.5</v>
      </c>
      <c r="AD50" s="35">
        <v>1.75</v>
      </c>
      <c r="AE50" s="35">
        <v>0.04</v>
      </c>
      <c r="AF50" s="35">
        <v>0.03</v>
      </c>
      <c r="AG50" s="35">
        <v>0.35</v>
      </c>
      <c r="AH50" s="35">
        <v>0.95</v>
      </c>
      <c r="AI50" s="35">
        <v>0</v>
      </c>
      <c r="AJ50" s="35">
        <v>0</v>
      </c>
      <c r="AK50" s="35">
        <v>0</v>
      </c>
      <c r="AL50" s="35">
        <v>0</v>
      </c>
      <c r="AM50" s="35">
        <v>0</v>
      </c>
      <c r="AN50" s="35">
        <v>0</v>
      </c>
      <c r="AO50" s="35">
        <v>0</v>
      </c>
      <c r="AP50" s="35">
        <v>0</v>
      </c>
      <c r="AQ50" s="35">
        <v>0</v>
      </c>
      <c r="AR50" s="35">
        <v>0</v>
      </c>
      <c r="AS50" s="35">
        <v>0</v>
      </c>
      <c r="AT50" s="35">
        <v>0</v>
      </c>
      <c r="AU50" s="35">
        <v>0</v>
      </c>
      <c r="AV50" s="35">
        <v>0</v>
      </c>
      <c r="AW50" s="35">
        <v>0</v>
      </c>
      <c r="AX50" s="35">
        <v>0</v>
      </c>
      <c r="AY50" s="35">
        <v>0</v>
      </c>
      <c r="AZ50" s="35">
        <v>0</v>
      </c>
      <c r="BA50" s="35">
        <v>0</v>
      </c>
      <c r="BB50" s="35">
        <v>0</v>
      </c>
      <c r="BC50" s="35">
        <v>0</v>
      </c>
      <c r="BD50" s="35">
        <v>0</v>
      </c>
      <c r="BE50" s="35">
        <v>0</v>
      </c>
      <c r="BF50" s="35">
        <v>0</v>
      </c>
      <c r="BG50" s="35">
        <v>0</v>
      </c>
      <c r="BH50" s="35">
        <v>0</v>
      </c>
      <c r="BI50" s="35">
        <v>0</v>
      </c>
      <c r="BJ50" s="35">
        <v>0</v>
      </c>
      <c r="BK50" s="35">
        <v>0</v>
      </c>
      <c r="BL50" s="35">
        <v>0</v>
      </c>
      <c r="BM50" s="35">
        <v>0</v>
      </c>
      <c r="BN50" s="35">
        <v>0</v>
      </c>
      <c r="BO50" s="35">
        <v>0</v>
      </c>
      <c r="BP50" s="35">
        <v>0</v>
      </c>
      <c r="BQ50" s="35">
        <v>0</v>
      </c>
      <c r="BR50" s="35">
        <v>0</v>
      </c>
      <c r="BS50" s="35">
        <v>0</v>
      </c>
      <c r="BT50" s="35">
        <v>0</v>
      </c>
      <c r="BU50" s="35">
        <v>0</v>
      </c>
      <c r="BV50" s="35">
        <v>0</v>
      </c>
      <c r="BW50" s="35">
        <v>0</v>
      </c>
      <c r="BX50" s="35">
        <v>0</v>
      </c>
      <c r="BY50" s="35">
        <v>0</v>
      </c>
      <c r="BZ50" s="35">
        <v>0</v>
      </c>
      <c r="CA50" s="35">
        <v>0</v>
      </c>
      <c r="CB50" s="35">
        <v>2.25</v>
      </c>
      <c r="CC50" s="34">
        <v>8.11</v>
      </c>
      <c r="CE50" s="32">
        <v>5.67</v>
      </c>
      <c r="CG50" s="32">
        <v>0</v>
      </c>
      <c r="CH50" s="32">
        <v>0</v>
      </c>
      <c r="CI50" s="32">
        <v>0</v>
      </c>
      <c r="CJ50" s="32">
        <v>0</v>
      </c>
      <c r="CK50" s="32">
        <v>0</v>
      </c>
      <c r="CL50" s="32">
        <v>0</v>
      </c>
      <c r="CM50" s="32">
        <v>0</v>
      </c>
      <c r="CN50" s="32">
        <v>0</v>
      </c>
      <c r="CO50" s="32">
        <v>0</v>
      </c>
      <c r="CP50" s="32">
        <v>0</v>
      </c>
      <c r="CQ50" s="32">
        <v>0</v>
      </c>
      <c r="CR50" s="32">
        <v>6.75</v>
      </c>
    </row>
    <row r="51" spans="1:96" s="32" customFormat="1">
      <c r="A51" s="32" t="str">
        <f>"2"</f>
        <v>2</v>
      </c>
      <c r="B51" s="33" t="s">
        <v>94</v>
      </c>
      <c r="C51" s="34" t="str">
        <f>"40,9"</f>
        <v>40,9</v>
      </c>
      <c r="D51" s="34">
        <v>2.7</v>
      </c>
      <c r="E51" s="34">
        <v>0</v>
      </c>
      <c r="F51" s="34">
        <v>0.27</v>
      </c>
      <c r="G51" s="34">
        <v>0.27</v>
      </c>
      <c r="H51" s="34">
        <v>19.18</v>
      </c>
      <c r="I51" s="34">
        <v>91.575508999999997</v>
      </c>
      <c r="J51" s="35">
        <v>0</v>
      </c>
      <c r="K51" s="35">
        <v>0</v>
      </c>
      <c r="L51" s="35">
        <v>0</v>
      </c>
      <c r="M51" s="35">
        <v>0</v>
      </c>
      <c r="N51" s="35">
        <v>0.45</v>
      </c>
      <c r="O51" s="35">
        <v>18.649999999999999</v>
      </c>
      <c r="P51" s="35">
        <v>0.08</v>
      </c>
      <c r="Q51" s="35">
        <v>0</v>
      </c>
      <c r="R51" s="35">
        <v>0</v>
      </c>
      <c r="S51" s="35">
        <v>0</v>
      </c>
      <c r="T51" s="35">
        <v>0.74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5">
        <v>0</v>
      </c>
      <c r="AG51" s="35">
        <v>0</v>
      </c>
      <c r="AH51" s="35">
        <v>0</v>
      </c>
      <c r="AI51" s="35">
        <v>0</v>
      </c>
      <c r="AJ51" s="35">
        <v>0</v>
      </c>
      <c r="AK51" s="35">
        <v>130.59</v>
      </c>
      <c r="AL51" s="35">
        <v>135.93</v>
      </c>
      <c r="AM51" s="35">
        <v>208.16</v>
      </c>
      <c r="AN51" s="35">
        <v>69.03</v>
      </c>
      <c r="AO51" s="35">
        <v>40.92</v>
      </c>
      <c r="AP51" s="35">
        <v>81.84</v>
      </c>
      <c r="AQ51" s="35">
        <v>30.96</v>
      </c>
      <c r="AR51" s="35">
        <v>148.03</v>
      </c>
      <c r="AS51" s="35">
        <v>91.8</v>
      </c>
      <c r="AT51" s="35">
        <v>128.1</v>
      </c>
      <c r="AU51" s="35">
        <v>105.68</v>
      </c>
      <c r="AV51" s="35">
        <v>55.51</v>
      </c>
      <c r="AW51" s="35">
        <v>98.21</v>
      </c>
      <c r="AX51" s="35">
        <v>821.26</v>
      </c>
      <c r="AY51" s="35">
        <v>0</v>
      </c>
      <c r="AZ51" s="35">
        <v>267.58</v>
      </c>
      <c r="BA51" s="35">
        <v>116.36</v>
      </c>
      <c r="BB51" s="35">
        <v>77.22</v>
      </c>
      <c r="BC51" s="35">
        <v>61.2</v>
      </c>
      <c r="BD51" s="35">
        <v>0</v>
      </c>
      <c r="BE51" s="35">
        <v>0</v>
      </c>
      <c r="BF51" s="35">
        <v>0</v>
      </c>
      <c r="BG51" s="35">
        <v>0</v>
      </c>
      <c r="BH51" s="35">
        <v>0</v>
      </c>
      <c r="BI51" s="35">
        <v>0</v>
      </c>
      <c r="BJ51" s="35">
        <v>0</v>
      </c>
      <c r="BK51" s="35">
        <v>0.03</v>
      </c>
      <c r="BL51" s="35">
        <v>0</v>
      </c>
      <c r="BM51" s="35">
        <v>0</v>
      </c>
      <c r="BN51" s="35">
        <v>0</v>
      </c>
      <c r="BO51" s="35">
        <v>0</v>
      </c>
      <c r="BP51" s="35">
        <v>0</v>
      </c>
      <c r="BQ51" s="35">
        <v>0</v>
      </c>
      <c r="BR51" s="35">
        <v>0</v>
      </c>
      <c r="BS51" s="35">
        <v>0.03</v>
      </c>
      <c r="BT51" s="35">
        <v>0</v>
      </c>
      <c r="BU51" s="35">
        <v>0</v>
      </c>
      <c r="BV51" s="35">
        <v>0.11</v>
      </c>
      <c r="BW51" s="35">
        <v>0.01</v>
      </c>
      <c r="BX51" s="35">
        <v>0</v>
      </c>
      <c r="BY51" s="35">
        <v>0</v>
      </c>
      <c r="BZ51" s="35">
        <v>0</v>
      </c>
      <c r="CA51" s="35">
        <v>0</v>
      </c>
      <c r="CB51" s="35">
        <v>15.99</v>
      </c>
      <c r="CC51" s="34">
        <v>2.29</v>
      </c>
      <c r="CE51" s="32">
        <v>0</v>
      </c>
      <c r="CG51" s="32">
        <v>0</v>
      </c>
      <c r="CH51" s="32">
        <v>0</v>
      </c>
      <c r="CI51" s="32">
        <v>0</v>
      </c>
      <c r="CJ51" s="32">
        <v>523</v>
      </c>
      <c r="CK51" s="32">
        <v>201.49</v>
      </c>
      <c r="CL51" s="32">
        <v>362.25</v>
      </c>
      <c r="CM51" s="32">
        <v>4.18</v>
      </c>
      <c r="CN51" s="32">
        <v>4.18</v>
      </c>
      <c r="CO51" s="32">
        <v>4.18</v>
      </c>
      <c r="CP51" s="32">
        <v>0</v>
      </c>
      <c r="CQ51" s="32">
        <v>0</v>
      </c>
      <c r="CR51" s="32">
        <v>1.91</v>
      </c>
    </row>
    <row r="52" spans="1:96" s="28" customFormat="1" ht="24">
      <c r="A52" s="28" t="str">
        <f>"29/11"</f>
        <v>29/11</v>
      </c>
      <c r="B52" s="29" t="s">
        <v>115</v>
      </c>
      <c r="C52" s="30" t="str">
        <f>"200"</f>
        <v>200</v>
      </c>
      <c r="D52" s="30">
        <v>0.28999999999999998</v>
      </c>
      <c r="E52" s="30">
        <v>0</v>
      </c>
      <c r="F52" s="30">
        <v>7.0000000000000007E-2</v>
      </c>
      <c r="G52" s="30">
        <v>7.0000000000000007E-2</v>
      </c>
      <c r="H52" s="30">
        <v>7.49</v>
      </c>
      <c r="I52" s="30">
        <v>30.103196000000001</v>
      </c>
      <c r="J52" s="31">
        <v>0</v>
      </c>
      <c r="K52" s="31">
        <v>0</v>
      </c>
      <c r="L52" s="31">
        <v>0</v>
      </c>
      <c r="M52" s="31">
        <v>0</v>
      </c>
      <c r="N52" s="31">
        <v>7.09</v>
      </c>
      <c r="O52" s="31">
        <v>0</v>
      </c>
      <c r="P52" s="31">
        <v>0.4</v>
      </c>
      <c r="Q52" s="31">
        <v>0</v>
      </c>
      <c r="R52" s="31">
        <v>0</v>
      </c>
      <c r="S52" s="31">
        <v>0.2</v>
      </c>
      <c r="T52" s="31">
        <v>0.13</v>
      </c>
      <c r="U52" s="31">
        <v>1.99</v>
      </c>
      <c r="V52" s="31">
        <v>29.43</v>
      </c>
      <c r="W52" s="31">
        <v>5.12</v>
      </c>
      <c r="X52" s="31">
        <v>1.85</v>
      </c>
      <c r="Y52" s="31">
        <v>3.21</v>
      </c>
      <c r="Z52" s="31">
        <v>0.06</v>
      </c>
      <c r="AA52" s="31">
        <v>0</v>
      </c>
      <c r="AB52" s="31">
        <v>6.75</v>
      </c>
      <c r="AC52" s="31">
        <v>1.2</v>
      </c>
      <c r="AD52" s="31">
        <v>0.03</v>
      </c>
      <c r="AE52" s="31">
        <v>0.01</v>
      </c>
      <c r="AF52" s="31">
        <v>0</v>
      </c>
      <c r="AG52" s="31">
        <v>0.03</v>
      </c>
      <c r="AH52" s="31">
        <v>0.05</v>
      </c>
      <c r="AI52" s="31">
        <v>3.6</v>
      </c>
      <c r="AJ52" s="31">
        <v>0</v>
      </c>
      <c r="AK52" s="31">
        <v>5.15</v>
      </c>
      <c r="AL52" s="31">
        <v>3.97</v>
      </c>
      <c r="AM52" s="31">
        <v>2.94</v>
      </c>
      <c r="AN52" s="31">
        <v>5.29</v>
      </c>
      <c r="AO52" s="31">
        <v>1.91</v>
      </c>
      <c r="AP52" s="31">
        <v>1.91</v>
      </c>
      <c r="AQ52" s="31">
        <v>0.88</v>
      </c>
      <c r="AR52" s="31">
        <v>3.97</v>
      </c>
      <c r="AS52" s="31">
        <v>6.32</v>
      </c>
      <c r="AT52" s="31">
        <v>8.23</v>
      </c>
      <c r="AU52" s="31">
        <v>14.55</v>
      </c>
      <c r="AV52" s="31">
        <v>2.21</v>
      </c>
      <c r="AW52" s="31">
        <v>12.05</v>
      </c>
      <c r="AX52" s="31">
        <v>12.05</v>
      </c>
      <c r="AY52" s="31">
        <v>0</v>
      </c>
      <c r="AZ52" s="31">
        <v>5.88</v>
      </c>
      <c r="BA52" s="31">
        <v>4.12</v>
      </c>
      <c r="BB52" s="31">
        <v>2.06</v>
      </c>
      <c r="BC52" s="31">
        <v>1.32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0</v>
      </c>
      <c r="BJ52" s="31">
        <v>0</v>
      </c>
      <c r="BK52" s="31">
        <v>0</v>
      </c>
      <c r="BL52" s="31">
        <v>0</v>
      </c>
      <c r="BM52" s="31">
        <v>0</v>
      </c>
      <c r="BN52" s="31">
        <v>0</v>
      </c>
      <c r="BO52" s="31">
        <v>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1">
        <v>0</v>
      </c>
      <c r="BV52" s="31">
        <v>0</v>
      </c>
      <c r="BW52" s="31">
        <v>0</v>
      </c>
      <c r="BX52" s="31">
        <v>0</v>
      </c>
      <c r="BY52" s="31">
        <v>0</v>
      </c>
      <c r="BZ52" s="31">
        <v>0</v>
      </c>
      <c r="CA52" s="31">
        <v>0</v>
      </c>
      <c r="CB52" s="31">
        <v>208.22</v>
      </c>
      <c r="CC52" s="30">
        <v>5.13</v>
      </c>
      <c r="CE52" s="28">
        <v>1.1299999999999999</v>
      </c>
      <c r="CG52" s="28">
        <v>0.3</v>
      </c>
      <c r="CH52" s="28">
        <v>0.3</v>
      </c>
      <c r="CI52" s="28">
        <v>0.3</v>
      </c>
      <c r="CJ52" s="28">
        <v>30</v>
      </c>
      <c r="CK52" s="28">
        <v>12.3</v>
      </c>
      <c r="CL52" s="28">
        <v>21.15</v>
      </c>
      <c r="CM52" s="28">
        <v>0</v>
      </c>
      <c r="CN52" s="28">
        <v>0</v>
      </c>
      <c r="CO52" s="28">
        <v>0</v>
      </c>
      <c r="CP52" s="28">
        <v>6</v>
      </c>
      <c r="CQ52" s="28">
        <v>0</v>
      </c>
      <c r="CR52" s="28">
        <v>3.93</v>
      </c>
    </row>
    <row r="53" spans="1:96" s="36" customFormat="1" ht="22.8">
      <c r="B53" s="37" t="s">
        <v>116</v>
      </c>
      <c r="C53" s="38"/>
      <c r="D53" s="38">
        <v>16.100000000000001</v>
      </c>
      <c r="E53" s="38">
        <v>3.82</v>
      </c>
      <c r="F53" s="38">
        <v>21.66</v>
      </c>
      <c r="G53" s="38">
        <v>0.95</v>
      </c>
      <c r="H53" s="38">
        <v>103.48</v>
      </c>
      <c r="I53" s="38">
        <v>668.47</v>
      </c>
      <c r="J53" s="39">
        <v>10.75</v>
      </c>
      <c r="K53" s="39">
        <v>0.33</v>
      </c>
      <c r="L53" s="39">
        <v>0</v>
      </c>
      <c r="M53" s="39">
        <v>0</v>
      </c>
      <c r="N53" s="39">
        <v>38.47</v>
      </c>
      <c r="O53" s="39">
        <v>62.5</v>
      </c>
      <c r="P53" s="39">
        <v>2.5099999999999998</v>
      </c>
      <c r="Q53" s="39">
        <v>0</v>
      </c>
      <c r="R53" s="39">
        <v>0</v>
      </c>
      <c r="S53" s="39">
        <v>0.56999999999999995</v>
      </c>
      <c r="T53" s="39">
        <v>3.98</v>
      </c>
      <c r="U53" s="39">
        <v>720.18</v>
      </c>
      <c r="V53" s="39">
        <v>292.11</v>
      </c>
      <c r="W53" s="39">
        <v>166.3</v>
      </c>
      <c r="X53" s="39">
        <v>44.35</v>
      </c>
      <c r="Y53" s="39">
        <v>201.42</v>
      </c>
      <c r="Z53" s="39">
        <v>1.76</v>
      </c>
      <c r="AA53" s="39">
        <v>72.3</v>
      </c>
      <c r="AB53" s="39">
        <v>65.150000000000006</v>
      </c>
      <c r="AC53" s="39">
        <v>102.66</v>
      </c>
      <c r="AD53" s="39">
        <v>2.0299999999999998</v>
      </c>
      <c r="AE53" s="39">
        <v>0.13</v>
      </c>
      <c r="AF53" s="39">
        <v>0.21</v>
      </c>
      <c r="AG53" s="39">
        <v>0.87</v>
      </c>
      <c r="AH53" s="39">
        <v>3.19</v>
      </c>
      <c r="AI53" s="39">
        <v>4.26</v>
      </c>
      <c r="AJ53" s="39">
        <v>0</v>
      </c>
      <c r="AK53" s="39">
        <v>459.7</v>
      </c>
      <c r="AL53" s="39">
        <v>442.93</v>
      </c>
      <c r="AM53" s="39">
        <v>842.39</v>
      </c>
      <c r="AN53" s="39">
        <v>422.42</v>
      </c>
      <c r="AO53" s="39">
        <v>195.78</v>
      </c>
      <c r="AP53" s="39">
        <v>333.42</v>
      </c>
      <c r="AQ53" s="39">
        <v>127.65</v>
      </c>
      <c r="AR53" s="39">
        <v>462.46</v>
      </c>
      <c r="AS53" s="39">
        <v>299.64</v>
      </c>
      <c r="AT53" s="39">
        <v>269.99</v>
      </c>
      <c r="AU53" s="39">
        <v>291.94</v>
      </c>
      <c r="AV53" s="39">
        <v>121.43</v>
      </c>
      <c r="AW53" s="39">
        <v>199.57</v>
      </c>
      <c r="AX53" s="39">
        <v>1317.37</v>
      </c>
      <c r="AY53" s="39">
        <v>0</v>
      </c>
      <c r="AZ53" s="39">
        <v>433.68</v>
      </c>
      <c r="BA53" s="39">
        <v>267.35000000000002</v>
      </c>
      <c r="BB53" s="39">
        <v>401.56</v>
      </c>
      <c r="BC53" s="39">
        <v>138.54</v>
      </c>
      <c r="BD53" s="39">
        <v>0.39</v>
      </c>
      <c r="BE53" s="39">
        <v>0.18</v>
      </c>
      <c r="BF53" s="39">
        <v>0.1</v>
      </c>
      <c r="BG53" s="39">
        <v>0.22</v>
      </c>
      <c r="BH53" s="39">
        <v>0.25</v>
      </c>
      <c r="BI53" s="39">
        <v>1.1499999999999999</v>
      </c>
      <c r="BJ53" s="39">
        <v>0</v>
      </c>
      <c r="BK53" s="39">
        <v>3.27</v>
      </c>
      <c r="BL53" s="39">
        <v>0</v>
      </c>
      <c r="BM53" s="39">
        <v>1</v>
      </c>
      <c r="BN53" s="39">
        <v>0</v>
      </c>
      <c r="BO53" s="39">
        <v>0</v>
      </c>
      <c r="BP53" s="39">
        <v>0</v>
      </c>
      <c r="BQ53" s="39">
        <v>0.22</v>
      </c>
      <c r="BR53" s="39">
        <v>0.34</v>
      </c>
      <c r="BS53" s="39">
        <v>2.73</v>
      </c>
      <c r="BT53" s="39">
        <v>0</v>
      </c>
      <c r="BU53" s="39">
        <v>0</v>
      </c>
      <c r="BV53" s="39">
        <v>0.53</v>
      </c>
      <c r="BW53" s="39">
        <v>0.02</v>
      </c>
      <c r="BX53" s="39">
        <v>0</v>
      </c>
      <c r="BY53" s="39">
        <v>0</v>
      </c>
      <c r="BZ53" s="39">
        <v>0</v>
      </c>
      <c r="CA53" s="39">
        <v>0</v>
      </c>
      <c r="CB53" s="39">
        <v>434.54</v>
      </c>
      <c r="CC53" s="38">
        <f>SUM($CC$47:$CC$52)</f>
        <v>52.6</v>
      </c>
      <c r="CD53" s="36">
        <f>$I$53/$I$87*100</f>
        <v>10.643799648746811</v>
      </c>
      <c r="CE53" s="36">
        <v>83.16</v>
      </c>
      <c r="CG53" s="36">
        <v>53.8</v>
      </c>
      <c r="CH53" s="36">
        <v>28.31</v>
      </c>
      <c r="CI53" s="36">
        <v>41.05</v>
      </c>
      <c r="CJ53" s="36">
        <v>1878.22</v>
      </c>
      <c r="CK53" s="36">
        <v>844.28</v>
      </c>
      <c r="CL53" s="36">
        <v>1361.25</v>
      </c>
      <c r="CM53" s="36">
        <v>29.94</v>
      </c>
      <c r="CN53" s="36">
        <v>19.18</v>
      </c>
      <c r="CO53" s="36">
        <v>24.56</v>
      </c>
      <c r="CP53" s="36">
        <v>12.25</v>
      </c>
      <c r="CQ53" s="36">
        <v>1.25</v>
      </c>
    </row>
    <row r="54" spans="1:96">
      <c r="B54" s="27" t="s">
        <v>117</v>
      </c>
      <c r="C54" s="16"/>
      <c r="D54" s="16"/>
      <c r="E54" s="16"/>
      <c r="F54" s="16"/>
      <c r="G54" s="16"/>
      <c r="H54" s="16"/>
      <c r="I54" s="16"/>
    </row>
    <row r="55" spans="1:96" s="32" customFormat="1">
      <c r="A55" s="32" t="str">
        <f>"18/1"</f>
        <v>18/1</v>
      </c>
      <c r="B55" s="33" t="s">
        <v>101</v>
      </c>
      <c r="C55" s="34" t="str">
        <f>"20"</f>
        <v>20</v>
      </c>
      <c r="D55" s="34">
        <v>0.16</v>
      </c>
      <c r="E55" s="34">
        <v>0</v>
      </c>
      <c r="F55" s="34">
        <v>0.02</v>
      </c>
      <c r="G55" s="34">
        <v>0.02</v>
      </c>
      <c r="H55" s="34">
        <v>0.69</v>
      </c>
      <c r="I55" s="34">
        <v>3.1222799999999995</v>
      </c>
      <c r="J55" s="35">
        <v>0</v>
      </c>
      <c r="K55" s="35">
        <v>0</v>
      </c>
      <c r="L55" s="35">
        <v>0</v>
      </c>
      <c r="M55" s="35">
        <v>0</v>
      </c>
      <c r="N55" s="35">
        <v>0.47</v>
      </c>
      <c r="O55" s="35">
        <v>0.02</v>
      </c>
      <c r="P55" s="35">
        <v>0.2</v>
      </c>
      <c r="Q55" s="35">
        <v>0</v>
      </c>
      <c r="R55" s="35">
        <v>0</v>
      </c>
      <c r="S55" s="35">
        <v>0.02</v>
      </c>
      <c r="T55" s="35">
        <v>0.1</v>
      </c>
      <c r="U55" s="35">
        <v>1.57</v>
      </c>
      <c r="V55" s="35">
        <v>27.64</v>
      </c>
      <c r="W55" s="35">
        <v>4.51</v>
      </c>
      <c r="X55" s="35">
        <v>2.74</v>
      </c>
      <c r="Y55" s="35">
        <v>8.23</v>
      </c>
      <c r="Z55" s="35">
        <v>0.12</v>
      </c>
      <c r="AA55" s="35">
        <v>0</v>
      </c>
      <c r="AB55" s="35">
        <v>11.76</v>
      </c>
      <c r="AC55" s="35">
        <v>2</v>
      </c>
      <c r="AD55" s="35">
        <v>0.02</v>
      </c>
      <c r="AE55" s="35">
        <v>0.01</v>
      </c>
      <c r="AF55" s="35">
        <v>0.01</v>
      </c>
      <c r="AG55" s="35">
        <v>0.04</v>
      </c>
      <c r="AH55" s="35">
        <v>0.06</v>
      </c>
      <c r="AI55" s="35">
        <v>1.96</v>
      </c>
      <c r="AJ55" s="35">
        <v>0</v>
      </c>
      <c r="AK55" s="35">
        <v>5.29</v>
      </c>
      <c r="AL55" s="35">
        <v>4.12</v>
      </c>
      <c r="AM55" s="35">
        <v>5.88</v>
      </c>
      <c r="AN55" s="35">
        <v>5.0999999999999996</v>
      </c>
      <c r="AO55" s="35">
        <v>1.18</v>
      </c>
      <c r="AP55" s="35">
        <v>4.12</v>
      </c>
      <c r="AQ55" s="35">
        <v>0.98</v>
      </c>
      <c r="AR55" s="35">
        <v>3.33</v>
      </c>
      <c r="AS55" s="35">
        <v>5.0999999999999996</v>
      </c>
      <c r="AT55" s="35">
        <v>8.82</v>
      </c>
      <c r="AU55" s="35">
        <v>10.39</v>
      </c>
      <c r="AV55" s="35">
        <v>1.96</v>
      </c>
      <c r="AW55" s="35">
        <v>5.49</v>
      </c>
      <c r="AX55" s="35">
        <v>27.44</v>
      </c>
      <c r="AY55" s="35">
        <v>0</v>
      </c>
      <c r="AZ55" s="35">
        <v>3.33</v>
      </c>
      <c r="BA55" s="35">
        <v>5.29</v>
      </c>
      <c r="BB55" s="35">
        <v>4.12</v>
      </c>
      <c r="BC55" s="35">
        <v>1.37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19</v>
      </c>
      <c r="CC55" s="34">
        <v>4.8600000000000003</v>
      </c>
      <c r="CE55" s="32">
        <v>1.96</v>
      </c>
      <c r="CG55" s="32">
        <v>1.2</v>
      </c>
      <c r="CH55" s="32">
        <v>1.2</v>
      </c>
      <c r="CI55" s="32">
        <v>1.2</v>
      </c>
      <c r="CJ55" s="32">
        <v>340</v>
      </c>
      <c r="CK55" s="32">
        <v>80</v>
      </c>
      <c r="CL55" s="32">
        <v>210</v>
      </c>
      <c r="CM55" s="32">
        <v>0.08</v>
      </c>
      <c r="CN55" s="32">
        <v>0.08</v>
      </c>
      <c r="CO55" s="32">
        <v>0.08</v>
      </c>
      <c r="CP55" s="32">
        <v>0</v>
      </c>
      <c r="CQ55" s="32">
        <v>0</v>
      </c>
      <c r="CR55" s="32">
        <v>2.95</v>
      </c>
    </row>
    <row r="56" spans="1:96" s="32" customFormat="1">
      <c r="A56" s="32" t="str">
        <f>"43/3"</f>
        <v>43/3</v>
      </c>
      <c r="B56" s="33" t="s">
        <v>102</v>
      </c>
      <c r="C56" s="34" t="str">
        <f>"200"</f>
        <v>200</v>
      </c>
      <c r="D56" s="34">
        <v>4.84</v>
      </c>
      <c r="E56" s="34">
        <v>0.04</v>
      </c>
      <c r="F56" s="34">
        <v>4.24</v>
      </c>
      <c r="G56" s="34">
        <v>0.69</v>
      </c>
      <c r="H56" s="34">
        <v>51.02</v>
      </c>
      <c r="I56" s="34">
        <v>262.32997</v>
      </c>
      <c r="J56" s="35">
        <v>2.57</v>
      </c>
      <c r="K56" s="35">
        <v>0.11</v>
      </c>
      <c r="L56" s="35">
        <v>0</v>
      </c>
      <c r="M56" s="35">
        <v>0</v>
      </c>
      <c r="N56" s="35">
        <v>0.54</v>
      </c>
      <c r="O56" s="35">
        <v>48.48</v>
      </c>
      <c r="P56" s="35">
        <v>2</v>
      </c>
      <c r="Q56" s="35">
        <v>0</v>
      </c>
      <c r="R56" s="35">
        <v>0</v>
      </c>
      <c r="S56" s="35">
        <v>0</v>
      </c>
      <c r="T56" s="35">
        <v>1.56</v>
      </c>
      <c r="U56" s="35">
        <v>392.29</v>
      </c>
      <c r="V56" s="35">
        <v>70.87</v>
      </c>
      <c r="W56" s="35">
        <v>10.17</v>
      </c>
      <c r="X56" s="35">
        <v>33.46</v>
      </c>
      <c r="Y56" s="35">
        <v>99.74</v>
      </c>
      <c r="Z56" s="35">
        <v>0.72</v>
      </c>
      <c r="AA56" s="35">
        <v>20</v>
      </c>
      <c r="AB56" s="35">
        <v>13.5</v>
      </c>
      <c r="AC56" s="35">
        <v>22.5</v>
      </c>
      <c r="AD56" s="35">
        <v>0.33</v>
      </c>
      <c r="AE56" s="35">
        <v>0.05</v>
      </c>
      <c r="AF56" s="35">
        <v>0.03</v>
      </c>
      <c r="AG56" s="35">
        <v>0.96</v>
      </c>
      <c r="AH56" s="35">
        <v>2.3199999999999998</v>
      </c>
      <c r="AI56" s="35">
        <v>0</v>
      </c>
      <c r="AJ56" s="35">
        <v>0</v>
      </c>
      <c r="AK56" s="35">
        <v>290.18</v>
      </c>
      <c r="AL56" s="35">
        <v>228.39</v>
      </c>
      <c r="AM56" s="35">
        <v>429.04</v>
      </c>
      <c r="AN56" s="35">
        <v>180.57</v>
      </c>
      <c r="AO56" s="35">
        <v>110.59</v>
      </c>
      <c r="AP56" s="35">
        <v>166.94</v>
      </c>
      <c r="AQ56" s="35">
        <v>70.709999999999994</v>
      </c>
      <c r="AR56" s="35">
        <v>255.88</v>
      </c>
      <c r="AS56" s="35">
        <v>269.3</v>
      </c>
      <c r="AT56" s="35">
        <v>351.13</v>
      </c>
      <c r="AU56" s="35">
        <v>373.23</v>
      </c>
      <c r="AV56" s="35">
        <v>118.34</v>
      </c>
      <c r="AW56" s="35">
        <v>220.7</v>
      </c>
      <c r="AX56" s="35">
        <v>830.16</v>
      </c>
      <c r="AY56" s="35">
        <v>0</v>
      </c>
      <c r="AZ56" s="35">
        <v>228.73</v>
      </c>
      <c r="BA56" s="35">
        <v>229.03</v>
      </c>
      <c r="BB56" s="35">
        <v>201</v>
      </c>
      <c r="BC56" s="35">
        <v>94.47</v>
      </c>
      <c r="BD56" s="35">
        <v>0.13</v>
      </c>
      <c r="BE56" s="35">
        <v>0.06</v>
      </c>
      <c r="BF56" s="35">
        <v>0.03</v>
      </c>
      <c r="BG56" s="35">
        <v>7.0000000000000007E-2</v>
      </c>
      <c r="BH56" s="35">
        <v>0.08</v>
      </c>
      <c r="BI56" s="35">
        <v>0.4</v>
      </c>
      <c r="BJ56" s="35">
        <v>0</v>
      </c>
      <c r="BK56" s="35">
        <v>1.21</v>
      </c>
      <c r="BL56" s="35">
        <v>0</v>
      </c>
      <c r="BM56" s="35">
        <v>0.36</v>
      </c>
      <c r="BN56" s="35">
        <v>0</v>
      </c>
      <c r="BO56" s="35">
        <v>0</v>
      </c>
      <c r="BP56" s="35">
        <v>0</v>
      </c>
      <c r="BQ56" s="35">
        <v>0.08</v>
      </c>
      <c r="BR56" s="35">
        <v>0.11</v>
      </c>
      <c r="BS56" s="35">
        <v>1.1000000000000001</v>
      </c>
      <c r="BT56" s="35">
        <v>0</v>
      </c>
      <c r="BU56" s="35">
        <v>0</v>
      </c>
      <c r="BV56" s="35">
        <v>0.17</v>
      </c>
      <c r="BW56" s="35">
        <v>0</v>
      </c>
      <c r="BX56" s="35">
        <v>0</v>
      </c>
      <c r="BY56" s="35">
        <v>0</v>
      </c>
      <c r="BZ56" s="35">
        <v>0</v>
      </c>
      <c r="CA56" s="35">
        <v>0</v>
      </c>
      <c r="CB56" s="35">
        <v>157.05000000000001</v>
      </c>
      <c r="CC56" s="34">
        <v>17.989999999999998</v>
      </c>
      <c r="CE56" s="32">
        <v>22.25</v>
      </c>
      <c r="CG56" s="32">
        <v>44.73</v>
      </c>
      <c r="CH56" s="32">
        <v>24.58</v>
      </c>
      <c r="CI56" s="32">
        <v>34.659999999999997</v>
      </c>
      <c r="CJ56" s="32">
        <v>2832.33</v>
      </c>
      <c r="CK56" s="32">
        <v>1387.15</v>
      </c>
      <c r="CL56" s="32">
        <v>2109.7399999999998</v>
      </c>
      <c r="CM56" s="32">
        <v>38.700000000000003</v>
      </c>
      <c r="CN56" s="32">
        <v>20.52</v>
      </c>
      <c r="CO56" s="32">
        <v>29.61</v>
      </c>
      <c r="CP56" s="32">
        <v>0</v>
      </c>
      <c r="CQ56" s="32">
        <v>1</v>
      </c>
      <c r="CR56" s="32">
        <v>10.9</v>
      </c>
    </row>
    <row r="57" spans="1:96" s="32" customFormat="1">
      <c r="A57" s="32" t="str">
        <f>"16/10"</f>
        <v>16/10</v>
      </c>
      <c r="B57" s="33" t="s">
        <v>103</v>
      </c>
      <c r="C57" s="34" t="str">
        <f>"100"</f>
        <v>100</v>
      </c>
      <c r="D57" s="34">
        <v>12.5</v>
      </c>
      <c r="E57" s="34">
        <v>11.61</v>
      </c>
      <c r="F57" s="34">
        <v>14.48</v>
      </c>
      <c r="G57" s="34">
        <v>1.89</v>
      </c>
      <c r="H57" s="34">
        <v>6.2</v>
      </c>
      <c r="I57" s="34">
        <v>205.42482222222264</v>
      </c>
      <c r="J57" s="35">
        <v>4.54</v>
      </c>
      <c r="K57" s="35">
        <v>1.44</v>
      </c>
      <c r="L57" s="35">
        <v>0</v>
      </c>
      <c r="M57" s="35">
        <v>0</v>
      </c>
      <c r="N57" s="35">
        <v>0.91</v>
      </c>
      <c r="O57" s="35">
        <v>5.07</v>
      </c>
      <c r="P57" s="35">
        <v>0.22</v>
      </c>
      <c r="Q57" s="35">
        <v>0</v>
      </c>
      <c r="R57" s="35">
        <v>0</v>
      </c>
      <c r="S57" s="35">
        <v>0.12</v>
      </c>
      <c r="T57" s="35">
        <v>1.61</v>
      </c>
      <c r="U57" s="35">
        <v>67.97</v>
      </c>
      <c r="V57" s="35">
        <v>52.96</v>
      </c>
      <c r="W57" s="35">
        <v>31.51</v>
      </c>
      <c r="X57" s="35">
        <v>4.75</v>
      </c>
      <c r="Y57" s="35">
        <v>62.19</v>
      </c>
      <c r="Z57" s="35">
        <v>0.82</v>
      </c>
      <c r="AA57" s="35">
        <v>43.59</v>
      </c>
      <c r="AB57" s="35">
        <v>18.78</v>
      </c>
      <c r="AC57" s="35">
        <v>82.48</v>
      </c>
      <c r="AD57" s="35">
        <v>1.41</v>
      </c>
      <c r="AE57" s="35">
        <v>0.02</v>
      </c>
      <c r="AF57" s="35">
        <v>0.08</v>
      </c>
      <c r="AG57" s="35">
        <v>3</v>
      </c>
      <c r="AH57" s="35">
        <v>9.1199999999999992</v>
      </c>
      <c r="AI57" s="35">
        <v>0.03</v>
      </c>
      <c r="AJ57" s="35">
        <v>0</v>
      </c>
      <c r="AK57" s="35">
        <v>747.76</v>
      </c>
      <c r="AL57" s="35">
        <v>758.41</v>
      </c>
      <c r="AM57" s="35">
        <v>1144.23</v>
      </c>
      <c r="AN57" s="35">
        <v>1273.77</v>
      </c>
      <c r="AO57" s="35">
        <v>353.08</v>
      </c>
      <c r="AP57" s="35">
        <v>643.79</v>
      </c>
      <c r="AQ57" s="35">
        <v>52.11</v>
      </c>
      <c r="AR57" s="35">
        <v>672.34</v>
      </c>
      <c r="AS57" s="35">
        <v>126.42</v>
      </c>
      <c r="AT57" s="35">
        <v>148.15</v>
      </c>
      <c r="AU57" s="35">
        <v>214.71</v>
      </c>
      <c r="AV57" s="35">
        <v>376.88</v>
      </c>
      <c r="AW57" s="35">
        <v>86.16</v>
      </c>
      <c r="AX57" s="35">
        <v>558.49</v>
      </c>
      <c r="AY57" s="35">
        <v>0.84</v>
      </c>
      <c r="AZ57" s="35">
        <v>184.8</v>
      </c>
      <c r="BA57" s="35">
        <v>176.79</v>
      </c>
      <c r="BB57" s="35">
        <v>474.83</v>
      </c>
      <c r="BC57" s="35">
        <v>181.93</v>
      </c>
      <c r="BD57" s="35">
        <v>0</v>
      </c>
      <c r="BE57" s="35">
        <v>0</v>
      </c>
      <c r="BF57" s="35">
        <v>0.01</v>
      </c>
      <c r="BG57" s="35">
        <v>0.04</v>
      </c>
      <c r="BH57" s="35">
        <v>0.03</v>
      </c>
      <c r="BI57" s="35">
        <v>7.0000000000000007E-2</v>
      </c>
      <c r="BJ57" s="35">
        <v>0.01</v>
      </c>
      <c r="BK57" s="35">
        <v>0.31</v>
      </c>
      <c r="BL57" s="35">
        <v>0.01</v>
      </c>
      <c r="BM57" s="35">
        <v>0.18</v>
      </c>
      <c r="BN57" s="35">
        <v>0.01</v>
      </c>
      <c r="BO57" s="35">
        <v>0.01</v>
      </c>
      <c r="BP57" s="35">
        <v>0</v>
      </c>
      <c r="BQ57" s="35">
        <v>0.01</v>
      </c>
      <c r="BR57" s="35">
        <v>0.02</v>
      </c>
      <c r="BS57" s="35">
        <v>0.64</v>
      </c>
      <c r="BT57" s="35">
        <v>0</v>
      </c>
      <c r="BU57" s="35">
        <v>0</v>
      </c>
      <c r="BV57" s="35">
        <v>1.1200000000000001</v>
      </c>
      <c r="BW57" s="35">
        <v>0</v>
      </c>
      <c r="BX57" s="35">
        <v>0</v>
      </c>
      <c r="BY57" s="35">
        <v>0</v>
      </c>
      <c r="BZ57" s="35">
        <v>0</v>
      </c>
      <c r="CA57" s="35">
        <v>0</v>
      </c>
      <c r="CB57" s="35">
        <v>77.150000000000006</v>
      </c>
      <c r="CC57" s="34">
        <v>49.38</v>
      </c>
      <c r="CE57" s="32">
        <v>46.72</v>
      </c>
      <c r="CG57" s="32">
        <v>15.22</v>
      </c>
      <c r="CH57" s="32">
        <v>8.34</v>
      </c>
      <c r="CI57" s="32">
        <v>11.78</v>
      </c>
      <c r="CJ57" s="32">
        <v>424.33</v>
      </c>
      <c r="CK57" s="32">
        <v>207.84</v>
      </c>
      <c r="CL57" s="32">
        <v>316.08999999999997</v>
      </c>
      <c r="CM57" s="32">
        <v>3.45</v>
      </c>
      <c r="CN57" s="32">
        <v>2.6</v>
      </c>
      <c r="CO57" s="32">
        <v>3.03</v>
      </c>
      <c r="CP57" s="32">
        <v>0</v>
      </c>
      <c r="CQ57" s="32">
        <v>0.56000000000000005</v>
      </c>
      <c r="CR57" s="32">
        <v>30.07</v>
      </c>
    </row>
    <row r="58" spans="1:96" s="32" customFormat="1">
      <c r="A58" s="32" t="str">
        <f>"2"</f>
        <v>2</v>
      </c>
      <c r="B58" s="33" t="s">
        <v>94</v>
      </c>
      <c r="C58" s="34" t="str">
        <f>"48,1"</f>
        <v>48,1</v>
      </c>
      <c r="D58" s="34">
        <v>3.18</v>
      </c>
      <c r="E58" s="34">
        <v>0</v>
      </c>
      <c r="F58" s="34">
        <v>0.32</v>
      </c>
      <c r="G58" s="34">
        <v>0.32</v>
      </c>
      <c r="H58" s="34">
        <v>22.56</v>
      </c>
      <c r="I58" s="34">
        <v>107.696381</v>
      </c>
      <c r="J58" s="35">
        <v>0</v>
      </c>
      <c r="K58" s="35">
        <v>0</v>
      </c>
      <c r="L58" s="35">
        <v>0</v>
      </c>
      <c r="M58" s="35">
        <v>0</v>
      </c>
      <c r="N58" s="35">
        <v>0.53</v>
      </c>
      <c r="O58" s="35">
        <v>21.93</v>
      </c>
      <c r="P58" s="35">
        <v>0.1</v>
      </c>
      <c r="Q58" s="35">
        <v>0</v>
      </c>
      <c r="R58" s="35">
        <v>0</v>
      </c>
      <c r="S58" s="35">
        <v>0</v>
      </c>
      <c r="T58" s="35">
        <v>0.87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>
        <v>0</v>
      </c>
      <c r="AH58" s="35">
        <v>0</v>
      </c>
      <c r="AI58" s="35">
        <v>0</v>
      </c>
      <c r="AJ58" s="35">
        <v>0</v>
      </c>
      <c r="AK58" s="35">
        <v>153.58000000000001</v>
      </c>
      <c r="AL58" s="35">
        <v>159.86000000000001</v>
      </c>
      <c r="AM58" s="35">
        <v>244.8</v>
      </c>
      <c r="AN58" s="35">
        <v>81.180000000000007</v>
      </c>
      <c r="AO58" s="35">
        <v>48.12</v>
      </c>
      <c r="AP58" s="35">
        <v>96.25</v>
      </c>
      <c r="AQ58" s="35">
        <v>36.409999999999997</v>
      </c>
      <c r="AR58" s="35">
        <v>174.08</v>
      </c>
      <c r="AS58" s="35">
        <v>107.97</v>
      </c>
      <c r="AT58" s="35">
        <v>150.65</v>
      </c>
      <c r="AU58" s="35">
        <v>124.29</v>
      </c>
      <c r="AV58" s="35">
        <v>65.28</v>
      </c>
      <c r="AW58" s="35">
        <v>115.5</v>
      </c>
      <c r="AX58" s="35">
        <v>965.83</v>
      </c>
      <c r="AY58" s="35">
        <v>0</v>
      </c>
      <c r="AZ58" s="35">
        <v>314.69</v>
      </c>
      <c r="BA58" s="35">
        <v>136.84</v>
      </c>
      <c r="BB58" s="35">
        <v>90.81</v>
      </c>
      <c r="BC58" s="35">
        <v>71.98</v>
      </c>
      <c r="BD58" s="35">
        <v>0</v>
      </c>
      <c r="BE58" s="35">
        <v>0</v>
      </c>
      <c r="BF58" s="35">
        <v>0</v>
      </c>
      <c r="BG58" s="35">
        <v>0</v>
      </c>
      <c r="BH58" s="35">
        <v>0</v>
      </c>
      <c r="BI58" s="35">
        <v>0</v>
      </c>
      <c r="BJ58" s="35">
        <v>0</v>
      </c>
      <c r="BK58" s="35">
        <v>0.04</v>
      </c>
      <c r="BL58" s="35">
        <v>0</v>
      </c>
      <c r="BM58" s="35">
        <v>0</v>
      </c>
      <c r="BN58" s="35">
        <v>0</v>
      </c>
      <c r="BO58" s="35">
        <v>0</v>
      </c>
      <c r="BP58" s="35">
        <v>0</v>
      </c>
      <c r="BQ58" s="35">
        <v>0</v>
      </c>
      <c r="BR58" s="35">
        <v>0</v>
      </c>
      <c r="BS58" s="35">
        <v>0.03</v>
      </c>
      <c r="BT58" s="35">
        <v>0</v>
      </c>
      <c r="BU58" s="35">
        <v>0</v>
      </c>
      <c r="BV58" s="35">
        <v>0.13</v>
      </c>
      <c r="BW58" s="35">
        <v>0.01</v>
      </c>
      <c r="BX58" s="35">
        <v>0</v>
      </c>
      <c r="BY58" s="35">
        <v>0</v>
      </c>
      <c r="BZ58" s="35">
        <v>0</v>
      </c>
      <c r="CA58" s="35">
        <v>0</v>
      </c>
      <c r="CB58" s="35">
        <v>18.809999999999999</v>
      </c>
      <c r="CC58" s="34">
        <v>2.69</v>
      </c>
      <c r="CE58" s="32">
        <v>0</v>
      </c>
      <c r="CG58" s="32">
        <v>0</v>
      </c>
      <c r="CH58" s="32">
        <v>0</v>
      </c>
      <c r="CI58" s="32">
        <v>0</v>
      </c>
      <c r="CJ58" s="32">
        <v>362.73</v>
      </c>
      <c r="CK58" s="32">
        <v>139.74</v>
      </c>
      <c r="CL58" s="32">
        <v>251.23</v>
      </c>
      <c r="CM58" s="32">
        <v>2.9</v>
      </c>
      <c r="CN58" s="32">
        <v>2.9</v>
      </c>
      <c r="CO58" s="32">
        <v>2.9</v>
      </c>
      <c r="CP58" s="32">
        <v>0</v>
      </c>
      <c r="CQ58" s="32">
        <v>0</v>
      </c>
      <c r="CR58" s="32">
        <v>2.2400000000000002</v>
      </c>
    </row>
    <row r="59" spans="1:96" s="32" customFormat="1">
      <c r="A59" s="32" t="str">
        <f>"27/10"</f>
        <v>27/10</v>
      </c>
      <c r="B59" s="33" t="s">
        <v>95</v>
      </c>
      <c r="C59" s="34" t="str">
        <f>"200"</f>
        <v>200</v>
      </c>
      <c r="D59" s="34">
        <v>0.1</v>
      </c>
      <c r="E59" s="34">
        <v>0</v>
      </c>
      <c r="F59" s="34">
        <v>0.02</v>
      </c>
      <c r="G59" s="34">
        <v>0.02</v>
      </c>
      <c r="H59" s="34">
        <v>5.94</v>
      </c>
      <c r="I59" s="34">
        <v>23.095202</v>
      </c>
      <c r="J59" s="35">
        <v>0</v>
      </c>
      <c r="K59" s="35">
        <v>0</v>
      </c>
      <c r="L59" s="35">
        <v>0</v>
      </c>
      <c r="M59" s="35">
        <v>0</v>
      </c>
      <c r="N59" s="35">
        <v>5.89</v>
      </c>
      <c r="O59" s="35">
        <v>0</v>
      </c>
      <c r="P59" s="35">
        <v>0.05</v>
      </c>
      <c r="Q59" s="35">
        <v>0</v>
      </c>
      <c r="R59" s="35">
        <v>0</v>
      </c>
      <c r="S59" s="35">
        <v>0</v>
      </c>
      <c r="T59" s="35">
        <v>0.03</v>
      </c>
      <c r="U59" s="35">
        <v>0.06</v>
      </c>
      <c r="V59" s="35">
        <v>0.18</v>
      </c>
      <c r="W59" s="35">
        <v>0.17</v>
      </c>
      <c r="X59" s="35">
        <v>0</v>
      </c>
      <c r="Y59" s="35">
        <v>0</v>
      </c>
      <c r="Z59" s="35">
        <v>0.02</v>
      </c>
      <c r="AA59" s="35">
        <v>0</v>
      </c>
      <c r="AB59" s="35">
        <v>0</v>
      </c>
      <c r="AC59" s="35">
        <v>0</v>
      </c>
      <c r="AD59" s="35">
        <v>0</v>
      </c>
      <c r="AE59" s="35">
        <v>0</v>
      </c>
      <c r="AF59" s="35">
        <v>0</v>
      </c>
      <c r="AG59" s="35">
        <v>0</v>
      </c>
      <c r="AH59" s="35">
        <v>0</v>
      </c>
      <c r="AI59" s="35">
        <v>0</v>
      </c>
      <c r="AJ59" s="35">
        <v>0</v>
      </c>
      <c r="AK59" s="35">
        <v>0</v>
      </c>
      <c r="AL59" s="35">
        <v>0</v>
      </c>
      <c r="AM59" s="35">
        <v>0</v>
      </c>
      <c r="AN59" s="35">
        <v>0</v>
      </c>
      <c r="AO59" s="35">
        <v>0</v>
      </c>
      <c r="AP59" s="35">
        <v>0</v>
      </c>
      <c r="AQ59" s="35">
        <v>0</v>
      </c>
      <c r="AR59" s="35">
        <v>0</v>
      </c>
      <c r="AS59" s="35">
        <v>0</v>
      </c>
      <c r="AT59" s="35">
        <v>0</v>
      </c>
      <c r="AU59" s="35">
        <v>0</v>
      </c>
      <c r="AV59" s="35">
        <v>0</v>
      </c>
      <c r="AW59" s="35">
        <v>0</v>
      </c>
      <c r="AX59" s="35">
        <v>0</v>
      </c>
      <c r="AY59" s="35">
        <v>0</v>
      </c>
      <c r="AZ59" s="35">
        <v>0</v>
      </c>
      <c r="BA59" s="35">
        <v>0</v>
      </c>
      <c r="BB59" s="35">
        <v>0</v>
      </c>
      <c r="BC59" s="35">
        <v>0</v>
      </c>
      <c r="BD59" s="35">
        <v>0</v>
      </c>
      <c r="BE59" s="35">
        <v>0</v>
      </c>
      <c r="BF59" s="35">
        <v>0</v>
      </c>
      <c r="BG59" s="35">
        <v>0</v>
      </c>
      <c r="BH59" s="35">
        <v>0</v>
      </c>
      <c r="BI59" s="35">
        <v>0</v>
      </c>
      <c r="BJ59" s="35">
        <v>0</v>
      </c>
      <c r="BK59" s="35">
        <v>0</v>
      </c>
      <c r="BL59" s="35">
        <v>0</v>
      </c>
      <c r="BM59" s="35">
        <v>0</v>
      </c>
      <c r="BN59" s="35">
        <v>0</v>
      </c>
      <c r="BO59" s="35">
        <v>0</v>
      </c>
      <c r="BP59" s="35">
        <v>0</v>
      </c>
      <c r="BQ59" s="35">
        <v>0</v>
      </c>
      <c r="BR59" s="35">
        <v>0</v>
      </c>
      <c r="BS59" s="35">
        <v>0</v>
      </c>
      <c r="BT59" s="35">
        <v>0</v>
      </c>
      <c r="BU59" s="35">
        <v>0</v>
      </c>
      <c r="BV59" s="35">
        <v>0</v>
      </c>
      <c r="BW59" s="35">
        <v>0</v>
      </c>
      <c r="BX59" s="35">
        <v>0</v>
      </c>
      <c r="BY59" s="35">
        <v>0</v>
      </c>
      <c r="BZ59" s="35">
        <v>0</v>
      </c>
      <c r="CA59" s="35">
        <v>0</v>
      </c>
      <c r="CB59" s="35">
        <v>200.05</v>
      </c>
      <c r="CC59" s="34">
        <v>1.2</v>
      </c>
      <c r="CE59" s="32">
        <v>0</v>
      </c>
      <c r="CG59" s="32">
        <v>0.6</v>
      </c>
      <c r="CH59" s="32">
        <v>0.6</v>
      </c>
      <c r="CI59" s="32">
        <v>0.6</v>
      </c>
      <c r="CJ59" s="32">
        <v>60</v>
      </c>
      <c r="CK59" s="32">
        <v>24.6</v>
      </c>
      <c r="CL59" s="32">
        <v>42.3</v>
      </c>
      <c r="CM59" s="32">
        <v>6.54</v>
      </c>
      <c r="CN59" s="32">
        <v>3.84</v>
      </c>
      <c r="CO59" s="32">
        <v>5.19</v>
      </c>
      <c r="CP59" s="32">
        <v>6</v>
      </c>
      <c r="CQ59" s="32">
        <v>0</v>
      </c>
      <c r="CR59" s="32">
        <v>0.73</v>
      </c>
    </row>
    <row r="60" spans="1:96" s="28" customFormat="1">
      <c r="A60" s="28" t="str">
        <f>"11/3"</f>
        <v>11/3</v>
      </c>
      <c r="B60" s="29" t="s">
        <v>118</v>
      </c>
      <c r="C60" s="30" t="str">
        <f>"40"</f>
        <v>40</v>
      </c>
      <c r="D60" s="30">
        <v>5.6</v>
      </c>
      <c r="E60" s="30">
        <v>0</v>
      </c>
      <c r="F60" s="30">
        <v>5.4</v>
      </c>
      <c r="G60" s="30">
        <v>0</v>
      </c>
      <c r="H60" s="30">
        <v>36.68</v>
      </c>
      <c r="I60" s="30">
        <v>215.42400000000001</v>
      </c>
      <c r="J60" s="31">
        <v>0.84</v>
      </c>
      <c r="K60" s="31">
        <v>0</v>
      </c>
      <c r="L60" s="31">
        <v>0</v>
      </c>
      <c r="M60" s="31">
        <v>0</v>
      </c>
      <c r="N60" s="31">
        <v>15.44</v>
      </c>
      <c r="O60" s="31">
        <v>20.32</v>
      </c>
      <c r="P60" s="31">
        <v>0.92</v>
      </c>
      <c r="Q60" s="31">
        <v>0</v>
      </c>
      <c r="R60" s="31">
        <v>0</v>
      </c>
      <c r="S60" s="31">
        <v>0.2</v>
      </c>
      <c r="T60" s="31">
        <v>0.4</v>
      </c>
      <c r="U60" s="31">
        <v>132</v>
      </c>
      <c r="V60" s="31">
        <v>44</v>
      </c>
      <c r="W60" s="31">
        <v>11.6</v>
      </c>
      <c r="X60" s="31">
        <v>8</v>
      </c>
      <c r="Y60" s="31">
        <v>36</v>
      </c>
      <c r="Z60" s="31">
        <v>0.84</v>
      </c>
      <c r="AA60" s="31">
        <v>4</v>
      </c>
      <c r="AB60" s="31">
        <v>3.2</v>
      </c>
      <c r="AC60" s="31">
        <v>4.4000000000000004</v>
      </c>
      <c r="AD60" s="31">
        <v>1.4</v>
      </c>
      <c r="AE60" s="31">
        <v>0.03</v>
      </c>
      <c r="AF60" s="31">
        <v>0.02</v>
      </c>
      <c r="AG60" s="31">
        <v>0.28000000000000003</v>
      </c>
      <c r="AH60" s="31">
        <v>0.76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1.8</v>
      </c>
      <c r="CC60" s="30">
        <v>6.48</v>
      </c>
      <c r="CE60" s="28">
        <v>4.53</v>
      </c>
      <c r="CG60" s="28">
        <v>0</v>
      </c>
      <c r="CH60" s="28">
        <v>0</v>
      </c>
      <c r="CI60" s="28">
        <v>0</v>
      </c>
      <c r="CJ60" s="28">
        <v>0</v>
      </c>
      <c r="CK60" s="28">
        <v>0</v>
      </c>
      <c r="CL60" s="28">
        <v>0</v>
      </c>
      <c r="CM60" s="28">
        <v>0</v>
      </c>
      <c r="CN60" s="28">
        <v>0</v>
      </c>
      <c r="CO60" s="28">
        <v>0</v>
      </c>
      <c r="CP60" s="28">
        <v>0</v>
      </c>
      <c r="CQ60" s="28">
        <v>0</v>
      </c>
      <c r="CR60" s="28">
        <v>5.4</v>
      </c>
    </row>
    <row r="61" spans="1:96" s="36" customFormat="1" ht="22.8">
      <c r="B61" s="37" t="s">
        <v>119</v>
      </c>
      <c r="C61" s="38"/>
      <c r="D61" s="38">
        <v>26.38</v>
      </c>
      <c r="E61" s="38">
        <v>11.65</v>
      </c>
      <c r="F61" s="38">
        <v>24.48</v>
      </c>
      <c r="G61" s="38">
        <v>2.94</v>
      </c>
      <c r="H61" s="38">
        <v>123.09</v>
      </c>
      <c r="I61" s="38">
        <v>817.09</v>
      </c>
      <c r="J61" s="39">
        <v>7.94</v>
      </c>
      <c r="K61" s="39">
        <v>1.55</v>
      </c>
      <c r="L61" s="39">
        <v>0</v>
      </c>
      <c r="M61" s="39">
        <v>0</v>
      </c>
      <c r="N61" s="39">
        <v>23.78</v>
      </c>
      <c r="O61" s="39">
        <v>95.83</v>
      </c>
      <c r="P61" s="39">
        <v>3.48</v>
      </c>
      <c r="Q61" s="39">
        <v>0</v>
      </c>
      <c r="R61" s="39">
        <v>0</v>
      </c>
      <c r="S61" s="39">
        <v>0.34</v>
      </c>
      <c r="T61" s="39">
        <v>4.57</v>
      </c>
      <c r="U61" s="39">
        <v>593.89</v>
      </c>
      <c r="V61" s="39">
        <v>195.65</v>
      </c>
      <c r="W61" s="39">
        <v>57.96</v>
      </c>
      <c r="X61" s="39">
        <v>48.96</v>
      </c>
      <c r="Y61" s="39">
        <v>206.17</v>
      </c>
      <c r="Z61" s="39">
        <v>2.5099999999999998</v>
      </c>
      <c r="AA61" s="39">
        <v>67.59</v>
      </c>
      <c r="AB61" s="39">
        <v>47.24</v>
      </c>
      <c r="AC61" s="39">
        <v>111.38</v>
      </c>
      <c r="AD61" s="39">
        <v>3.16</v>
      </c>
      <c r="AE61" s="39">
        <v>0.11</v>
      </c>
      <c r="AF61" s="39">
        <v>0.14000000000000001</v>
      </c>
      <c r="AG61" s="39">
        <v>4.2699999999999996</v>
      </c>
      <c r="AH61" s="39">
        <v>12.26</v>
      </c>
      <c r="AI61" s="39">
        <v>1.99</v>
      </c>
      <c r="AJ61" s="39">
        <v>0</v>
      </c>
      <c r="AK61" s="39">
        <v>1196.81</v>
      </c>
      <c r="AL61" s="39">
        <v>1150.77</v>
      </c>
      <c r="AM61" s="39">
        <v>1823.96</v>
      </c>
      <c r="AN61" s="39">
        <v>1540.62</v>
      </c>
      <c r="AO61" s="39">
        <v>512.98</v>
      </c>
      <c r="AP61" s="39">
        <v>911.1</v>
      </c>
      <c r="AQ61" s="39">
        <v>160.19999999999999</v>
      </c>
      <c r="AR61" s="39">
        <v>1105.6300000000001</v>
      </c>
      <c r="AS61" s="39">
        <v>508.79</v>
      </c>
      <c r="AT61" s="39">
        <v>658.75</v>
      </c>
      <c r="AU61" s="39">
        <v>722.62</v>
      </c>
      <c r="AV61" s="39">
        <v>562.45000000000005</v>
      </c>
      <c r="AW61" s="39">
        <v>427.84</v>
      </c>
      <c r="AX61" s="39">
        <v>2381.92</v>
      </c>
      <c r="AY61" s="39">
        <v>0.84</v>
      </c>
      <c r="AZ61" s="39">
        <v>731.56</v>
      </c>
      <c r="BA61" s="39">
        <v>547.95000000000005</v>
      </c>
      <c r="BB61" s="39">
        <v>770.75</v>
      </c>
      <c r="BC61" s="39">
        <v>349.75</v>
      </c>
      <c r="BD61" s="39">
        <v>0.13</v>
      </c>
      <c r="BE61" s="39">
        <v>0.06</v>
      </c>
      <c r="BF61" s="39">
        <v>0.04</v>
      </c>
      <c r="BG61" s="39">
        <v>0.11</v>
      </c>
      <c r="BH61" s="39">
        <v>0.12</v>
      </c>
      <c r="BI61" s="39">
        <v>0.47</v>
      </c>
      <c r="BJ61" s="39">
        <v>0.01</v>
      </c>
      <c r="BK61" s="39">
        <v>1.55</v>
      </c>
      <c r="BL61" s="39">
        <v>0.01</v>
      </c>
      <c r="BM61" s="39">
        <v>0.54</v>
      </c>
      <c r="BN61" s="39">
        <v>0.01</v>
      </c>
      <c r="BO61" s="39">
        <v>0.01</v>
      </c>
      <c r="BP61" s="39">
        <v>0</v>
      </c>
      <c r="BQ61" s="39">
        <v>0.09</v>
      </c>
      <c r="BR61" s="39">
        <v>0.13</v>
      </c>
      <c r="BS61" s="39">
        <v>1.77</v>
      </c>
      <c r="BT61" s="39">
        <v>0</v>
      </c>
      <c r="BU61" s="39">
        <v>0</v>
      </c>
      <c r="BV61" s="39">
        <v>1.43</v>
      </c>
      <c r="BW61" s="39">
        <v>0.01</v>
      </c>
      <c r="BX61" s="39">
        <v>0</v>
      </c>
      <c r="BY61" s="39">
        <v>0</v>
      </c>
      <c r="BZ61" s="39">
        <v>0</v>
      </c>
      <c r="CA61" s="39">
        <v>0</v>
      </c>
      <c r="CB61" s="39">
        <v>473.86</v>
      </c>
      <c r="CC61" s="38">
        <f>SUM($CC$54:$CC$60)</f>
        <v>82.600000000000009</v>
      </c>
      <c r="CD61" s="36">
        <f>$I$61/$I$87*100</f>
        <v>13.010220735402534</v>
      </c>
      <c r="CE61" s="36">
        <v>75.459999999999994</v>
      </c>
      <c r="CG61" s="36">
        <v>61.75</v>
      </c>
      <c r="CH61" s="36">
        <v>34.72</v>
      </c>
      <c r="CI61" s="36">
        <v>48.23</v>
      </c>
      <c r="CJ61" s="36">
        <v>4019.39</v>
      </c>
      <c r="CK61" s="36">
        <v>1839.34</v>
      </c>
      <c r="CL61" s="36">
        <v>2929.36</v>
      </c>
      <c r="CM61" s="36">
        <v>51.68</v>
      </c>
      <c r="CN61" s="36">
        <v>29.95</v>
      </c>
      <c r="CO61" s="36">
        <v>40.81</v>
      </c>
      <c r="CP61" s="36">
        <v>6</v>
      </c>
      <c r="CQ61" s="36">
        <v>1.56</v>
      </c>
    </row>
    <row r="62" spans="1:96">
      <c r="B62" s="27" t="s">
        <v>120</v>
      </c>
      <c r="C62" s="16"/>
      <c r="D62" s="16"/>
      <c r="E62" s="16"/>
      <c r="F62" s="16"/>
      <c r="G62" s="16"/>
      <c r="H62" s="16"/>
      <c r="I62" s="16"/>
    </row>
    <row r="63" spans="1:96" s="32" customFormat="1">
      <c r="A63" s="32" t="str">
        <f>"14"</f>
        <v>14</v>
      </c>
      <c r="B63" s="33" t="s">
        <v>121</v>
      </c>
      <c r="C63" s="34" t="str">
        <f>"60"</f>
        <v>60</v>
      </c>
      <c r="D63" s="34">
        <v>1.07</v>
      </c>
      <c r="E63" s="34">
        <v>0</v>
      </c>
      <c r="F63" s="34">
        <v>4.7</v>
      </c>
      <c r="G63" s="34">
        <v>0.18</v>
      </c>
      <c r="H63" s="34">
        <v>5.41</v>
      </c>
      <c r="I63" s="34">
        <v>65.579460000000012</v>
      </c>
      <c r="J63" s="35">
        <v>0.54</v>
      </c>
      <c r="K63" s="35">
        <v>0</v>
      </c>
      <c r="L63" s="35">
        <v>0</v>
      </c>
      <c r="M63" s="35">
        <v>0</v>
      </c>
      <c r="N63" s="35">
        <v>3.93</v>
      </c>
      <c r="O63" s="35">
        <v>0.27</v>
      </c>
      <c r="P63" s="35">
        <v>1.2</v>
      </c>
      <c r="Q63" s="35">
        <v>0</v>
      </c>
      <c r="R63" s="35">
        <v>0</v>
      </c>
      <c r="S63" s="35">
        <v>0.18</v>
      </c>
      <c r="T63" s="35">
        <v>1.2</v>
      </c>
      <c r="U63" s="35">
        <v>420</v>
      </c>
      <c r="V63" s="35">
        <v>166.32</v>
      </c>
      <c r="W63" s="35">
        <v>21.65</v>
      </c>
      <c r="X63" s="35">
        <v>7.83</v>
      </c>
      <c r="Y63" s="35">
        <v>19.309999999999999</v>
      </c>
      <c r="Z63" s="35">
        <v>0.37</v>
      </c>
      <c r="AA63" s="35">
        <v>0</v>
      </c>
      <c r="AB63" s="35">
        <v>441.6</v>
      </c>
      <c r="AC63" s="35">
        <v>91.8</v>
      </c>
      <c r="AD63" s="35">
        <v>1.86</v>
      </c>
      <c r="AE63" s="35">
        <v>0.01</v>
      </c>
      <c r="AF63" s="35">
        <v>0.02</v>
      </c>
      <c r="AG63" s="35">
        <v>0.19</v>
      </c>
      <c r="AH63" s="35">
        <v>0.36</v>
      </c>
      <c r="AI63" s="35">
        <v>1.68</v>
      </c>
      <c r="AJ63" s="35">
        <v>0</v>
      </c>
      <c r="AK63" s="35">
        <v>0</v>
      </c>
      <c r="AL63" s="35">
        <v>0</v>
      </c>
      <c r="AM63" s="35">
        <v>0</v>
      </c>
      <c r="AN63" s="35">
        <v>0</v>
      </c>
      <c r="AO63" s="35">
        <v>0</v>
      </c>
      <c r="AP63" s="35">
        <v>0</v>
      </c>
      <c r="AQ63" s="35">
        <v>0</v>
      </c>
      <c r="AR63" s="35">
        <v>0</v>
      </c>
      <c r="AS63" s="35">
        <v>0</v>
      </c>
      <c r="AT63" s="35">
        <v>0</v>
      </c>
      <c r="AU63" s="35">
        <v>0</v>
      </c>
      <c r="AV63" s="35">
        <v>0</v>
      </c>
      <c r="AW63" s="35">
        <v>0</v>
      </c>
      <c r="AX63" s="35">
        <v>0</v>
      </c>
      <c r="AY63" s="35">
        <v>0</v>
      </c>
      <c r="AZ63" s="35">
        <v>0</v>
      </c>
      <c r="BA63" s="35">
        <v>0</v>
      </c>
      <c r="BB63" s="35">
        <v>0</v>
      </c>
      <c r="BC63" s="35">
        <v>0</v>
      </c>
      <c r="BD63" s="35">
        <v>0</v>
      </c>
      <c r="BE63" s="35">
        <v>0</v>
      </c>
      <c r="BF63" s="35">
        <v>0</v>
      </c>
      <c r="BG63" s="35">
        <v>0</v>
      </c>
      <c r="BH63" s="35">
        <v>0</v>
      </c>
      <c r="BI63" s="35">
        <v>0</v>
      </c>
      <c r="BJ63" s="35">
        <v>0</v>
      </c>
      <c r="BK63" s="35">
        <v>0</v>
      </c>
      <c r="BL63" s="35">
        <v>0</v>
      </c>
      <c r="BM63" s="35">
        <v>0</v>
      </c>
      <c r="BN63" s="35">
        <v>0</v>
      </c>
      <c r="BO63" s="35">
        <v>0</v>
      </c>
      <c r="BP63" s="35">
        <v>0</v>
      </c>
      <c r="BQ63" s="35">
        <v>0</v>
      </c>
      <c r="BR63" s="35">
        <v>0</v>
      </c>
      <c r="BS63" s="35">
        <v>0</v>
      </c>
      <c r="BT63" s="35">
        <v>0</v>
      </c>
      <c r="BU63" s="35">
        <v>0</v>
      </c>
      <c r="BV63" s="35">
        <v>0</v>
      </c>
      <c r="BW63" s="35">
        <v>0</v>
      </c>
      <c r="BX63" s="35">
        <v>0</v>
      </c>
      <c r="BY63" s="35">
        <v>0</v>
      </c>
      <c r="BZ63" s="35">
        <v>0</v>
      </c>
      <c r="CA63" s="35">
        <v>0</v>
      </c>
      <c r="CB63" s="35">
        <v>46.2</v>
      </c>
      <c r="CC63" s="34">
        <v>9.44</v>
      </c>
      <c r="CE63" s="32">
        <v>73.599999999999994</v>
      </c>
      <c r="CG63" s="32">
        <v>0</v>
      </c>
      <c r="CH63" s="32">
        <v>0</v>
      </c>
      <c r="CI63" s="32">
        <v>0</v>
      </c>
      <c r="CJ63" s="32">
        <v>0</v>
      </c>
      <c r="CK63" s="32">
        <v>0</v>
      </c>
      <c r="CL63" s="32">
        <v>0</v>
      </c>
      <c r="CM63" s="32">
        <v>0</v>
      </c>
      <c r="CN63" s="32">
        <v>0</v>
      </c>
      <c r="CO63" s="32">
        <v>0</v>
      </c>
      <c r="CP63" s="32">
        <v>0</v>
      </c>
      <c r="CQ63" s="32">
        <v>0</v>
      </c>
      <c r="CR63" s="32">
        <v>7.87</v>
      </c>
    </row>
    <row r="64" spans="1:96" s="32" customFormat="1">
      <c r="A64" s="32" t="str">
        <f>"4/2"</f>
        <v>4/2</v>
      </c>
      <c r="B64" s="33" t="s">
        <v>122</v>
      </c>
      <c r="C64" s="34" t="str">
        <f>"200"</f>
        <v>200</v>
      </c>
      <c r="D64" s="34">
        <v>1.75</v>
      </c>
      <c r="E64" s="34">
        <v>0</v>
      </c>
      <c r="F64" s="34">
        <v>4.37</v>
      </c>
      <c r="G64" s="34">
        <v>4.22</v>
      </c>
      <c r="H64" s="34">
        <v>13.81</v>
      </c>
      <c r="I64" s="34">
        <v>97.159974080000012</v>
      </c>
      <c r="J64" s="35">
        <v>0.99</v>
      </c>
      <c r="K64" s="35">
        <v>2.6</v>
      </c>
      <c r="L64" s="35">
        <v>0</v>
      </c>
      <c r="M64" s="35">
        <v>0</v>
      </c>
      <c r="N64" s="35">
        <v>6.88</v>
      </c>
      <c r="O64" s="35">
        <v>4.8499999999999996</v>
      </c>
      <c r="P64" s="35">
        <v>2.0699999999999998</v>
      </c>
      <c r="Q64" s="35">
        <v>0</v>
      </c>
      <c r="R64" s="35">
        <v>0</v>
      </c>
      <c r="S64" s="35">
        <v>0.21</v>
      </c>
      <c r="T64" s="35">
        <v>2.15</v>
      </c>
      <c r="U64" s="35">
        <v>432.8</v>
      </c>
      <c r="V64" s="35">
        <v>342.82</v>
      </c>
      <c r="W64" s="35">
        <v>32.020000000000003</v>
      </c>
      <c r="X64" s="35">
        <v>21.5</v>
      </c>
      <c r="Y64" s="35">
        <v>49.34</v>
      </c>
      <c r="Z64" s="35">
        <v>1.07</v>
      </c>
      <c r="AA64" s="35">
        <v>3.02</v>
      </c>
      <c r="AB64" s="35">
        <v>779.46</v>
      </c>
      <c r="AC64" s="35">
        <v>167.5</v>
      </c>
      <c r="AD64" s="35">
        <v>1.91</v>
      </c>
      <c r="AE64" s="35">
        <v>0.05</v>
      </c>
      <c r="AF64" s="35">
        <v>0.05</v>
      </c>
      <c r="AG64" s="35">
        <v>0.53</v>
      </c>
      <c r="AH64" s="35">
        <v>1.01</v>
      </c>
      <c r="AI64" s="35">
        <v>5.45</v>
      </c>
      <c r="AJ64" s="35">
        <v>0</v>
      </c>
      <c r="AK64" s="35">
        <v>86.93</v>
      </c>
      <c r="AL64" s="35">
        <v>82.77</v>
      </c>
      <c r="AM64" s="35">
        <v>131.69</v>
      </c>
      <c r="AN64" s="35">
        <v>147.71</v>
      </c>
      <c r="AO64" s="35">
        <v>38.340000000000003</v>
      </c>
      <c r="AP64" s="35">
        <v>82.7</v>
      </c>
      <c r="AQ64" s="35">
        <v>24.47</v>
      </c>
      <c r="AR64" s="35">
        <v>76.319999999999993</v>
      </c>
      <c r="AS64" s="35">
        <v>97.28</v>
      </c>
      <c r="AT64" s="35">
        <v>143.5</v>
      </c>
      <c r="AU64" s="35">
        <v>286.95</v>
      </c>
      <c r="AV64" s="35">
        <v>46.68</v>
      </c>
      <c r="AW64" s="35">
        <v>81.349999999999994</v>
      </c>
      <c r="AX64" s="35">
        <v>383.57</v>
      </c>
      <c r="AY64" s="35">
        <v>0</v>
      </c>
      <c r="AZ64" s="35">
        <v>76.27</v>
      </c>
      <c r="BA64" s="35">
        <v>84.57</v>
      </c>
      <c r="BB64" s="35">
        <v>69.28</v>
      </c>
      <c r="BC64" s="35">
        <v>26.69</v>
      </c>
      <c r="BD64" s="35">
        <v>0</v>
      </c>
      <c r="BE64" s="35">
        <v>0</v>
      </c>
      <c r="BF64" s="35">
        <v>0</v>
      </c>
      <c r="BG64" s="35">
        <v>0</v>
      </c>
      <c r="BH64" s="35">
        <v>0</v>
      </c>
      <c r="BI64" s="35">
        <v>0</v>
      </c>
      <c r="BJ64" s="35">
        <v>0</v>
      </c>
      <c r="BK64" s="35">
        <v>0.24</v>
      </c>
      <c r="BL64" s="35">
        <v>0</v>
      </c>
      <c r="BM64" s="35">
        <v>0.15</v>
      </c>
      <c r="BN64" s="35">
        <v>0.01</v>
      </c>
      <c r="BO64" s="35">
        <v>0.02</v>
      </c>
      <c r="BP64" s="35">
        <v>0</v>
      </c>
      <c r="BQ64" s="35">
        <v>0</v>
      </c>
      <c r="BR64" s="35">
        <v>0</v>
      </c>
      <c r="BS64" s="35">
        <v>0.89</v>
      </c>
      <c r="BT64" s="35">
        <v>0</v>
      </c>
      <c r="BU64" s="35">
        <v>0</v>
      </c>
      <c r="BV64" s="35">
        <v>2.39</v>
      </c>
      <c r="BW64" s="35">
        <v>0</v>
      </c>
      <c r="BX64" s="35">
        <v>0</v>
      </c>
      <c r="BY64" s="35">
        <v>0</v>
      </c>
      <c r="BZ64" s="35">
        <v>0</v>
      </c>
      <c r="CA64" s="35">
        <v>0</v>
      </c>
      <c r="CB64" s="35">
        <v>251.88</v>
      </c>
      <c r="CC64" s="34">
        <v>12.79</v>
      </c>
      <c r="CE64" s="32">
        <v>132.93</v>
      </c>
      <c r="CG64" s="32">
        <v>51.47</v>
      </c>
      <c r="CH64" s="32">
        <v>30.55</v>
      </c>
      <c r="CI64" s="32">
        <v>41.01</v>
      </c>
      <c r="CJ64" s="32">
        <v>1072.21</v>
      </c>
      <c r="CK64" s="32">
        <v>410.46</v>
      </c>
      <c r="CL64" s="32">
        <v>741.33</v>
      </c>
      <c r="CM64" s="32">
        <v>44.66</v>
      </c>
      <c r="CN64" s="32">
        <v>23.68</v>
      </c>
      <c r="CO64" s="32">
        <v>34.17</v>
      </c>
      <c r="CP64" s="32">
        <v>1.04</v>
      </c>
      <c r="CQ64" s="32">
        <v>1.04</v>
      </c>
      <c r="CR64" s="32">
        <v>7.75</v>
      </c>
    </row>
    <row r="65" spans="1:96" s="32" customFormat="1">
      <c r="A65" s="32" t="str">
        <f>"170"</f>
        <v>170</v>
      </c>
      <c r="B65" s="33" t="s">
        <v>123</v>
      </c>
      <c r="C65" s="34" t="str">
        <f>"150"</f>
        <v>150</v>
      </c>
      <c r="D65" s="34">
        <v>16.28</v>
      </c>
      <c r="E65" s="34">
        <v>0.05</v>
      </c>
      <c r="F65" s="34">
        <v>5.39</v>
      </c>
      <c r="G65" s="34">
        <v>1.1299999999999999</v>
      </c>
      <c r="H65" s="34">
        <v>40.369999999999997</v>
      </c>
      <c r="I65" s="34">
        <v>263.032104</v>
      </c>
      <c r="J65" s="35">
        <v>2.97</v>
      </c>
      <c r="K65" s="35">
        <v>0.13</v>
      </c>
      <c r="L65" s="35">
        <v>0</v>
      </c>
      <c r="M65" s="35">
        <v>0</v>
      </c>
      <c r="N65" s="35">
        <v>2.48</v>
      </c>
      <c r="O65" s="35">
        <v>30.57</v>
      </c>
      <c r="P65" s="35">
        <v>7.32</v>
      </c>
      <c r="Q65" s="35">
        <v>0</v>
      </c>
      <c r="R65" s="35">
        <v>0</v>
      </c>
      <c r="S65" s="35">
        <v>0</v>
      </c>
      <c r="T65" s="35">
        <v>2</v>
      </c>
      <c r="U65" s="35">
        <v>37.380000000000003</v>
      </c>
      <c r="V65" s="35">
        <v>522.84</v>
      </c>
      <c r="W65" s="35">
        <v>63.72</v>
      </c>
      <c r="X65" s="35">
        <v>60.2</v>
      </c>
      <c r="Y65" s="35">
        <v>153.03</v>
      </c>
      <c r="Z65" s="35">
        <v>4.9000000000000004</v>
      </c>
      <c r="AA65" s="35">
        <v>24</v>
      </c>
      <c r="AB65" s="35">
        <v>22.68</v>
      </c>
      <c r="AC65" s="35">
        <v>28.44</v>
      </c>
      <c r="AD65" s="35">
        <v>0.42</v>
      </c>
      <c r="AE65" s="35">
        <v>0.55000000000000004</v>
      </c>
      <c r="AF65" s="35">
        <v>0.12</v>
      </c>
      <c r="AG65" s="35">
        <v>1.47</v>
      </c>
      <c r="AH65" s="35">
        <v>5.2</v>
      </c>
      <c r="AI65" s="35">
        <v>0</v>
      </c>
      <c r="AJ65" s="35">
        <v>0</v>
      </c>
      <c r="AK65" s="35">
        <v>715.13</v>
      </c>
      <c r="AL65" s="35">
        <v>771.51</v>
      </c>
      <c r="AM65" s="35">
        <v>1168.71</v>
      </c>
      <c r="AN65" s="35">
        <v>1096.33</v>
      </c>
      <c r="AO65" s="35">
        <v>145.65</v>
      </c>
      <c r="AP65" s="35">
        <v>595.47</v>
      </c>
      <c r="AQ65" s="35">
        <v>185.98</v>
      </c>
      <c r="AR65" s="35">
        <v>715.13</v>
      </c>
      <c r="AS65" s="35">
        <v>644.21</v>
      </c>
      <c r="AT65" s="35">
        <v>1141.78</v>
      </c>
      <c r="AU65" s="35">
        <v>1574.72</v>
      </c>
      <c r="AV65" s="35">
        <v>326.63</v>
      </c>
      <c r="AW65" s="35">
        <v>671.73</v>
      </c>
      <c r="AX65" s="35">
        <v>2247.2199999999998</v>
      </c>
      <c r="AY65" s="35">
        <v>0</v>
      </c>
      <c r="AZ65" s="35">
        <v>468.52</v>
      </c>
      <c r="BA65" s="35">
        <v>593.76</v>
      </c>
      <c r="BB65" s="35">
        <v>489.33</v>
      </c>
      <c r="BC65" s="35">
        <v>176.99</v>
      </c>
      <c r="BD65" s="35">
        <v>0.16</v>
      </c>
      <c r="BE65" s="35">
        <v>7.0000000000000007E-2</v>
      </c>
      <c r="BF65" s="35">
        <v>0.04</v>
      </c>
      <c r="BG65" s="35">
        <v>0.09</v>
      </c>
      <c r="BH65" s="35">
        <v>0.1</v>
      </c>
      <c r="BI65" s="35">
        <v>0.47</v>
      </c>
      <c r="BJ65" s="35">
        <v>0</v>
      </c>
      <c r="BK65" s="35">
        <v>1.44</v>
      </c>
      <c r="BL65" s="35">
        <v>0</v>
      </c>
      <c r="BM65" s="35">
        <v>0.68</v>
      </c>
      <c r="BN65" s="35">
        <v>0.01</v>
      </c>
      <c r="BO65" s="35">
        <v>0</v>
      </c>
      <c r="BP65" s="35">
        <v>0</v>
      </c>
      <c r="BQ65" s="35">
        <v>0.09</v>
      </c>
      <c r="BR65" s="35">
        <v>0.14000000000000001</v>
      </c>
      <c r="BS65" s="35">
        <v>1.31</v>
      </c>
      <c r="BT65" s="35">
        <v>0</v>
      </c>
      <c r="BU65" s="35">
        <v>0</v>
      </c>
      <c r="BV65" s="35">
        <v>0.7</v>
      </c>
      <c r="BW65" s="35">
        <v>0.09</v>
      </c>
      <c r="BX65" s="35">
        <v>0</v>
      </c>
      <c r="BY65" s="35">
        <v>0</v>
      </c>
      <c r="BZ65" s="35">
        <v>0</v>
      </c>
      <c r="CA65" s="35">
        <v>0</v>
      </c>
      <c r="CB65" s="35">
        <v>165.59</v>
      </c>
      <c r="CC65" s="34">
        <v>11.82</v>
      </c>
      <c r="CE65" s="32">
        <v>27.78</v>
      </c>
      <c r="CG65" s="32">
        <v>10.65</v>
      </c>
      <c r="CH65" s="32">
        <v>2.39</v>
      </c>
      <c r="CI65" s="32">
        <v>6.52</v>
      </c>
      <c r="CJ65" s="32">
        <v>2651.34</v>
      </c>
      <c r="CK65" s="32">
        <v>1322.07</v>
      </c>
      <c r="CL65" s="32">
        <v>1986.7</v>
      </c>
      <c r="CM65" s="32">
        <v>22.03</v>
      </c>
      <c r="CN65" s="32">
        <v>14.69</v>
      </c>
      <c r="CO65" s="32">
        <v>18.36</v>
      </c>
      <c r="CP65" s="32">
        <v>0</v>
      </c>
      <c r="CQ65" s="32">
        <v>0.05</v>
      </c>
      <c r="CR65" s="32">
        <v>7.17</v>
      </c>
    </row>
    <row r="66" spans="1:96" s="32" customFormat="1">
      <c r="A66" s="32" t="str">
        <f>"12/8"</f>
        <v>12/8</v>
      </c>
      <c r="B66" s="33" t="s">
        <v>124</v>
      </c>
      <c r="C66" s="34" t="str">
        <f>"90"</f>
        <v>90</v>
      </c>
      <c r="D66" s="34">
        <v>12.76</v>
      </c>
      <c r="E66" s="34">
        <v>11.98</v>
      </c>
      <c r="F66" s="34">
        <v>30.81</v>
      </c>
      <c r="G66" s="34">
        <v>2.91</v>
      </c>
      <c r="H66" s="34">
        <v>4.8099999999999996</v>
      </c>
      <c r="I66" s="34">
        <v>346.85120999999998</v>
      </c>
      <c r="J66" s="35">
        <v>10.79</v>
      </c>
      <c r="K66" s="35">
        <v>1.95</v>
      </c>
      <c r="L66" s="35">
        <v>0</v>
      </c>
      <c r="M66" s="35">
        <v>0</v>
      </c>
      <c r="N66" s="35">
        <v>2.1800000000000002</v>
      </c>
      <c r="O66" s="35">
        <v>2.12</v>
      </c>
      <c r="P66" s="35">
        <v>0.51</v>
      </c>
      <c r="Q66" s="35">
        <v>0</v>
      </c>
      <c r="R66" s="35">
        <v>0</v>
      </c>
      <c r="S66" s="35">
        <v>0.19</v>
      </c>
      <c r="T66" s="35">
        <v>1.56</v>
      </c>
      <c r="U66" s="35">
        <v>215.58</v>
      </c>
      <c r="V66" s="35">
        <v>318.79000000000002</v>
      </c>
      <c r="W66" s="35">
        <v>12.52</v>
      </c>
      <c r="X66" s="35">
        <v>25.45</v>
      </c>
      <c r="Y66" s="35">
        <v>150.83000000000001</v>
      </c>
      <c r="Z66" s="35">
        <v>1.71</v>
      </c>
      <c r="AA66" s="35">
        <v>0</v>
      </c>
      <c r="AB66" s="35">
        <v>107.1</v>
      </c>
      <c r="AC66" s="35">
        <v>21</v>
      </c>
      <c r="AD66" s="35">
        <v>1.81</v>
      </c>
      <c r="AE66" s="35">
        <v>0.34</v>
      </c>
      <c r="AF66" s="35">
        <v>0.11</v>
      </c>
      <c r="AG66" s="35">
        <v>2.11</v>
      </c>
      <c r="AH66" s="35">
        <v>5.44</v>
      </c>
      <c r="AI66" s="35">
        <v>1.28</v>
      </c>
      <c r="AJ66" s="35">
        <v>0</v>
      </c>
      <c r="AK66" s="35">
        <v>709.72</v>
      </c>
      <c r="AL66" s="35">
        <v>605.49</v>
      </c>
      <c r="AM66" s="35">
        <v>922.88</v>
      </c>
      <c r="AN66" s="35">
        <v>1045.29</v>
      </c>
      <c r="AO66" s="35">
        <v>290.92</v>
      </c>
      <c r="AP66" s="35">
        <v>556.85</v>
      </c>
      <c r="AQ66" s="35">
        <v>162.88999999999999</v>
      </c>
      <c r="AR66" s="35">
        <v>500.24</v>
      </c>
      <c r="AS66" s="35">
        <v>657.11</v>
      </c>
      <c r="AT66" s="35">
        <v>747.93</v>
      </c>
      <c r="AU66" s="35">
        <v>1117.4000000000001</v>
      </c>
      <c r="AV66" s="35">
        <v>487.51</v>
      </c>
      <c r="AW66" s="35">
        <v>592.32000000000005</v>
      </c>
      <c r="AX66" s="35">
        <v>1951.29</v>
      </c>
      <c r="AY66" s="35">
        <v>142.44</v>
      </c>
      <c r="AZ66" s="35">
        <v>572.28</v>
      </c>
      <c r="BA66" s="35">
        <v>526.21</v>
      </c>
      <c r="BB66" s="35">
        <v>442.84</v>
      </c>
      <c r="BC66" s="35">
        <v>159.04</v>
      </c>
      <c r="BD66" s="35">
        <v>0</v>
      </c>
      <c r="BE66" s="35">
        <v>0</v>
      </c>
      <c r="BF66" s="35">
        <v>0</v>
      </c>
      <c r="BG66" s="35">
        <v>0</v>
      </c>
      <c r="BH66" s="35">
        <v>0</v>
      </c>
      <c r="BI66" s="35">
        <v>0</v>
      </c>
      <c r="BJ66" s="35">
        <v>0</v>
      </c>
      <c r="BK66" s="35">
        <v>0.18</v>
      </c>
      <c r="BL66" s="35">
        <v>0</v>
      </c>
      <c r="BM66" s="35">
        <v>0.12</v>
      </c>
      <c r="BN66" s="35">
        <v>0.01</v>
      </c>
      <c r="BO66" s="35">
        <v>0.02</v>
      </c>
      <c r="BP66" s="35">
        <v>0</v>
      </c>
      <c r="BQ66" s="35">
        <v>0</v>
      </c>
      <c r="BR66" s="35">
        <v>0</v>
      </c>
      <c r="BS66" s="35">
        <v>0.68</v>
      </c>
      <c r="BT66" s="35">
        <v>0</v>
      </c>
      <c r="BU66" s="35">
        <v>0</v>
      </c>
      <c r="BV66" s="35">
        <v>1.7</v>
      </c>
      <c r="BW66" s="35">
        <v>0</v>
      </c>
      <c r="BX66" s="35">
        <v>0</v>
      </c>
      <c r="BY66" s="35">
        <v>0</v>
      </c>
      <c r="BZ66" s="35">
        <v>0</v>
      </c>
      <c r="CA66" s="35">
        <v>0</v>
      </c>
      <c r="CB66" s="35">
        <v>114.21</v>
      </c>
      <c r="CC66" s="34">
        <v>52.42</v>
      </c>
      <c r="CE66" s="32">
        <v>17.850000000000001</v>
      </c>
      <c r="CG66" s="32">
        <v>25.28</v>
      </c>
      <c r="CH66" s="32">
        <v>16.28</v>
      </c>
      <c r="CI66" s="32">
        <v>20.78</v>
      </c>
      <c r="CJ66" s="32">
        <v>3120.68</v>
      </c>
      <c r="CK66" s="32">
        <v>1914.52</v>
      </c>
      <c r="CL66" s="32">
        <v>2517.6</v>
      </c>
      <c r="CM66" s="32">
        <v>31.35</v>
      </c>
      <c r="CN66" s="32">
        <v>19.78</v>
      </c>
      <c r="CO66" s="32">
        <v>25.6</v>
      </c>
      <c r="CP66" s="32">
        <v>0</v>
      </c>
      <c r="CQ66" s="32">
        <v>0.45</v>
      </c>
      <c r="CR66" s="32">
        <v>31.77</v>
      </c>
    </row>
    <row r="67" spans="1:96" s="32" customFormat="1">
      <c r="A67" s="32" t="str">
        <f>"2"</f>
        <v>2</v>
      </c>
      <c r="B67" s="33" t="s">
        <v>94</v>
      </c>
      <c r="C67" s="34" t="str">
        <f>"25,2"</f>
        <v>25,2</v>
      </c>
      <c r="D67" s="34">
        <v>1.67</v>
      </c>
      <c r="E67" s="34">
        <v>0</v>
      </c>
      <c r="F67" s="34">
        <v>0.17</v>
      </c>
      <c r="G67" s="34">
        <v>0.17</v>
      </c>
      <c r="H67" s="34">
        <v>11.82</v>
      </c>
      <c r="I67" s="34">
        <v>56.423051999999991</v>
      </c>
      <c r="J67" s="35">
        <v>0</v>
      </c>
      <c r="K67" s="35">
        <v>0</v>
      </c>
      <c r="L67" s="35">
        <v>0</v>
      </c>
      <c r="M67" s="35">
        <v>0</v>
      </c>
      <c r="N67" s="35">
        <v>0.28000000000000003</v>
      </c>
      <c r="O67" s="35">
        <v>11.49</v>
      </c>
      <c r="P67" s="35">
        <v>0.05</v>
      </c>
      <c r="Q67" s="35">
        <v>0</v>
      </c>
      <c r="R67" s="35">
        <v>0</v>
      </c>
      <c r="S67" s="35">
        <v>0</v>
      </c>
      <c r="T67" s="35">
        <v>0.45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0</v>
      </c>
      <c r="AK67" s="35">
        <v>80.459999999999994</v>
      </c>
      <c r="AL67" s="35">
        <v>83.75</v>
      </c>
      <c r="AM67" s="35">
        <v>128.26</v>
      </c>
      <c r="AN67" s="35">
        <v>42.53</v>
      </c>
      <c r="AO67" s="35">
        <v>25.21</v>
      </c>
      <c r="AP67" s="35">
        <v>50.43</v>
      </c>
      <c r="AQ67" s="35">
        <v>19.07</v>
      </c>
      <c r="AR67" s="35">
        <v>91.2</v>
      </c>
      <c r="AS67" s="35">
        <v>56.56</v>
      </c>
      <c r="AT67" s="35">
        <v>78.930000000000007</v>
      </c>
      <c r="AU67" s="35">
        <v>65.11</v>
      </c>
      <c r="AV67" s="35">
        <v>34.200000000000003</v>
      </c>
      <c r="AW67" s="35">
        <v>60.51</v>
      </c>
      <c r="AX67" s="35">
        <v>506.01</v>
      </c>
      <c r="AY67" s="35">
        <v>0</v>
      </c>
      <c r="AZ67" s="35">
        <v>164.87</v>
      </c>
      <c r="BA67" s="35">
        <v>71.69</v>
      </c>
      <c r="BB67" s="35">
        <v>47.58</v>
      </c>
      <c r="BC67" s="35">
        <v>37.71</v>
      </c>
      <c r="BD67" s="35">
        <v>0</v>
      </c>
      <c r="BE67" s="35">
        <v>0</v>
      </c>
      <c r="BF67" s="35">
        <v>0</v>
      </c>
      <c r="BG67" s="35">
        <v>0</v>
      </c>
      <c r="BH67" s="35">
        <v>0</v>
      </c>
      <c r="BI67" s="35">
        <v>0</v>
      </c>
      <c r="BJ67" s="35">
        <v>0</v>
      </c>
      <c r="BK67" s="35">
        <v>0.02</v>
      </c>
      <c r="BL67" s="35">
        <v>0</v>
      </c>
      <c r="BM67" s="35">
        <v>0</v>
      </c>
      <c r="BN67" s="35">
        <v>0</v>
      </c>
      <c r="BO67" s="35">
        <v>0</v>
      </c>
      <c r="BP67" s="35">
        <v>0</v>
      </c>
      <c r="BQ67" s="35">
        <v>0</v>
      </c>
      <c r="BR67" s="35">
        <v>0</v>
      </c>
      <c r="BS67" s="35">
        <v>0.02</v>
      </c>
      <c r="BT67" s="35">
        <v>0</v>
      </c>
      <c r="BU67" s="35">
        <v>0</v>
      </c>
      <c r="BV67" s="35">
        <v>7.0000000000000007E-2</v>
      </c>
      <c r="BW67" s="35">
        <v>0</v>
      </c>
      <c r="BX67" s="35">
        <v>0</v>
      </c>
      <c r="BY67" s="35">
        <v>0</v>
      </c>
      <c r="BZ67" s="35">
        <v>0</v>
      </c>
      <c r="CA67" s="35">
        <v>0</v>
      </c>
      <c r="CB67" s="35">
        <v>9.85</v>
      </c>
      <c r="CC67" s="34">
        <v>1.41</v>
      </c>
      <c r="CE67" s="32">
        <v>0</v>
      </c>
      <c r="CG67" s="32">
        <v>0</v>
      </c>
      <c r="CH67" s="32">
        <v>0</v>
      </c>
      <c r="CI67" s="32">
        <v>0</v>
      </c>
      <c r="CJ67" s="32">
        <v>674.84</v>
      </c>
      <c r="CK67" s="32">
        <v>259.99</v>
      </c>
      <c r="CL67" s="32">
        <v>467.41</v>
      </c>
      <c r="CM67" s="32">
        <v>5.4</v>
      </c>
      <c r="CN67" s="32">
        <v>5.4</v>
      </c>
      <c r="CO67" s="32">
        <v>5.4</v>
      </c>
      <c r="CP67" s="32">
        <v>0</v>
      </c>
      <c r="CQ67" s="32">
        <v>0</v>
      </c>
      <c r="CR67" s="32">
        <v>1.18</v>
      </c>
    </row>
    <row r="68" spans="1:96" s="32" customFormat="1">
      <c r="A68" s="32" t="str">
        <f>"3"</f>
        <v>3</v>
      </c>
      <c r="B68" s="33" t="s">
        <v>125</v>
      </c>
      <c r="C68" s="34" t="str">
        <f>"20"</f>
        <v>20</v>
      </c>
      <c r="D68" s="34">
        <v>1.32</v>
      </c>
      <c r="E68" s="34">
        <v>0</v>
      </c>
      <c r="F68" s="34">
        <v>0.24</v>
      </c>
      <c r="G68" s="34">
        <v>0.24</v>
      </c>
      <c r="H68" s="34">
        <v>8.34</v>
      </c>
      <c r="I68" s="34">
        <v>38.676000000000009</v>
      </c>
      <c r="J68" s="35">
        <v>0.04</v>
      </c>
      <c r="K68" s="35">
        <v>0</v>
      </c>
      <c r="L68" s="35">
        <v>0</v>
      </c>
      <c r="M68" s="35">
        <v>0</v>
      </c>
      <c r="N68" s="35">
        <v>0.24</v>
      </c>
      <c r="O68" s="35">
        <v>6.44</v>
      </c>
      <c r="P68" s="35">
        <v>1.66</v>
      </c>
      <c r="Q68" s="35">
        <v>0</v>
      </c>
      <c r="R68" s="35">
        <v>0</v>
      </c>
      <c r="S68" s="35">
        <v>0.2</v>
      </c>
      <c r="T68" s="35">
        <v>0.5</v>
      </c>
      <c r="U68" s="35">
        <v>122</v>
      </c>
      <c r="V68" s="35">
        <v>49</v>
      </c>
      <c r="W68" s="35">
        <v>7</v>
      </c>
      <c r="X68" s="35">
        <v>9.4</v>
      </c>
      <c r="Y68" s="35">
        <v>31.6</v>
      </c>
      <c r="Z68" s="35">
        <v>0.78</v>
      </c>
      <c r="AA68" s="35">
        <v>0</v>
      </c>
      <c r="AB68" s="35">
        <v>1</v>
      </c>
      <c r="AC68" s="35">
        <v>0.2</v>
      </c>
      <c r="AD68" s="35">
        <v>0.28000000000000003</v>
      </c>
      <c r="AE68" s="35">
        <v>0.04</v>
      </c>
      <c r="AF68" s="35">
        <v>0.02</v>
      </c>
      <c r="AG68" s="35">
        <v>0.14000000000000001</v>
      </c>
      <c r="AH68" s="35">
        <v>0.4</v>
      </c>
      <c r="AI68" s="35">
        <v>0</v>
      </c>
      <c r="AJ68" s="35">
        <v>0</v>
      </c>
      <c r="AK68" s="35">
        <v>0</v>
      </c>
      <c r="AL68" s="35">
        <v>0</v>
      </c>
      <c r="AM68" s="35">
        <v>85.4</v>
      </c>
      <c r="AN68" s="35">
        <v>44.6</v>
      </c>
      <c r="AO68" s="35">
        <v>18.600000000000001</v>
      </c>
      <c r="AP68" s="35">
        <v>39.6</v>
      </c>
      <c r="AQ68" s="35">
        <v>16</v>
      </c>
      <c r="AR68" s="35">
        <v>74.2</v>
      </c>
      <c r="AS68" s="35">
        <v>59.4</v>
      </c>
      <c r="AT68" s="35">
        <v>58.2</v>
      </c>
      <c r="AU68" s="35">
        <v>92.8</v>
      </c>
      <c r="AV68" s="35">
        <v>24.8</v>
      </c>
      <c r="AW68" s="35">
        <v>62</v>
      </c>
      <c r="AX68" s="35">
        <v>305.8</v>
      </c>
      <c r="AY68" s="35">
        <v>0</v>
      </c>
      <c r="AZ68" s="35">
        <v>105.2</v>
      </c>
      <c r="BA68" s="35">
        <v>58.2</v>
      </c>
      <c r="BB68" s="35">
        <v>36</v>
      </c>
      <c r="BC68" s="35">
        <v>26</v>
      </c>
      <c r="BD68" s="35">
        <v>0</v>
      </c>
      <c r="BE68" s="35">
        <v>0</v>
      </c>
      <c r="BF68" s="35">
        <v>0</v>
      </c>
      <c r="BG68" s="35">
        <v>0</v>
      </c>
      <c r="BH68" s="35">
        <v>0</v>
      </c>
      <c r="BI68" s="35">
        <v>0</v>
      </c>
      <c r="BJ68" s="35">
        <v>0</v>
      </c>
      <c r="BK68" s="35">
        <v>0.03</v>
      </c>
      <c r="BL68" s="35">
        <v>0</v>
      </c>
      <c r="BM68" s="35">
        <v>0</v>
      </c>
      <c r="BN68" s="35">
        <v>0</v>
      </c>
      <c r="BO68" s="35">
        <v>0</v>
      </c>
      <c r="BP68" s="35">
        <v>0</v>
      </c>
      <c r="BQ68" s="35">
        <v>0</v>
      </c>
      <c r="BR68" s="35">
        <v>0</v>
      </c>
      <c r="BS68" s="35">
        <v>0.02</v>
      </c>
      <c r="BT68" s="35">
        <v>0</v>
      </c>
      <c r="BU68" s="35">
        <v>0</v>
      </c>
      <c r="BV68" s="35">
        <v>0.1</v>
      </c>
      <c r="BW68" s="35">
        <v>0.02</v>
      </c>
      <c r="BX68" s="35">
        <v>0</v>
      </c>
      <c r="BY68" s="35">
        <v>0</v>
      </c>
      <c r="BZ68" s="35">
        <v>0</v>
      </c>
      <c r="CA68" s="35">
        <v>0</v>
      </c>
      <c r="CB68" s="35">
        <v>9.4</v>
      </c>
      <c r="CC68" s="34">
        <v>1.1599999999999999</v>
      </c>
      <c r="CE68" s="32">
        <v>0.17</v>
      </c>
      <c r="CG68" s="32">
        <v>0</v>
      </c>
      <c r="CH68" s="32">
        <v>0</v>
      </c>
      <c r="CI68" s="32">
        <v>0</v>
      </c>
      <c r="CJ68" s="32">
        <v>0</v>
      </c>
      <c r="CK68" s="32">
        <v>0</v>
      </c>
      <c r="CL68" s="32">
        <v>0</v>
      </c>
      <c r="CM68" s="32">
        <v>0</v>
      </c>
      <c r="CN68" s="32">
        <v>0</v>
      </c>
      <c r="CO68" s="32">
        <v>0</v>
      </c>
      <c r="CP68" s="32">
        <v>0</v>
      </c>
      <c r="CQ68" s="32">
        <v>0</v>
      </c>
      <c r="CR68" s="32">
        <v>0.97</v>
      </c>
    </row>
    <row r="69" spans="1:96" s="28" customFormat="1">
      <c r="A69" s="28" t="str">
        <f>"5"</f>
        <v>5</v>
      </c>
      <c r="B69" s="29" t="s">
        <v>111</v>
      </c>
      <c r="C69" s="30" t="str">
        <f>"200"</f>
        <v>200</v>
      </c>
      <c r="D69" s="30">
        <v>1</v>
      </c>
      <c r="E69" s="30">
        <v>0</v>
      </c>
      <c r="F69" s="30">
        <v>0.2</v>
      </c>
      <c r="G69" s="30">
        <v>0</v>
      </c>
      <c r="H69" s="30">
        <v>20.6</v>
      </c>
      <c r="I69" s="30">
        <v>86.47999999999999</v>
      </c>
      <c r="J69" s="31">
        <v>0</v>
      </c>
      <c r="K69" s="31">
        <v>0</v>
      </c>
      <c r="L69" s="31">
        <v>0</v>
      </c>
      <c r="M69" s="31">
        <v>0</v>
      </c>
      <c r="N69" s="31">
        <v>19.8</v>
      </c>
      <c r="O69" s="31">
        <v>0.4</v>
      </c>
      <c r="P69" s="31">
        <v>0.4</v>
      </c>
      <c r="Q69" s="31">
        <v>0</v>
      </c>
      <c r="R69" s="31">
        <v>0</v>
      </c>
      <c r="S69" s="31">
        <v>1</v>
      </c>
      <c r="T69" s="31">
        <v>0.6</v>
      </c>
      <c r="U69" s="31">
        <v>12</v>
      </c>
      <c r="V69" s="31">
        <v>240</v>
      </c>
      <c r="W69" s="31">
        <v>14</v>
      </c>
      <c r="X69" s="31">
        <v>8</v>
      </c>
      <c r="Y69" s="31">
        <v>14</v>
      </c>
      <c r="Z69" s="31">
        <v>2.8</v>
      </c>
      <c r="AA69" s="31">
        <v>0</v>
      </c>
      <c r="AB69" s="31">
        <v>0</v>
      </c>
      <c r="AC69" s="31">
        <v>0</v>
      </c>
      <c r="AD69" s="31">
        <v>0.2</v>
      </c>
      <c r="AE69" s="31">
        <v>0.02</v>
      </c>
      <c r="AF69" s="31">
        <v>0.02</v>
      </c>
      <c r="AG69" s="31">
        <v>0.2</v>
      </c>
      <c r="AH69" s="31">
        <v>0.4</v>
      </c>
      <c r="AI69" s="31">
        <v>4</v>
      </c>
      <c r="AJ69" s="31">
        <v>0.4</v>
      </c>
      <c r="AK69" s="31">
        <v>16</v>
      </c>
      <c r="AL69" s="31">
        <v>20</v>
      </c>
      <c r="AM69" s="31">
        <v>28</v>
      </c>
      <c r="AN69" s="31">
        <v>28</v>
      </c>
      <c r="AO69" s="31">
        <v>4</v>
      </c>
      <c r="AP69" s="31">
        <v>16</v>
      </c>
      <c r="AQ69" s="31">
        <v>4</v>
      </c>
      <c r="AR69" s="31">
        <v>14</v>
      </c>
      <c r="AS69" s="31">
        <v>26</v>
      </c>
      <c r="AT69" s="31">
        <v>16</v>
      </c>
      <c r="AU69" s="31">
        <v>116</v>
      </c>
      <c r="AV69" s="31">
        <v>10</v>
      </c>
      <c r="AW69" s="31">
        <v>22</v>
      </c>
      <c r="AX69" s="31">
        <v>64</v>
      </c>
      <c r="AY69" s="31">
        <v>0</v>
      </c>
      <c r="AZ69" s="31">
        <v>20</v>
      </c>
      <c r="BA69" s="31">
        <v>24</v>
      </c>
      <c r="BB69" s="31">
        <v>10</v>
      </c>
      <c r="BC69" s="31">
        <v>8</v>
      </c>
      <c r="BD69" s="31">
        <v>0</v>
      </c>
      <c r="BE69" s="31">
        <v>0</v>
      </c>
      <c r="BF69" s="31">
        <v>0</v>
      </c>
      <c r="BG69" s="31">
        <v>0</v>
      </c>
      <c r="BH69" s="31">
        <v>0</v>
      </c>
      <c r="BI69" s="31">
        <v>0</v>
      </c>
      <c r="BJ69" s="31">
        <v>0</v>
      </c>
      <c r="BK69" s="31">
        <v>0</v>
      </c>
      <c r="BL69" s="31">
        <v>0</v>
      </c>
      <c r="BM69" s="31">
        <v>0</v>
      </c>
      <c r="BN69" s="31">
        <v>0</v>
      </c>
      <c r="BO69" s="31">
        <v>0</v>
      </c>
      <c r="BP69" s="31">
        <v>0</v>
      </c>
      <c r="BQ69" s="31">
        <v>0</v>
      </c>
      <c r="BR69" s="31">
        <v>0</v>
      </c>
      <c r="BS69" s="31">
        <v>0</v>
      </c>
      <c r="BT69" s="31">
        <v>0</v>
      </c>
      <c r="BU69" s="31">
        <v>0</v>
      </c>
      <c r="BV69" s="31">
        <v>0</v>
      </c>
      <c r="BW69" s="31">
        <v>0</v>
      </c>
      <c r="BX69" s="31">
        <v>0</v>
      </c>
      <c r="BY69" s="31">
        <v>0</v>
      </c>
      <c r="BZ69" s="31">
        <v>0</v>
      </c>
      <c r="CA69" s="31">
        <v>0</v>
      </c>
      <c r="CB69" s="31">
        <v>176.2</v>
      </c>
      <c r="CC69" s="30">
        <v>11.04</v>
      </c>
      <c r="CE69" s="28">
        <v>0</v>
      </c>
      <c r="CG69" s="28">
        <v>3.6</v>
      </c>
      <c r="CH69" s="28">
        <v>3.6</v>
      </c>
      <c r="CI69" s="28">
        <v>3.6</v>
      </c>
      <c r="CJ69" s="28">
        <v>360</v>
      </c>
      <c r="CK69" s="28">
        <v>163.80000000000001</v>
      </c>
      <c r="CL69" s="28">
        <v>261.89999999999998</v>
      </c>
      <c r="CM69" s="28">
        <v>0.54</v>
      </c>
      <c r="CN69" s="28">
        <v>0.54</v>
      </c>
      <c r="CO69" s="28">
        <v>0.54</v>
      </c>
      <c r="CP69" s="28">
        <v>0</v>
      </c>
      <c r="CQ69" s="28">
        <v>0</v>
      </c>
      <c r="CR69" s="28">
        <v>9.1999999999999993</v>
      </c>
    </row>
    <row r="70" spans="1:96" s="36" customFormat="1" ht="22.8">
      <c r="B70" s="37" t="s">
        <v>126</v>
      </c>
      <c r="C70" s="38"/>
      <c r="D70" s="38">
        <v>35.840000000000003</v>
      </c>
      <c r="E70" s="38">
        <v>12.03</v>
      </c>
      <c r="F70" s="38">
        <v>45.88</v>
      </c>
      <c r="G70" s="38">
        <v>8.83</v>
      </c>
      <c r="H70" s="38">
        <v>105.15</v>
      </c>
      <c r="I70" s="38">
        <v>954.2</v>
      </c>
      <c r="J70" s="39">
        <v>15.33</v>
      </c>
      <c r="K70" s="39">
        <v>4.68</v>
      </c>
      <c r="L70" s="39">
        <v>0</v>
      </c>
      <c r="M70" s="39">
        <v>0</v>
      </c>
      <c r="N70" s="39">
        <v>35.78</v>
      </c>
      <c r="O70" s="39">
        <v>56.15</v>
      </c>
      <c r="P70" s="39">
        <v>13.22</v>
      </c>
      <c r="Q70" s="39">
        <v>0</v>
      </c>
      <c r="R70" s="39">
        <v>0</v>
      </c>
      <c r="S70" s="39">
        <v>1.78</v>
      </c>
      <c r="T70" s="39">
        <v>8.4600000000000009</v>
      </c>
      <c r="U70" s="39">
        <v>1239.77</v>
      </c>
      <c r="V70" s="39">
        <v>1639.78</v>
      </c>
      <c r="W70" s="39">
        <v>150.9</v>
      </c>
      <c r="X70" s="39">
        <v>132.38</v>
      </c>
      <c r="Y70" s="39">
        <v>418.11</v>
      </c>
      <c r="Z70" s="39">
        <v>11.62</v>
      </c>
      <c r="AA70" s="39">
        <v>27.02</v>
      </c>
      <c r="AB70" s="39">
        <v>1351.84</v>
      </c>
      <c r="AC70" s="39">
        <v>308.94</v>
      </c>
      <c r="AD70" s="39">
        <v>6.48</v>
      </c>
      <c r="AE70" s="39">
        <v>1</v>
      </c>
      <c r="AF70" s="39">
        <v>0.34</v>
      </c>
      <c r="AG70" s="39">
        <v>4.6500000000000004</v>
      </c>
      <c r="AH70" s="39">
        <v>12.8</v>
      </c>
      <c r="AI70" s="39">
        <v>12.41</v>
      </c>
      <c r="AJ70" s="39">
        <v>0.4</v>
      </c>
      <c r="AK70" s="39">
        <v>1608.24</v>
      </c>
      <c r="AL70" s="39">
        <v>1563.53</v>
      </c>
      <c r="AM70" s="39">
        <v>2464.9299999999998</v>
      </c>
      <c r="AN70" s="39">
        <v>2404.4499999999998</v>
      </c>
      <c r="AO70" s="39">
        <v>522.73</v>
      </c>
      <c r="AP70" s="39">
        <v>1341.05</v>
      </c>
      <c r="AQ70" s="39">
        <v>412.42</v>
      </c>
      <c r="AR70" s="39">
        <v>1471.08</v>
      </c>
      <c r="AS70" s="39">
        <v>1540.57</v>
      </c>
      <c r="AT70" s="39">
        <v>2186.34</v>
      </c>
      <c r="AU70" s="39">
        <v>3252.99</v>
      </c>
      <c r="AV70" s="39">
        <v>929.82</v>
      </c>
      <c r="AW70" s="39">
        <v>1489.91</v>
      </c>
      <c r="AX70" s="39">
        <v>5457.89</v>
      </c>
      <c r="AY70" s="39">
        <v>142.44</v>
      </c>
      <c r="AZ70" s="39">
        <v>1407.14</v>
      </c>
      <c r="BA70" s="39">
        <v>1358.44</v>
      </c>
      <c r="BB70" s="39">
        <v>1095.03</v>
      </c>
      <c r="BC70" s="39">
        <v>434.42</v>
      </c>
      <c r="BD70" s="39">
        <v>0.16</v>
      </c>
      <c r="BE70" s="39">
        <v>7.0000000000000007E-2</v>
      </c>
      <c r="BF70" s="39">
        <v>0.04</v>
      </c>
      <c r="BG70" s="39">
        <v>0.09</v>
      </c>
      <c r="BH70" s="39">
        <v>0.1</v>
      </c>
      <c r="BI70" s="39">
        <v>0.47</v>
      </c>
      <c r="BJ70" s="39">
        <v>0</v>
      </c>
      <c r="BK70" s="39">
        <v>1.91</v>
      </c>
      <c r="BL70" s="39">
        <v>0</v>
      </c>
      <c r="BM70" s="39">
        <v>0.95</v>
      </c>
      <c r="BN70" s="39">
        <v>0.03</v>
      </c>
      <c r="BO70" s="39">
        <v>0.04</v>
      </c>
      <c r="BP70" s="39">
        <v>0</v>
      </c>
      <c r="BQ70" s="39">
        <v>0.09</v>
      </c>
      <c r="BR70" s="39">
        <v>0.14000000000000001</v>
      </c>
      <c r="BS70" s="39">
        <v>2.92</v>
      </c>
      <c r="BT70" s="39">
        <v>0</v>
      </c>
      <c r="BU70" s="39">
        <v>0</v>
      </c>
      <c r="BV70" s="39">
        <v>4.96</v>
      </c>
      <c r="BW70" s="39">
        <v>0.11</v>
      </c>
      <c r="BX70" s="39">
        <v>0</v>
      </c>
      <c r="BY70" s="39">
        <v>0</v>
      </c>
      <c r="BZ70" s="39">
        <v>0</v>
      </c>
      <c r="CA70" s="39">
        <v>0</v>
      </c>
      <c r="CB70" s="39">
        <v>773.33</v>
      </c>
      <c r="CC70" s="38">
        <f>SUM($CC$62:$CC$69)</f>
        <v>100.07999999999998</v>
      </c>
      <c r="CD70" s="36">
        <f>$I$70/$I$87*100</f>
        <v>15.193372365003974</v>
      </c>
      <c r="CE70" s="36">
        <v>252.33</v>
      </c>
      <c r="CG70" s="36">
        <v>90.99</v>
      </c>
      <c r="CH70" s="36">
        <v>52.81</v>
      </c>
      <c r="CI70" s="36">
        <v>71.900000000000006</v>
      </c>
      <c r="CJ70" s="36">
        <v>7879.06</v>
      </c>
      <c r="CK70" s="36">
        <v>4070.84</v>
      </c>
      <c r="CL70" s="36">
        <v>5974.95</v>
      </c>
      <c r="CM70" s="36">
        <v>103.98</v>
      </c>
      <c r="CN70" s="36">
        <v>64.09</v>
      </c>
      <c r="CO70" s="36">
        <v>84.06</v>
      </c>
      <c r="CP70" s="36">
        <v>1.04</v>
      </c>
      <c r="CQ70" s="36">
        <v>1.54</v>
      </c>
    </row>
    <row r="71" spans="1:96">
      <c r="B71" s="27" t="s">
        <v>127</v>
      </c>
      <c r="C71" s="16"/>
      <c r="D71" s="16"/>
      <c r="E71" s="16"/>
      <c r="F71" s="16"/>
      <c r="G71" s="16"/>
      <c r="H71" s="16"/>
      <c r="I71" s="16"/>
    </row>
    <row r="72" spans="1:96" s="32" customFormat="1">
      <c r="A72" s="32" t="str">
        <f>"14"</f>
        <v>14</v>
      </c>
      <c r="B72" s="33" t="s">
        <v>121</v>
      </c>
      <c r="C72" s="34" t="str">
        <f>"100"</f>
        <v>100</v>
      </c>
      <c r="D72" s="34">
        <v>1.79</v>
      </c>
      <c r="E72" s="34">
        <v>0</v>
      </c>
      <c r="F72" s="34">
        <v>7.83</v>
      </c>
      <c r="G72" s="34">
        <v>0.3</v>
      </c>
      <c r="H72" s="34">
        <v>9.01</v>
      </c>
      <c r="I72" s="34">
        <v>109.29910000000001</v>
      </c>
      <c r="J72" s="35">
        <v>0.9</v>
      </c>
      <c r="K72" s="35">
        <v>0</v>
      </c>
      <c r="L72" s="35">
        <v>0</v>
      </c>
      <c r="M72" s="35">
        <v>0</v>
      </c>
      <c r="N72" s="35">
        <v>6.55</v>
      </c>
      <c r="O72" s="35">
        <v>0.46</v>
      </c>
      <c r="P72" s="35">
        <v>2</v>
      </c>
      <c r="Q72" s="35">
        <v>0</v>
      </c>
      <c r="R72" s="35">
        <v>0</v>
      </c>
      <c r="S72" s="35">
        <v>0.3</v>
      </c>
      <c r="T72" s="35">
        <v>2</v>
      </c>
      <c r="U72" s="35">
        <v>700</v>
      </c>
      <c r="V72" s="35">
        <v>277.2</v>
      </c>
      <c r="W72" s="35">
        <v>36.08</v>
      </c>
      <c r="X72" s="35">
        <v>13.05</v>
      </c>
      <c r="Y72" s="35">
        <v>32.19</v>
      </c>
      <c r="Z72" s="35">
        <v>0.61</v>
      </c>
      <c r="AA72" s="35">
        <v>0</v>
      </c>
      <c r="AB72" s="35">
        <v>736</v>
      </c>
      <c r="AC72" s="35">
        <v>153</v>
      </c>
      <c r="AD72" s="35">
        <v>3.1</v>
      </c>
      <c r="AE72" s="35">
        <v>0.01</v>
      </c>
      <c r="AF72" s="35">
        <v>0.04</v>
      </c>
      <c r="AG72" s="35">
        <v>0.32</v>
      </c>
      <c r="AH72" s="35">
        <v>0.6</v>
      </c>
      <c r="AI72" s="35">
        <v>2.8</v>
      </c>
      <c r="AJ72" s="35">
        <v>0</v>
      </c>
      <c r="AK72" s="35">
        <v>0</v>
      </c>
      <c r="AL72" s="35">
        <v>0</v>
      </c>
      <c r="AM72" s="35">
        <v>0</v>
      </c>
      <c r="AN72" s="35">
        <v>0</v>
      </c>
      <c r="AO72" s="35">
        <v>0</v>
      </c>
      <c r="AP72" s="35">
        <v>0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0</v>
      </c>
      <c r="AW72" s="35">
        <v>0</v>
      </c>
      <c r="AX72" s="35">
        <v>0</v>
      </c>
      <c r="AY72" s="35">
        <v>0</v>
      </c>
      <c r="AZ72" s="35">
        <v>0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0</v>
      </c>
      <c r="BG72" s="35">
        <v>0</v>
      </c>
      <c r="BH72" s="35">
        <v>0</v>
      </c>
      <c r="BI72" s="35">
        <v>0</v>
      </c>
      <c r="BJ72" s="35">
        <v>0</v>
      </c>
      <c r="BK72" s="35">
        <v>0</v>
      </c>
      <c r="BL72" s="35">
        <v>0</v>
      </c>
      <c r="BM72" s="35">
        <v>0</v>
      </c>
      <c r="BN72" s="35">
        <v>0</v>
      </c>
      <c r="BO72" s="35">
        <v>0</v>
      </c>
      <c r="BP72" s="35">
        <v>0</v>
      </c>
      <c r="BQ72" s="35">
        <v>0</v>
      </c>
      <c r="BR72" s="35">
        <v>0</v>
      </c>
      <c r="BS72" s="35">
        <v>0</v>
      </c>
      <c r="BT72" s="35">
        <v>0</v>
      </c>
      <c r="BU72" s="35">
        <v>0</v>
      </c>
      <c r="BV72" s="35">
        <v>0</v>
      </c>
      <c r="BW72" s="35">
        <v>0</v>
      </c>
      <c r="BX72" s="35">
        <v>0</v>
      </c>
      <c r="BY72" s="35">
        <v>0</v>
      </c>
      <c r="BZ72" s="35">
        <v>0</v>
      </c>
      <c r="CA72" s="35">
        <v>0</v>
      </c>
      <c r="CB72" s="35">
        <v>77</v>
      </c>
      <c r="CC72" s="34">
        <v>15.74</v>
      </c>
      <c r="CE72" s="32">
        <v>122.67</v>
      </c>
      <c r="CG72" s="32">
        <v>0</v>
      </c>
      <c r="CH72" s="32">
        <v>0</v>
      </c>
      <c r="CI72" s="32">
        <v>0</v>
      </c>
      <c r="CJ72" s="32">
        <v>0</v>
      </c>
      <c r="CK72" s="32">
        <v>0</v>
      </c>
      <c r="CL72" s="32">
        <v>0</v>
      </c>
      <c r="CM72" s="32">
        <v>0</v>
      </c>
      <c r="CN72" s="32">
        <v>0</v>
      </c>
      <c r="CO72" s="32">
        <v>0</v>
      </c>
      <c r="CP72" s="32">
        <v>0</v>
      </c>
      <c r="CQ72" s="32">
        <v>0</v>
      </c>
      <c r="CR72" s="32">
        <v>13.12</v>
      </c>
    </row>
    <row r="73" spans="1:96" s="32" customFormat="1">
      <c r="A73" s="32" t="str">
        <f>"4/2"</f>
        <v>4/2</v>
      </c>
      <c r="B73" s="33" t="s">
        <v>122</v>
      </c>
      <c r="C73" s="34" t="str">
        <f>"250"</f>
        <v>250</v>
      </c>
      <c r="D73" s="34">
        <v>2.1800000000000002</v>
      </c>
      <c r="E73" s="34">
        <v>0</v>
      </c>
      <c r="F73" s="34">
        <v>5.47</v>
      </c>
      <c r="G73" s="34">
        <v>5.27</v>
      </c>
      <c r="H73" s="34">
        <v>17.260000000000002</v>
      </c>
      <c r="I73" s="34">
        <v>121.44996759999999</v>
      </c>
      <c r="J73" s="35">
        <v>1.24</v>
      </c>
      <c r="K73" s="35">
        <v>3.25</v>
      </c>
      <c r="L73" s="35">
        <v>0</v>
      </c>
      <c r="M73" s="35">
        <v>0</v>
      </c>
      <c r="N73" s="35">
        <v>8.6</v>
      </c>
      <c r="O73" s="35">
        <v>6.07</v>
      </c>
      <c r="P73" s="35">
        <v>2.59</v>
      </c>
      <c r="Q73" s="35">
        <v>0</v>
      </c>
      <c r="R73" s="35">
        <v>0</v>
      </c>
      <c r="S73" s="35">
        <v>0.26</v>
      </c>
      <c r="T73" s="35">
        <v>2.69</v>
      </c>
      <c r="U73" s="35">
        <v>541</v>
      </c>
      <c r="V73" s="35">
        <v>428.53</v>
      </c>
      <c r="W73" s="35">
        <v>40.020000000000003</v>
      </c>
      <c r="X73" s="35">
        <v>26.88</v>
      </c>
      <c r="Y73" s="35">
        <v>61.67</v>
      </c>
      <c r="Z73" s="35">
        <v>1.34</v>
      </c>
      <c r="AA73" s="35">
        <v>3.78</v>
      </c>
      <c r="AB73" s="35">
        <v>974.33</v>
      </c>
      <c r="AC73" s="35">
        <v>209.38</v>
      </c>
      <c r="AD73" s="35">
        <v>2.39</v>
      </c>
      <c r="AE73" s="35">
        <v>0.06</v>
      </c>
      <c r="AF73" s="35">
        <v>0.06</v>
      </c>
      <c r="AG73" s="35">
        <v>0.66</v>
      </c>
      <c r="AH73" s="35">
        <v>1.26</v>
      </c>
      <c r="AI73" s="35">
        <v>6.82</v>
      </c>
      <c r="AJ73" s="35">
        <v>0</v>
      </c>
      <c r="AK73" s="35">
        <v>108.66</v>
      </c>
      <c r="AL73" s="35">
        <v>103.47</v>
      </c>
      <c r="AM73" s="35">
        <v>164.61</v>
      </c>
      <c r="AN73" s="35">
        <v>184.63</v>
      </c>
      <c r="AO73" s="35">
        <v>47.93</v>
      </c>
      <c r="AP73" s="35">
        <v>103.38</v>
      </c>
      <c r="AQ73" s="35">
        <v>30.59</v>
      </c>
      <c r="AR73" s="35">
        <v>95.4</v>
      </c>
      <c r="AS73" s="35">
        <v>121.6</v>
      </c>
      <c r="AT73" s="35">
        <v>179.38</v>
      </c>
      <c r="AU73" s="35">
        <v>358.69</v>
      </c>
      <c r="AV73" s="35">
        <v>58.35</v>
      </c>
      <c r="AW73" s="35">
        <v>101.68</v>
      </c>
      <c r="AX73" s="35">
        <v>479.47</v>
      </c>
      <c r="AY73" s="35">
        <v>0</v>
      </c>
      <c r="AZ73" s="35">
        <v>95.34</v>
      </c>
      <c r="BA73" s="35">
        <v>105.72</v>
      </c>
      <c r="BB73" s="35">
        <v>86.6</v>
      </c>
      <c r="BC73" s="35">
        <v>33.36</v>
      </c>
      <c r="BD73" s="35">
        <v>0</v>
      </c>
      <c r="BE73" s="35">
        <v>0</v>
      </c>
      <c r="BF73" s="35">
        <v>0</v>
      </c>
      <c r="BG73" s="35">
        <v>0</v>
      </c>
      <c r="BH73" s="35">
        <v>0</v>
      </c>
      <c r="BI73" s="35">
        <v>0</v>
      </c>
      <c r="BJ73" s="35">
        <v>0</v>
      </c>
      <c r="BK73" s="35">
        <v>0.3</v>
      </c>
      <c r="BL73" s="35">
        <v>0</v>
      </c>
      <c r="BM73" s="35">
        <v>0.19</v>
      </c>
      <c r="BN73" s="35">
        <v>0.01</v>
      </c>
      <c r="BO73" s="35">
        <v>0.03</v>
      </c>
      <c r="BP73" s="35">
        <v>0</v>
      </c>
      <c r="BQ73" s="35">
        <v>0</v>
      </c>
      <c r="BR73" s="35">
        <v>0</v>
      </c>
      <c r="BS73" s="35">
        <v>1.1100000000000001</v>
      </c>
      <c r="BT73" s="35">
        <v>0</v>
      </c>
      <c r="BU73" s="35">
        <v>0</v>
      </c>
      <c r="BV73" s="35">
        <v>2.99</v>
      </c>
      <c r="BW73" s="35">
        <v>0</v>
      </c>
      <c r="BX73" s="35">
        <v>0</v>
      </c>
      <c r="BY73" s="35">
        <v>0</v>
      </c>
      <c r="BZ73" s="35">
        <v>0</v>
      </c>
      <c r="CA73" s="35">
        <v>0</v>
      </c>
      <c r="CB73" s="35">
        <v>314.85000000000002</v>
      </c>
      <c r="CC73" s="34">
        <v>15.99</v>
      </c>
      <c r="CE73" s="32">
        <v>166.17</v>
      </c>
      <c r="CG73" s="32">
        <v>51.47</v>
      </c>
      <c r="CH73" s="32">
        <v>30.55</v>
      </c>
      <c r="CI73" s="32">
        <v>41.01</v>
      </c>
      <c r="CJ73" s="32">
        <v>1072.21</v>
      </c>
      <c r="CK73" s="32">
        <v>410.46</v>
      </c>
      <c r="CL73" s="32">
        <v>741.33</v>
      </c>
      <c r="CM73" s="32">
        <v>44.66</v>
      </c>
      <c r="CN73" s="32">
        <v>23.68</v>
      </c>
      <c r="CO73" s="32">
        <v>34.17</v>
      </c>
      <c r="CP73" s="32">
        <v>1.3</v>
      </c>
      <c r="CQ73" s="32">
        <v>1.3</v>
      </c>
      <c r="CR73" s="32">
        <v>9.69</v>
      </c>
    </row>
    <row r="74" spans="1:96" s="32" customFormat="1">
      <c r="A74" s="32" t="str">
        <f>"170"</f>
        <v>170</v>
      </c>
      <c r="B74" s="33" t="s">
        <v>123</v>
      </c>
      <c r="C74" s="34" t="str">
        <f>"180"</f>
        <v>180</v>
      </c>
      <c r="D74" s="34">
        <v>19.53</v>
      </c>
      <c r="E74" s="34">
        <v>0.06</v>
      </c>
      <c r="F74" s="34">
        <v>6.47</v>
      </c>
      <c r="G74" s="34">
        <v>1.35</v>
      </c>
      <c r="H74" s="34">
        <v>48.44</v>
      </c>
      <c r="I74" s="34">
        <v>315.63852479999991</v>
      </c>
      <c r="J74" s="35">
        <v>3.56</v>
      </c>
      <c r="K74" s="35">
        <v>0.16</v>
      </c>
      <c r="L74" s="35">
        <v>0</v>
      </c>
      <c r="M74" s="35">
        <v>0</v>
      </c>
      <c r="N74" s="35">
        <v>2.97</v>
      </c>
      <c r="O74" s="35">
        <v>36.69</v>
      </c>
      <c r="P74" s="35">
        <v>8.7799999999999994</v>
      </c>
      <c r="Q74" s="35">
        <v>0</v>
      </c>
      <c r="R74" s="35">
        <v>0</v>
      </c>
      <c r="S74" s="35">
        <v>0</v>
      </c>
      <c r="T74" s="35">
        <v>2.4</v>
      </c>
      <c r="U74" s="35">
        <v>44.86</v>
      </c>
      <c r="V74" s="35">
        <v>627.41</v>
      </c>
      <c r="W74" s="35">
        <v>76.459999999999994</v>
      </c>
      <c r="X74" s="35">
        <v>72.239999999999995</v>
      </c>
      <c r="Y74" s="35">
        <v>183.64</v>
      </c>
      <c r="Z74" s="35">
        <v>5.88</v>
      </c>
      <c r="AA74" s="35">
        <v>28.8</v>
      </c>
      <c r="AB74" s="35">
        <v>27.22</v>
      </c>
      <c r="AC74" s="35">
        <v>34.130000000000003</v>
      </c>
      <c r="AD74" s="35">
        <v>0.5</v>
      </c>
      <c r="AE74" s="35">
        <v>0.66</v>
      </c>
      <c r="AF74" s="35">
        <v>0.15</v>
      </c>
      <c r="AG74" s="35">
        <v>1.77</v>
      </c>
      <c r="AH74" s="35">
        <v>6.24</v>
      </c>
      <c r="AI74" s="35">
        <v>0</v>
      </c>
      <c r="AJ74" s="35">
        <v>0</v>
      </c>
      <c r="AK74" s="35">
        <v>858.15</v>
      </c>
      <c r="AL74" s="35">
        <v>925.82</v>
      </c>
      <c r="AM74" s="35">
        <v>1402.45</v>
      </c>
      <c r="AN74" s="35">
        <v>1315.59</v>
      </c>
      <c r="AO74" s="35">
        <v>174.78</v>
      </c>
      <c r="AP74" s="35">
        <v>714.56</v>
      </c>
      <c r="AQ74" s="35">
        <v>223.18</v>
      </c>
      <c r="AR74" s="35">
        <v>858.15</v>
      </c>
      <c r="AS74" s="35">
        <v>773.06</v>
      </c>
      <c r="AT74" s="35">
        <v>1370.13</v>
      </c>
      <c r="AU74" s="35">
        <v>1889.67</v>
      </c>
      <c r="AV74" s="35">
        <v>391.96</v>
      </c>
      <c r="AW74" s="35">
        <v>806.08</v>
      </c>
      <c r="AX74" s="35">
        <v>2696.66</v>
      </c>
      <c r="AY74" s="35">
        <v>0</v>
      </c>
      <c r="AZ74" s="35">
        <v>562.22</v>
      </c>
      <c r="BA74" s="35">
        <v>712.51</v>
      </c>
      <c r="BB74" s="35">
        <v>587.20000000000005</v>
      </c>
      <c r="BC74" s="35">
        <v>212.39</v>
      </c>
      <c r="BD74" s="35">
        <v>0.19</v>
      </c>
      <c r="BE74" s="35">
        <v>0.09</v>
      </c>
      <c r="BF74" s="35">
        <v>0.05</v>
      </c>
      <c r="BG74" s="35">
        <v>0.11</v>
      </c>
      <c r="BH74" s="35">
        <v>0.12</v>
      </c>
      <c r="BI74" s="35">
        <v>0.56000000000000005</v>
      </c>
      <c r="BJ74" s="35">
        <v>0</v>
      </c>
      <c r="BK74" s="35">
        <v>1.73</v>
      </c>
      <c r="BL74" s="35">
        <v>0</v>
      </c>
      <c r="BM74" s="35">
        <v>0.82</v>
      </c>
      <c r="BN74" s="35">
        <v>0.01</v>
      </c>
      <c r="BO74" s="35">
        <v>0</v>
      </c>
      <c r="BP74" s="35">
        <v>0</v>
      </c>
      <c r="BQ74" s="35">
        <v>0.11</v>
      </c>
      <c r="BR74" s="35">
        <v>0.16</v>
      </c>
      <c r="BS74" s="35">
        <v>1.58</v>
      </c>
      <c r="BT74" s="35">
        <v>0</v>
      </c>
      <c r="BU74" s="35">
        <v>0</v>
      </c>
      <c r="BV74" s="35">
        <v>0.83</v>
      </c>
      <c r="BW74" s="35">
        <v>0.11</v>
      </c>
      <c r="BX74" s="35">
        <v>0</v>
      </c>
      <c r="BY74" s="35">
        <v>0</v>
      </c>
      <c r="BZ74" s="35">
        <v>0</v>
      </c>
      <c r="CA74" s="35">
        <v>0</v>
      </c>
      <c r="CB74" s="35">
        <v>198.7</v>
      </c>
      <c r="CC74" s="34">
        <v>14.19</v>
      </c>
      <c r="CE74" s="32">
        <v>33.340000000000003</v>
      </c>
      <c r="CG74" s="32">
        <v>11.83</v>
      </c>
      <c r="CH74" s="32">
        <v>2.65</v>
      </c>
      <c r="CI74" s="32">
        <v>7.24</v>
      </c>
      <c r="CJ74" s="32">
        <v>2945.93</v>
      </c>
      <c r="CK74" s="32">
        <v>1468.97</v>
      </c>
      <c r="CL74" s="32">
        <v>2207.4499999999998</v>
      </c>
      <c r="CM74" s="32">
        <v>24.48</v>
      </c>
      <c r="CN74" s="32">
        <v>16.32</v>
      </c>
      <c r="CO74" s="32">
        <v>20.399999999999999</v>
      </c>
      <c r="CP74" s="32">
        <v>0</v>
      </c>
      <c r="CQ74" s="32">
        <v>0.05</v>
      </c>
      <c r="CR74" s="32">
        <v>8.6</v>
      </c>
    </row>
    <row r="75" spans="1:96" s="32" customFormat="1">
      <c r="A75" s="32" t="str">
        <f>"12/8"</f>
        <v>12/8</v>
      </c>
      <c r="B75" s="33" t="s">
        <v>124</v>
      </c>
      <c r="C75" s="34" t="str">
        <f>"100"</f>
        <v>100</v>
      </c>
      <c r="D75" s="34">
        <v>14.17</v>
      </c>
      <c r="E75" s="34">
        <v>13.31</v>
      </c>
      <c r="F75" s="34">
        <v>34.229999999999997</v>
      </c>
      <c r="G75" s="34">
        <v>3.23</v>
      </c>
      <c r="H75" s="34">
        <v>5.35</v>
      </c>
      <c r="I75" s="34">
        <v>385.3902333333333</v>
      </c>
      <c r="J75" s="35">
        <v>11.99</v>
      </c>
      <c r="K75" s="35">
        <v>2.17</v>
      </c>
      <c r="L75" s="35">
        <v>0</v>
      </c>
      <c r="M75" s="35">
        <v>0</v>
      </c>
      <c r="N75" s="35">
        <v>2.42</v>
      </c>
      <c r="O75" s="35">
        <v>2.35</v>
      </c>
      <c r="P75" s="35">
        <v>0.56999999999999995</v>
      </c>
      <c r="Q75" s="35">
        <v>0</v>
      </c>
      <c r="R75" s="35">
        <v>0</v>
      </c>
      <c r="S75" s="35">
        <v>0.21</v>
      </c>
      <c r="T75" s="35">
        <v>1.73</v>
      </c>
      <c r="U75" s="35">
        <v>239.54</v>
      </c>
      <c r="V75" s="35">
        <v>354.21</v>
      </c>
      <c r="W75" s="35">
        <v>13.91</v>
      </c>
      <c r="X75" s="35">
        <v>28.28</v>
      </c>
      <c r="Y75" s="35">
        <v>167.59</v>
      </c>
      <c r="Z75" s="35">
        <v>1.9</v>
      </c>
      <c r="AA75" s="35">
        <v>0</v>
      </c>
      <c r="AB75" s="35">
        <v>119</v>
      </c>
      <c r="AC75" s="35">
        <v>23.33</v>
      </c>
      <c r="AD75" s="35">
        <v>2.0099999999999998</v>
      </c>
      <c r="AE75" s="35">
        <v>0.37</v>
      </c>
      <c r="AF75" s="35">
        <v>0.12</v>
      </c>
      <c r="AG75" s="35">
        <v>2.35</v>
      </c>
      <c r="AH75" s="35">
        <v>6.05</v>
      </c>
      <c r="AI75" s="35">
        <v>1.42</v>
      </c>
      <c r="AJ75" s="35">
        <v>0</v>
      </c>
      <c r="AK75" s="35">
        <v>788.58</v>
      </c>
      <c r="AL75" s="35">
        <v>672.77</v>
      </c>
      <c r="AM75" s="35">
        <v>1025.42</v>
      </c>
      <c r="AN75" s="35">
        <v>1161.43</v>
      </c>
      <c r="AO75" s="35">
        <v>323.25</v>
      </c>
      <c r="AP75" s="35">
        <v>618.73</v>
      </c>
      <c r="AQ75" s="35">
        <v>180.99</v>
      </c>
      <c r="AR75" s="35">
        <v>555.82000000000005</v>
      </c>
      <c r="AS75" s="35">
        <v>730.12</v>
      </c>
      <c r="AT75" s="35">
        <v>831.03</v>
      </c>
      <c r="AU75" s="35">
        <v>1241.56</v>
      </c>
      <c r="AV75" s="35">
        <v>541.67999999999995</v>
      </c>
      <c r="AW75" s="35">
        <v>658.13</v>
      </c>
      <c r="AX75" s="35">
        <v>2168.1</v>
      </c>
      <c r="AY75" s="35">
        <v>158.27000000000001</v>
      </c>
      <c r="AZ75" s="35">
        <v>635.87</v>
      </c>
      <c r="BA75" s="35">
        <v>584.67999999999995</v>
      </c>
      <c r="BB75" s="35">
        <v>492.04</v>
      </c>
      <c r="BC75" s="35">
        <v>176.71</v>
      </c>
      <c r="BD75" s="35">
        <v>0</v>
      </c>
      <c r="BE75" s="35">
        <v>0</v>
      </c>
      <c r="BF75" s="35">
        <v>0</v>
      </c>
      <c r="BG75" s="35">
        <v>0</v>
      </c>
      <c r="BH75" s="35">
        <v>0</v>
      </c>
      <c r="BI75" s="35">
        <v>0</v>
      </c>
      <c r="BJ75" s="35">
        <v>0</v>
      </c>
      <c r="BK75" s="35">
        <v>0.2</v>
      </c>
      <c r="BL75" s="35">
        <v>0</v>
      </c>
      <c r="BM75" s="35">
        <v>0.13</v>
      </c>
      <c r="BN75" s="35">
        <v>0.01</v>
      </c>
      <c r="BO75" s="35">
        <v>0.02</v>
      </c>
      <c r="BP75" s="35">
        <v>0</v>
      </c>
      <c r="BQ75" s="35">
        <v>0</v>
      </c>
      <c r="BR75" s="35">
        <v>0</v>
      </c>
      <c r="BS75" s="35">
        <v>0.76</v>
      </c>
      <c r="BT75" s="35">
        <v>0</v>
      </c>
      <c r="BU75" s="35">
        <v>0</v>
      </c>
      <c r="BV75" s="35">
        <v>1.89</v>
      </c>
      <c r="BW75" s="35">
        <v>0</v>
      </c>
      <c r="BX75" s="35">
        <v>0</v>
      </c>
      <c r="BY75" s="35">
        <v>0</v>
      </c>
      <c r="BZ75" s="35">
        <v>0</v>
      </c>
      <c r="CA75" s="35">
        <v>0</v>
      </c>
      <c r="CB75" s="35">
        <v>126.9</v>
      </c>
      <c r="CC75" s="34">
        <v>58.24</v>
      </c>
      <c r="CE75" s="32">
        <v>19.829999999999998</v>
      </c>
      <c r="CG75" s="32">
        <v>25.28</v>
      </c>
      <c r="CH75" s="32">
        <v>16.28</v>
      </c>
      <c r="CI75" s="32">
        <v>20.78</v>
      </c>
      <c r="CJ75" s="32">
        <v>3120.68</v>
      </c>
      <c r="CK75" s="32">
        <v>1914.52</v>
      </c>
      <c r="CL75" s="32">
        <v>2517.6</v>
      </c>
      <c r="CM75" s="32">
        <v>31.35</v>
      </c>
      <c r="CN75" s="32">
        <v>19.78</v>
      </c>
      <c r="CO75" s="32">
        <v>25.6</v>
      </c>
      <c r="CP75" s="32">
        <v>0</v>
      </c>
      <c r="CQ75" s="32">
        <v>0.5</v>
      </c>
      <c r="CR75" s="32">
        <v>35.299999999999997</v>
      </c>
    </row>
    <row r="76" spans="1:96" s="32" customFormat="1">
      <c r="A76" s="32" t="str">
        <f>"2"</f>
        <v>2</v>
      </c>
      <c r="B76" s="33" t="s">
        <v>94</v>
      </c>
      <c r="C76" s="34" t="str">
        <f>"28,0"</f>
        <v>28,0</v>
      </c>
      <c r="D76" s="34">
        <v>1.85</v>
      </c>
      <c r="E76" s="34">
        <v>0</v>
      </c>
      <c r="F76" s="34">
        <v>0.18</v>
      </c>
      <c r="G76" s="34">
        <v>0.18</v>
      </c>
      <c r="H76" s="34">
        <v>13.13</v>
      </c>
      <c r="I76" s="34">
        <v>62.692279999999997</v>
      </c>
      <c r="J76" s="35">
        <v>0</v>
      </c>
      <c r="K76" s="35">
        <v>0</v>
      </c>
      <c r="L76" s="35">
        <v>0</v>
      </c>
      <c r="M76" s="35">
        <v>0</v>
      </c>
      <c r="N76" s="35">
        <v>0.31</v>
      </c>
      <c r="O76" s="35">
        <v>12.77</v>
      </c>
      <c r="P76" s="35">
        <v>0.06</v>
      </c>
      <c r="Q76" s="35">
        <v>0</v>
      </c>
      <c r="R76" s="35">
        <v>0</v>
      </c>
      <c r="S76" s="35">
        <v>0</v>
      </c>
      <c r="T76" s="35">
        <v>0.5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89.4</v>
      </c>
      <c r="AL76" s="35">
        <v>93.06</v>
      </c>
      <c r="AM76" s="35">
        <v>142.51</v>
      </c>
      <c r="AN76" s="35">
        <v>47.26</v>
      </c>
      <c r="AO76" s="35">
        <v>28.01</v>
      </c>
      <c r="AP76" s="35">
        <v>56.03</v>
      </c>
      <c r="AQ76" s="35">
        <v>21.19</v>
      </c>
      <c r="AR76" s="35">
        <v>101.34</v>
      </c>
      <c r="AS76" s="35">
        <v>62.85</v>
      </c>
      <c r="AT76" s="35">
        <v>87.7</v>
      </c>
      <c r="AU76" s="35">
        <v>72.349999999999994</v>
      </c>
      <c r="AV76" s="35">
        <v>38</v>
      </c>
      <c r="AW76" s="35">
        <v>67.23</v>
      </c>
      <c r="AX76" s="35">
        <v>562.23</v>
      </c>
      <c r="AY76" s="35">
        <v>0</v>
      </c>
      <c r="AZ76" s="35">
        <v>183.19</v>
      </c>
      <c r="BA76" s="35">
        <v>79.66</v>
      </c>
      <c r="BB76" s="35">
        <v>52.86</v>
      </c>
      <c r="BC76" s="35">
        <v>41.9</v>
      </c>
      <c r="BD76" s="35">
        <v>0</v>
      </c>
      <c r="BE76" s="35">
        <v>0</v>
      </c>
      <c r="BF76" s="35">
        <v>0</v>
      </c>
      <c r="BG76" s="35">
        <v>0</v>
      </c>
      <c r="BH76" s="35">
        <v>0</v>
      </c>
      <c r="BI76" s="35">
        <v>0</v>
      </c>
      <c r="BJ76" s="35">
        <v>0</v>
      </c>
      <c r="BK76" s="35">
        <v>0.02</v>
      </c>
      <c r="BL76" s="35">
        <v>0</v>
      </c>
      <c r="BM76" s="35">
        <v>0</v>
      </c>
      <c r="BN76" s="35">
        <v>0</v>
      </c>
      <c r="BO76" s="35">
        <v>0</v>
      </c>
      <c r="BP76" s="35">
        <v>0</v>
      </c>
      <c r="BQ76" s="35">
        <v>0</v>
      </c>
      <c r="BR76" s="35">
        <v>0</v>
      </c>
      <c r="BS76" s="35">
        <v>0.02</v>
      </c>
      <c r="BT76" s="35">
        <v>0</v>
      </c>
      <c r="BU76" s="35">
        <v>0</v>
      </c>
      <c r="BV76" s="35">
        <v>0.08</v>
      </c>
      <c r="BW76" s="35">
        <v>0</v>
      </c>
      <c r="BX76" s="35">
        <v>0</v>
      </c>
      <c r="BY76" s="35">
        <v>0</v>
      </c>
      <c r="BZ76" s="35">
        <v>0</v>
      </c>
      <c r="CA76" s="35">
        <v>0</v>
      </c>
      <c r="CB76" s="35">
        <v>10.95</v>
      </c>
      <c r="CC76" s="34">
        <v>1.57</v>
      </c>
      <c r="CE76" s="32">
        <v>0</v>
      </c>
      <c r="CG76" s="32">
        <v>0</v>
      </c>
      <c r="CH76" s="32">
        <v>0</v>
      </c>
      <c r="CI76" s="32">
        <v>0</v>
      </c>
      <c r="CJ76" s="32">
        <v>747.38</v>
      </c>
      <c r="CK76" s="32">
        <v>287.94</v>
      </c>
      <c r="CL76" s="32">
        <v>517.66</v>
      </c>
      <c r="CM76" s="32">
        <v>5.98</v>
      </c>
      <c r="CN76" s="32">
        <v>5.98</v>
      </c>
      <c r="CO76" s="32">
        <v>5.98</v>
      </c>
      <c r="CP76" s="32">
        <v>0</v>
      </c>
      <c r="CQ76" s="32">
        <v>0</v>
      </c>
      <c r="CR76" s="32">
        <v>1.31</v>
      </c>
    </row>
    <row r="77" spans="1:96" s="32" customFormat="1">
      <c r="A77" s="32" t="str">
        <f>"3"</f>
        <v>3</v>
      </c>
      <c r="B77" s="33" t="s">
        <v>125</v>
      </c>
      <c r="C77" s="34" t="str">
        <f>"30"</f>
        <v>30</v>
      </c>
      <c r="D77" s="34">
        <v>1.98</v>
      </c>
      <c r="E77" s="34">
        <v>0</v>
      </c>
      <c r="F77" s="34">
        <v>0.36</v>
      </c>
      <c r="G77" s="34">
        <v>0.36</v>
      </c>
      <c r="H77" s="34">
        <v>12.51</v>
      </c>
      <c r="I77" s="34">
        <v>58.013999999999996</v>
      </c>
      <c r="J77" s="35">
        <v>0.06</v>
      </c>
      <c r="K77" s="35">
        <v>0</v>
      </c>
      <c r="L77" s="35">
        <v>0</v>
      </c>
      <c r="M77" s="35">
        <v>0</v>
      </c>
      <c r="N77" s="35">
        <v>0.36</v>
      </c>
      <c r="O77" s="35">
        <v>9.66</v>
      </c>
      <c r="P77" s="35">
        <v>2.4900000000000002</v>
      </c>
      <c r="Q77" s="35">
        <v>0</v>
      </c>
      <c r="R77" s="35">
        <v>0</v>
      </c>
      <c r="S77" s="35">
        <v>0.3</v>
      </c>
      <c r="T77" s="35">
        <v>0.75</v>
      </c>
      <c r="U77" s="35">
        <v>183</v>
      </c>
      <c r="V77" s="35">
        <v>73.5</v>
      </c>
      <c r="W77" s="35">
        <v>10.5</v>
      </c>
      <c r="X77" s="35">
        <v>14.1</v>
      </c>
      <c r="Y77" s="35">
        <v>47.4</v>
      </c>
      <c r="Z77" s="35">
        <v>1.17</v>
      </c>
      <c r="AA77" s="35">
        <v>0</v>
      </c>
      <c r="AB77" s="35">
        <v>1.5</v>
      </c>
      <c r="AC77" s="35">
        <v>0.3</v>
      </c>
      <c r="AD77" s="35">
        <v>0.42</v>
      </c>
      <c r="AE77" s="35">
        <v>0.05</v>
      </c>
      <c r="AF77" s="35">
        <v>0.02</v>
      </c>
      <c r="AG77" s="35">
        <v>0.21</v>
      </c>
      <c r="AH77" s="35">
        <v>0.6</v>
      </c>
      <c r="AI77" s="35">
        <v>0</v>
      </c>
      <c r="AJ77" s="35">
        <v>0</v>
      </c>
      <c r="AK77" s="35">
        <v>0</v>
      </c>
      <c r="AL77" s="35">
        <v>0</v>
      </c>
      <c r="AM77" s="35">
        <v>128.1</v>
      </c>
      <c r="AN77" s="35">
        <v>66.900000000000006</v>
      </c>
      <c r="AO77" s="35">
        <v>27.9</v>
      </c>
      <c r="AP77" s="35">
        <v>59.4</v>
      </c>
      <c r="AQ77" s="35">
        <v>24</v>
      </c>
      <c r="AR77" s="35">
        <v>111.3</v>
      </c>
      <c r="AS77" s="35">
        <v>89.1</v>
      </c>
      <c r="AT77" s="35">
        <v>87.3</v>
      </c>
      <c r="AU77" s="35">
        <v>139.19999999999999</v>
      </c>
      <c r="AV77" s="35">
        <v>37.200000000000003</v>
      </c>
      <c r="AW77" s="35">
        <v>93</v>
      </c>
      <c r="AX77" s="35">
        <v>458.7</v>
      </c>
      <c r="AY77" s="35">
        <v>0</v>
      </c>
      <c r="AZ77" s="35">
        <v>157.80000000000001</v>
      </c>
      <c r="BA77" s="35">
        <v>87.3</v>
      </c>
      <c r="BB77" s="35">
        <v>54</v>
      </c>
      <c r="BC77" s="35">
        <v>39</v>
      </c>
      <c r="BD77" s="35">
        <v>0</v>
      </c>
      <c r="BE77" s="35">
        <v>0</v>
      </c>
      <c r="BF77" s="35">
        <v>0</v>
      </c>
      <c r="BG77" s="35">
        <v>0</v>
      </c>
      <c r="BH77" s="35">
        <v>0</v>
      </c>
      <c r="BI77" s="35">
        <v>0</v>
      </c>
      <c r="BJ77" s="35">
        <v>0</v>
      </c>
      <c r="BK77" s="35">
        <v>0.04</v>
      </c>
      <c r="BL77" s="35">
        <v>0</v>
      </c>
      <c r="BM77" s="35">
        <v>0</v>
      </c>
      <c r="BN77" s="35">
        <v>0.01</v>
      </c>
      <c r="BO77" s="35">
        <v>0</v>
      </c>
      <c r="BP77" s="35">
        <v>0</v>
      </c>
      <c r="BQ77" s="35">
        <v>0</v>
      </c>
      <c r="BR77" s="35">
        <v>0</v>
      </c>
      <c r="BS77" s="35">
        <v>0.03</v>
      </c>
      <c r="BT77" s="35">
        <v>0</v>
      </c>
      <c r="BU77" s="35">
        <v>0</v>
      </c>
      <c r="BV77" s="35">
        <v>0.14000000000000001</v>
      </c>
      <c r="BW77" s="35">
        <v>0.02</v>
      </c>
      <c r="BX77" s="35">
        <v>0</v>
      </c>
      <c r="BY77" s="35">
        <v>0</v>
      </c>
      <c r="BZ77" s="35">
        <v>0</v>
      </c>
      <c r="CA77" s="35">
        <v>0</v>
      </c>
      <c r="CB77" s="35">
        <v>14.1</v>
      </c>
      <c r="CC77" s="34">
        <v>1.74</v>
      </c>
      <c r="CE77" s="32">
        <v>0.25</v>
      </c>
      <c r="CG77" s="32">
        <v>0</v>
      </c>
      <c r="CH77" s="32">
        <v>0</v>
      </c>
      <c r="CI77" s="32">
        <v>0</v>
      </c>
      <c r="CJ77" s="32">
        <v>0</v>
      </c>
      <c r="CK77" s="32">
        <v>0</v>
      </c>
      <c r="CL77" s="32">
        <v>0</v>
      </c>
      <c r="CM77" s="32">
        <v>0</v>
      </c>
      <c r="CN77" s="32">
        <v>0</v>
      </c>
      <c r="CO77" s="32">
        <v>0</v>
      </c>
      <c r="CP77" s="32">
        <v>0</v>
      </c>
      <c r="CQ77" s="32">
        <v>0</v>
      </c>
      <c r="CR77" s="32">
        <v>1.45</v>
      </c>
    </row>
    <row r="78" spans="1:96" s="28" customFormat="1" ht="24">
      <c r="A78" s="28" t="str">
        <f>"29/11"</f>
        <v>29/11</v>
      </c>
      <c r="B78" s="29" t="s">
        <v>115</v>
      </c>
      <c r="C78" s="30" t="str">
        <f>"200"</f>
        <v>200</v>
      </c>
      <c r="D78" s="30">
        <v>0.28999999999999998</v>
      </c>
      <c r="E78" s="30">
        <v>0</v>
      </c>
      <c r="F78" s="30">
        <v>7.0000000000000007E-2</v>
      </c>
      <c r="G78" s="30">
        <v>7.0000000000000007E-2</v>
      </c>
      <c r="H78" s="30">
        <v>7.49</v>
      </c>
      <c r="I78" s="30">
        <v>30.103196000000001</v>
      </c>
      <c r="J78" s="31">
        <v>0</v>
      </c>
      <c r="K78" s="31">
        <v>0</v>
      </c>
      <c r="L78" s="31">
        <v>0</v>
      </c>
      <c r="M78" s="31">
        <v>0</v>
      </c>
      <c r="N78" s="31">
        <v>7.09</v>
      </c>
      <c r="O78" s="31">
        <v>0</v>
      </c>
      <c r="P78" s="31">
        <v>0.4</v>
      </c>
      <c r="Q78" s="31">
        <v>0</v>
      </c>
      <c r="R78" s="31">
        <v>0</v>
      </c>
      <c r="S78" s="31">
        <v>0.2</v>
      </c>
      <c r="T78" s="31">
        <v>0.13</v>
      </c>
      <c r="U78" s="31">
        <v>1.99</v>
      </c>
      <c r="V78" s="31">
        <v>29.43</v>
      </c>
      <c r="W78" s="31">
        <v>5.12</v>
      </c>
      <c r="X78" s="31">
        <v>1.85</v>
      </c>
      <c r="Y78" s="31">
        <v>3.21</v>
      </c>
      <c r="Z78" s="31">
        <v>0.06</v>
      </c>
      <c r="AA78" s="31">
        <v>0</v>
      </c>
      <c r="AB78" s="31">
        <v>6.75</v>
      </c>
      <c r="AC78" s="31">
        <v>1.2</v>
      </c>
      <c r="AD78" s="31">
        <v>0.03</v>
      </c>
      <c r="AE78" s="31">
        <v>0.01</v>
      </c>
      <c r="AF78" s="31">
        <v>0</v>
      </c>
      <c r="AG78" s="31">
        <v>0.03</v>
      </c>
      <c r="AH78" s="31">
        <v>0.05</v>
      </c>
      <c r="AI78" s="31">
        <v>3.6</v>
      </c>
      <c r="AJ78" s="31">
        <v>0</v>
      </c>
      <c r="AK78" s="31">
        <v>5.15</v>
      </c>
      <c r="AL78" s="31">
        <v>3.97</v>
      </c>
      <c r="AM78" s="31">
        <v>2.94</v>
      </c>
      <c r="AN78" s="31">
        <v>5.29</v>
      </c>
      <c r="AO78" s="31">
        <v>1.91</v>
      </c>
      <c r="AP78" s="31">
        <v>1.91</v>
      </c>
      <c r="AQ78" s="31">
        <v>0.88</v>
      </c>
      <c r="AR78" s="31">
        <v>3.97</v>
      </c>
      <c r="AS78" s="31">
        <v>6.32</v>
      </c>
      <c r="AT78" s="31">
        <v>8.23</v>
      </c>
      <c r="AU78" s="31">
        <v>14.55</v>
      </c>
      <c r="AV78" s="31">
        <v>2.21</v>
      </c>
      <c r="AW78" s="31">
        <v>12.05</v>
      </c>
      <c r="AX78" s="31">
        <v>12.05</v>
      </c>
      <c r="AY78" s="31">
        <v>0</v>
      </c>
      <c r="AZ78" s="31">
        <v>5.88</v>
      </c>
      <c r="BA78" s="31">
        <v>4.12</v>
      </c>
      <c r="BB78" s="31">
        <v>2.06</v>
      </c>
      <c r="BC78" s="31">
        <v>1.32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0</v>
      </c>
      <c r="BO78" s="31">
        <v>0</v>
      </c>
      <c r="BP78" s="31">
        <v>0</v>
      </c>
      <c r="BQ78" s="31">
        <v>0</v>
      </c>
      <c r="BR78" s="31">
        <v>0</v>
      </c>
      <c r="BS78" s="31">
        <v>0</v>
      </c>
      <c r="BT78" s="31">
        <v>0</v>
      </c>
      <c r="BU78" s="31">
        <v>0</v>
      </c>
      <c r="BV78" s="31">
        <v>0</v>
      </c>
      <c r="BW78" s="31">
        <v>0</v>
      </c>
      <c r="BX78" s="31">
        <v>0</v>
      </c>
      <c r="BY78" s="31">
        <v>0</v>
      </c>
      <c r="BZ78" s="31">
        <v>0</v>
      </c>
      <c r="CA78" s="31">
        <v>0</v>
      </c>
      <c r="CB78" s="31">
        <v>208.22</v>
      </c>
      <c r="CC78" s="30">
        <v>5.13</v>
      </c>
      <c r="CE78" s="28">
        <v>1.1299999999999999</v>
      </c>
      <c r="CG78" s="28">
        <v>0.3</v>
      </c>
      <c r="CH78" s="28">
        <v>0.3</v>
      </c>
      <c r="CI78" s="28">
        <v>0.3</v>
      </c>
      <c r="CJ78" s="28">
        <v>30</v>
      </c>
      <c r="CK78" s="28">
        <v>12.3</v>
      </c>
      <c r="CL78" s="28">
        <v>21.15</v>
      </c>
      <c r="CM78" s="28">
        <v>0</v>
      </c>
      <c r="CN78" s="28">
        <v>0</v>
      </c>
      <c r="CO78" s="28">
        <v>0</v>
      </c>
      <c r="CP78" s="28">
        <v>6</v>
      </c>
      <c r="CQ78" s="28">
        <v>0</v>
      </c>
      <c r="CR78" s="28">
        <v>3.93</v>
      </c>
    </row>
    <row r="79" spans="1:96" s="36" customFormat="1" ht="22.8">
      <c r="B79" s="37" t="s">
        <v>128</v>
      </c>
      <c r="C79" s="38"/>
      <c r="D79" s="38">
        <v>41.79</v>
      </c>
      <c r="E79" s="38">
        <v>13.37</v>
      </c>
      <c r="F79" s="38">
        <v>54.61</v>
      </c>
      <c r="G79" s="38">
        <v>10.77</v>
      </c>
      <c r="H79" s="38">
        <v>113.18</v>
      </c>
      <c r="I79" s="38">
        <v>1082.5899999999999</v>
      </c>
      <c r="J79" s="39">
        <v>17.75</v>
      </c>
      <c r="K79" s="39">
        <v>5.58</v>
      </c>
      <c r="L79" s="39">
        <v>0</v>
      </c>
      <c r="M79" s="39">
        <v>0</v>
      </c>
      <c r="N79" s="39">
        <v>28.3</v>
      </c>
      <c r="O79" s="39">
        <v>67.989999999999995</v>
      </c>
      <c r="P79" s="39">
        <v>16.89</v>
      </c>
      <c r="Q79" s="39">
        <v>0</v>
      </c>
      <c r="R79" s="39">
        <v>0</v>
      </c>
      <c r="S79" s="39">
        <v>1.26</v>
      </c>
      <c r="T79" s="39">
        <v>10.199999999999999</v>
      </c>
      <c r="U79" s="39">
        <v>1710.39</v>
      </c>
      <c r="V79" s="39">
        <v>1790.29</v>
      </c>
      <c r="W79" s="39">
        <v>182.1</v>
      </c>
      <c r="X79" s="39">
        <v>156.4</v>
      </c>
      <c r="Y79" s="39">
        <v>495.7</v>
      </c>
      <c r="Z79" s="39">
        <v>10.96</v>
      </c>
      <c r="AA79" s="39">
        <v>32.58</v>
      </c>
      <c r="AB79" s="39">
        <v>1864.79</v>
      </c>
      <c r="AC79" s="39">
        <v>421.34</v>
      </c>
      <c r="AD79" s="39">
        <v>8.4600000000000009</v>
      </c>
      <c r="AE79" s="39">
        <v>1.17</v>
      </c>
      <c r="AF79" s="39">
        <v>0.4</v>
      </c>
      <c r="AG79" s="39">
        <v>5.34</v>
      </c>
      <c r="AH79" s="39">
        <v>14.79</v>
      </c>
      <c r="AI79" s="39">
        <v>14.63</v>
      </c>
      <c r="AJ79" s="39">
        <v>0</v>
      </c>
      <c r="AK79" s="39">
        <v>1849.94</v>
      </c>
      <c r="AL79" s="39">
        <v>1799.08</v>
      </c>
      <c r="AM79" s="39">
        <v>2866.03</v>
      </c>
      <c r="AN79" s="39">
        <v>2781.11</v>
      </c>
      <c r="AO79" s="39">
        <v>603.78</v>
      </c>
      <c r="AP79" s="39">
        <v>1554.01</v>
      </c>
      <c r="AQ79" s="39">
        <v>480.84</v>
      </c>
      <c r="AR79" s="39">
        <v>1725.97</v>
      </c>
      <c r="AS79" s="39">
        <v>1783.05</v>
      </c>
      <c r="AT79" s="39">
        <v>2563.77</v>
      </c>
      <c r="AU79" s="39">
        <v>3716.01</v>
      </c>
      <c r="AV79" s="39">
        <v>1069.3900000000001</v>
      </c>
      <c r="AW79" s="39">
        <v>1738.18</v>
      </c>
      <c r="AX79" s="39">
        <v>6377.21</v>
      </c>
      <c r="AY79" s="39">
        <v>158.27000000000001</v>
      </c>
      <c r="AZ79" s="39">
        <v>1640.3</v>
      </c>
      <c r="BA79" s="39">
        <v>1573.98</v>
      </c>
      <c r="BB79" s="39">
        <v>1274.76</v>
      </c>
      <c r="BC79" s="39">
        <v>504.68</v>
      </c>
      <c r="BD79" s="39">
        <v>0.19</v>
      </c>
      <c r="BE79" s="39">
        <v>0.09</v>
      </c>
      <c r="BF79" s="39">
        <v>0.05</v>
      </c>
      <c r="BG79" s="39">
        <v>0.11</v>
      </c>
      <c r="BH79" s="39">
        <v>0.12</v>
      </c>
      <c r="BI79" s="39">
        <v>0.56000000000000005</v>
      </c>
      <c r="BJ79" s="39">
        <v>0</v>
      </c>
      <c r="BK79" s="39">
        <v>2.2999999999999998</v>
      </c>
      <c r="BL79" s="39">
        <v>0</v>
      </c>
      <c r="BM79" s="39">
        <v>1.1399999999999999</v>
      </c>
      <c r="BN79" s="39">
        <v>0.04</v>
      </c>
      <c r="BO79" s="39">
        <v>0.05</v>
      </c>
      <c r="BP79" s="39">
        <v>0</v>
      </c>
      <c r="BQ79" s="39">
        <v>0.11</v>
      </c>
      <c r="BR79" s="39">
        <v>0.17</v>
      </c>
      <c r="BS79" s="39">
        <v>3.49</v>
      </c>
      <c r="BT79" s="39">
        <v>0</v>
      </c>
      <c r="BU79" s="39">
        <v>0</v>
      </c>
      <c r="BV79" s="39">
        <v>5.94</v>
      </c>
      <c r="BW79" s="39">
        <v>0.14000000000000001</v>
      </c>
      <c r="BX79" s="39">
        <v>0</v>
      </c>
      <c r="BY79" s="39">
        <v>0</v>
      </c>
      <c r="BZ79" s="39">
        <v>0</v>
      </c>
      <c r="CA79" s="39">
        <v>0</v>
      </c>
      <c r="CB79" s="39">
        <v>950.72</v>
      </c>
      <c r="CC79" s="38">
        <f>SUM($CC$71:$CC$78)</f>
        <v>112.59999999999998</v>
      </c>
      <c r="CD79" s="36">
        <f>$I$79/$I$87*100</f>
        <v>17.237678671797998</v>
      </c>
      <c r="CE79" s="36">
        <v>343.38</v>
      </c>
      <c r="CG79" s="36">
        <v>88.88</v>
      </c>
      <c r="CH79" s="36">
        <v>49.78</v>
      </c>
      <c r="CI79" s="36">
        <v>69.33</v>
      </c>
      <c r="CJ79" s="36">
        <v>7916.2</v>
      </c>
      <c r="CK79" s="36">
        <v>4094.19</v>
      </c>
      <c r="CL79" s="36">
        <v>6005.19</v>
      </c>
      <c r="CM79" s="36">
        <v>106.47</v>
      </c>
      <c r="CN79" s="36">
        <v>65.760000000000005</v>
      </c>
      <c r="CO79" s="36">
        <v>86.14</v>
      </c>
      <c r="CP79" s="36">
        <v>7.3</v>
      </c>
      <c r="CQ79" s="36">
        <v>1.85</v>
      </c>
    </row>
    <row r="80" spans="1:96">
      <c r="B80" s="27" t="s">
        <v>129</v>
      </c>
      <c r="C80" s="16"/>
      <c r="D80" s="16"/>
      <c r="E80" s="16"/>
      <c r="F80" s="16"/>
      <c r="G80" s="16"/>
      <c r="H80" s="16"/>
      <c r="I80" s="16"/>
    </row>
    <row r="81" spans="1:96" s="32" customFormat="1">
      <c r="A81" s="32" t="str">
        <f>"18/1"</f>
        <v>18/1</v>
      </c>
      <c r="B81" s="33" t="s">
        <v>101</v>
      </c>
      <c r="C81" s="34" t="str">
        <f>"30"</f>
        <v>30</v>
      </c>
      <c r="D81" s="34">
        <v>0.24</v>
      </c>
      <c r="E81" s="34">
        <v>0</v>
      </c>
      <c r="F81" s="34">
        <v>0.03</v>
      </c>
      <c r="G81" s="34">
        <v>0.03</v>
      </c>
      <c r="H81" s="34">
        <v>1.03</v>
      </c>
      <c r="I81" s="34">
        <v>4.6834199999999999</v>
      </c>
      <c r="J81" s="35">
        <v>0</v>
      </c>
      <c r="K81" s="35">
        <v>0</v>
      </c>
      <c r="L81" s="35">
        <v>0</v>
      </c>
      <c r="M81" s="35">
        <v>0</v>
      </c>
      <c r="N81" s="35">
        <v>0.71</v>
      </c>
      <c r="O81" s="35">
        <v>0.03</v>
      </c>
      <c r="P81" s="35">
        <v>0.28999999999999998</v>
      </c>
      <c r="Q81" s="35">
        <v>0</v>
      </c>
      <c r="R81" s="35">
        <v>0</v>
      </c>
      <c r="S81" s="35">
        <v>0.03</v>
      </c>
      <c r="T81" s="35">
        <v>0.15</v>
      </c>
      <c r="U81" s="35">
        <v>2.35</v>
      </c>
      <c r="V81" s="35">
        <v>41.45</v>
      </c>
      <c r="W81" s="35">
        <v>6.76</v>
      </c>
      <c r="X81" s="35">
        <v>4.12</v>
      </c>
      <c r="Y81" s="35">
        <v>12.35</v>
      </c>
      <c r="Z81" s="35">
        <v>0.18</v>
      </c>
      <c r="AA81" s="35">
        <v>0</v>
      </c>
      <c r="AB81" s="35">
        <v>17.64</v>
      </c>
      <c r="AC81" s="35">
        <v>3</v>
      </c>
      <c r="AD81" s="35">
        <v>0.03</v>
      </c>
      <c r="AE81" s="35">
        <v>0.01</v>
      </c>
      <c r="AF81" s="35">
        <v>0.01</v>
      </c>
      <c r="AG81" s="35">
        <v>0.06</v>
      </c>
      <c r="AH81" s="35">
        <v>0.09</v>
      </c>
      <c r="AI81" s="35">
        <v>2.94</v>
      </c>
      <c r="AJ81" s="35">
        <v>0</v>
      </c>
      <c r="AK81" s="35">
        <v>7.94</v>
      </c>
      <c r="AL81" s="35">
        <v>6.17</v>
      </c>
      <c r="AM81" s="35">
        <v>8.82</v>
      </c>
      <c r="AN81" s="35">
        <v>7.64</v>
      </c>
      <c r="AO81" s="35">
        <v>1.76</v>
      </c>
      <c r="AP81" s="35">
        <v>6.17</v>
      </c>
      <c r="AQ81" s="35">
        <v>1.47</v>
      </c>
      <c r="AR81" s="35">
        <v>5</v>
      </c>
      <c r="AS81" s="35">
        <v>7.64</v>
      </c>
      <c r="AT81" s="35">
        <v>13.23</v>
      </c>
      <c r="AU81" s="35">
        <v>15.58</v>
      </c>
      <c r="AV81" s="35">
        <v>2.94</v>
      </c>
      <c r="AW81" s="35">
        <v>8.23</v>
      </c>
      <c r="AX81" s="35">
        <v>41.16</v>
      </c>
      <c r="AY81" s="35">
        <v>0</v>
      </c>
      <c r="AZ81" s="35">
        <v>5</v>
      </c>
      <c r="BA81" s="35">
        <v>7.94</v>
      </c>
      <c r="BB81" s="35">
        <v>6.17</v>
      </c>
      <c r="BC81" s="35">
        <v>2.06</v>
      </c>
      <c r="BD81" s="35">
        <v>0</v>
      </c>
      <c r="BE81" s="35">
        <v>0</v>
      </c>
      <c r="BF81" s="35">
        <v>0</v>
      </c>
      <c r="BG81" s="35">
        <v>0</v>
      </c>
      <c r="BH81" s="35">
        <v>0</v>
      </c>
      <c r="BI81" s="35">
        <v>0</v>
      </c>
      <c r="BJ81" s="35">
        <v>0</v>
      </c>
      <c r="BK81" s="35">
        <v>0</v>
      </c>
      <c r="BL81" s="35">
        <v>0</v>
      </c>
      <c r="BM81" s="35">
        <v>0</v>
      </c>
      <c r="BN81" s="35">
        <v>0</v>
      </c>
      <c r="BO81" s="35">
        <v>0</v>
      </c>
      <c r="BP81" s="35">
        <v>0</v>
      </c>
      <c r="BQ81" s="35">
        <v>0</v>
      </c>
      <c r="BR81" s="35">
        <v>0</v>
      </c>
      <c r="BS81" s="35">
        <v>0</v>
      </c>
      <c r="BT81" s="35">
        <v>0</v>
      </c>
      <c r="BU81" s="35">
        <v>0</v>
      </c>
      <c r="BV81" s="35">
        <v>0</v>
      </c>
      <c r="BW81" s="35">
        <v>0</v>
      </c>
      <c r="BX81" s="35">
        <v>0</v>
      </c>
      <c r="BY81" s="35">
        <v>0</v>
      </c>
      <c r="BZ81" s="35">
        <v>0</v>
      </c>
      <c r="CA81" s="35">
        <v>0</v>
      </c>
      <c r="CB81" s="35">
        <v>28.5</v>
      </c>
      <c r="CC81" s="34">
        <v>7.29</v>
      </c>
      <c r="CE81" s="32">
        <v>2.94</v>
      </c>
      <c r="CG81" s="32">
        <v>1.8</v>
      </c>
      <c r="CH81" s="32">
        <v>1.8</v>
      </c>
      <c r="CI81" s="32">
        <v>1.8</v>
      </c>
      <c r="CJ81" s="32">
        <v>510</v>
      </c>
      <c r="CK81" s="32">
        <v>120</v>
      </c>
      <c r="CL81" s="32">
        <v>315</v>
      </c>
      <c r="CM81" s="32">
        <v>0.12</v>
      </c>
      <c r="CN81" s="32">
        <v>0.12</v>
      </c>
      <c r="CO81" s="32">
        <v>0.12</v>
      </c>
      <c r="CP81" s="32">
        <v>0</v>
      </c>
      <c r="CQ81" s="32">
        <v>0</v>
      </c>
      <c r="CR81" s="32">
        <v>4.42</v>
      </c>
    </row>
    <row r="82" spans="1:96" s="32" customFormat="1">
      <c r="A82" s="32" t="str">
        <f>"170"</f>
        <v>170</v>
      </c>
      <c r="B82" s="33" t="s">
        <v>123</v>
      </c>
      <c r="C82" s="34" t="str">
        <f>"180"</f>
        <v>180</v>
      </c>
      <c r="D82" s="34">
        <v>19.53</v>
      </c>
      <c r="E82" s="34">
        <v>0.06</v>
      </c>
      <c r="F82" s="34">
        <v>6.47</v>
      </c>
      <c r="G82" s="34">
        <v>1.35</v>
      </c>
      <c r="H82" s="34">
        <v>48.44</v>
      </c>
      <c r="I82" s="34">
        <v>315.63852479999991</v>
      </c>
      <c r="J82" s="35">
        <v>3.56</v>
      </c>
      <c r="K82" s="35">
        <v>0.16</v>
      </c>
      <c r="L82" s="35">
        <v>0</v>
      </c>
      <c r="M82" s="35">
        <v>0</v>
      </c>
      <c r="N82" s="35">
        <v>2.97</v>
      </c>
      <c r="O82" s="35">
        <v>36.69</v>
      </c>
      <c r="P82" s="35">
        <v>8.7799999999999994</v>
      </c>
      <c r="Q82" s="35">
        <v>0</v>
      </c>
      <c r="R82" s="35">
        <v>0</v>
      </c>
      <c r="S82" s="35">
        <v>0</v>
      </c>
      <c r="T82" s="35">
        <v>2.4</v>
      </c>
      <c r="U82" s="35">
        <v>44.86</v>
      </c>
      <c r="V82" s="35">
        <v>627.41</v>
      </c>
      <c r="W82" s="35">
        <v>76.459999999999994</v>
      </c>
      <c r="X82" s="35">
        <v>72.239999999999995</v>
      </c>
      <c r="Y82" s="35">
        <v>183.64</v>
      </c>
      <c r="Z82" s="35">
        <v>5.88</v>
      </c>
      <c r="AA82" s="35">
        <v>28.8</v>
      </c>
      <c r="AB82" s="35">
        <v>27.22</v>
      </c>
      <c r="AC82" s="35">
        <v>34.130000000000003</v>
      </c>
      <c r="AD82" s="35">
        <v>0.5</v>
      </c>
      <c r="AE82" s="35">
        <v>0.66</v>
      </c>
      <c r="AF82" s="35">
        <v>0.15</v>
      </c>
      <c r="AG82" s="35">
        <v>1.77</v>
      </c>
      <c r="AH82" s="35">
        <v>6.24</v>
      </c>
      <c r="AI82" s="35">
        <v>0</v>
      </c>
      <c r="AJ82" s="35">
        <v>0</v>
      </c>
      <c r="AK82" s="35">
        <v>858.15</v>
      </c>
      <c r="AL82" s="35">
        <v>925.82</v>
      </c>
      <c r="AM82" s="35">
        <v>1402.45</v>
      </c>
      <c r="AN82" s="35">
        <v>1315.59</v>
      </c>
      <c r="AO82" s="35">
        <v>174.78</v>
      </c>
      <c r="AP82" s="35">
        <v>714.56</v>
      </c>
      <c r="AQ82" s="35">
        <v>223.18</v>
      </c>
      <c r="AR82" s="35">
        <v>858.15</v>
      </c>
      <c r="AS82" s="35">
        <v>773.06</v>
      </c>
      <c r="AT82" s="35">
        <v>1370.13</v>
      </c>
      <c r="AU82" s="35">
        <v>1889.67</v>
      </c>
      <c r="AV82" s="35">
        <v>391.96</v>
      </c>
      <c r="AW82" s="35">
        <v>806.08</v>
      </c>
      <c r="AX82" s="35">
        <v>2696.66</v>
      </c>
      <c r="AY82" s="35">
        <v>0</v>
      </c>
      <c r="AZ82" s="35">
        <v>562.22</v>
      </c>
      <c r="BA82" s="35">
        <v>712.51</v>
      </c>
      <c r="BB82" s="35">
        <v>587.20000000000005</v>
      </c>
      <c r="BC82" s="35">
        <v>212.39</v>
      </c>
      <c r="BD82" s="35">
        <v>0.19</v>
      </c>
      <c r="BE82" s="35">
        <v>0.09</v>
      </c>
      <c r="BF82" s="35">
        <v>0.05</v>
      </c>
      <c r="BG82" s="35">
        <v>0.11</v>
      </c>
      <c r="BH82" s="35">
        <v>0.12</v>
      </c>
      <c r="BI82" s="35">
        <v>0.56000000000000005</v>
      </c>
      <c r="BJ82" s="35">
        <v>0</v>
      </c>
      <c r="BK82" s="35">
        <v>1.73</v>
      </c>
      <c r="BL82" s="35">
        <v>0</v>
      </c>
      <c r="BM82" s="35">
        <v>0.82</v>
      </c>
      <c r="BN82" s="35">
        <v>0.01</v>
      </c>
      <c r="BO82" s="35">
        <v>0</v>
      </c>
      <c r="BP82" s="35">
        <v>0</v>
      </c>
      <c r="BQ82" s="35">
        <v>0.11</v>
      </c>
      <c r="BR82" s="35">
        <v>0.16</v>
      </c>
      <c r="BS82" s="35">
        <v>1.58</v>
      </c>
      <c r="BT82" s="35">
        <v>0</v>
      </c>
      <c r="BU82" s="35">
        <v>0</v>
      </c>
      <c r="BV82" s="35">
        <v>0.83</v>
      </c>
      <c r="BW82" s="35">
        <v>0.11</v>
      </c>
      <c r="BX82" s="35">
        <v>0</v>
      </c>
      <c r="BY82" s="35">
        <v>0</v>
      </c>
      <c r="BZ82" s="35">
        <v>0</v>
      </c>
      <c r="CA82" s="35">
        <v>0</v>
      </c>
      <c r="CB82" s="35">
        <v>198.7</v>
      </c>
      <c r="CC82" s="34">
        <v>14.19</v>
      </c>
      <c r="CE82" s="32">
        <v>33.340000000000003</v>
      </c>
      <c r="CG82" s="32">
        <v>10.65</v>
      </c>
      <c r="CH82" s="32">
        <v>2.39</v>
      </c>
      <c r="CI82" s="32">
        <v>6.52</v>
      </c>
      <c r="CJ82" s="32">
        <v>2651.34</v>
      </c>
      <c r="CK82" s="32">
        <v>1322.07</v>
      </c>
      <c r="CL82" s="32">
        <v>1986.7</v>
      </c>
      <c r="CM82" s="32">
        <v>22.03</v>
      </c>
      <c r="CN82" s="32">
        <v>14.69</v>
      </c>
      <c r="CO82" s="32">
        <v>18.36</v>
      </c>
      <c r="CP82" s="32">
        <v>0</v>
      </c>
      <c r="CQ82" s="32">
        <v>0.05</v>
      </c>
      <c r="CR82" s="32">
        <v>8.6</v>
      </c>
    </row>
    <row r="83" spans="1:96" s="32" customFormat="1">
      <c r="A83" s="32" t="str">
        <f>"12/8"</f>
        <v>12/8</v>
      </c>
      <c r="B83" s="33" t="s">
        <v>124</v>
      </c>
      <c r="C83" s="34" t="str">
        <f>"70"</f>
        <v>70</v>
      </c>
      <c r="D83" s="34">
        <v>9.92</v>
      </c>
      <c r="E83" s="34">
        <v>9.32</v>
      </c>
      <c r="F83" s="34">
        <v>23.96</v>
      </c>
      <c r="G83" s="34">
        <v>2.2599999999999998</v>
      </c>
      <c r="H83" s="34">
        <v>3.74</v>
      </c>
      <c r="I83" s="34">
        <v>269.77316333333323</v>
      </c>
      <c r="J83" s="35">
        <v>8.39</v>
      </c>
      <c r="K83" s="35">
        <v>1.52</v>
      </c>
      <c r="L83" s="35">
        <v>0</v>
      </c>
      <c r="M83" s="35">
        <v>0</v>
      </c>
      <c r="N83" s="35">
        <v>1.7</v>
      </c>
      <c r="O83" s="35">
        <v>1.65</v>
      </c>
      <c r="P83" s="35">
        <v>0.4</v>
      </c>
      <c r="Q83" s="35">
        <v>0</v>
      </c>
      <c r="R83" s="35">
        <v>0</v>
      </c>
      <c r="S83" s="35">
        <v>0.15</v>
      </c>
      <c r="T83" s="35">
        <v>1.21</v>
      </c>
      <c r="U83" s="35">
        <v>167.68</v>
      </c>
      <c r="V83" s="35">
        <v>247.95</v>
      </c>
      <c r="W83" s="35">
        <v>9.74</v>
      </c>
      <c r="X83" s="35">
        <v>19.79</v>
      </c>
      <c r="Y83" s="35">
        <v>117.31</v>
      </c>
      <c r="Z83" s="35">
        <v>1.33</v>
      </c>
      <c r="AA83" s="35">
        <v>0</v>
      </c>
      <c r="AB83" s="35">
        <v>83.3</v>
      </c>
      <c r="AC83" s="35">
        <v>16.329999999999998</v>
      </c>
      <c r="AD83" s="35">
        <v>1.41</v>
      </c>
      <c r="AE83" s="35">
        <v>0.26</v>
      </c>
      <c r="AF83" s="35">
        <v>0.09</v>
      </c>
      <c r="AG83" s="35">
        <v>1.64</v>
      </c>
      <c r="AH83" s="35">
        <v>4.2300000000000004</v>
      </c>
      <c r="AI83" s="35">
        <v>0.99</v>
      </c>
      <c r="AJ83" s="35">
        <v>0</v>
      </c>
      <c r="AK83" s="35">
        <v>552.01</v>
      </c>
      <c r="AL83" s="35">
        <v>470.94</v>
      </c>
      <c r="AM83" s="35">
        <v>717.8</v>
      </c>
      <c r="AN83" s="35">
        <v>813</v>
      </c>
      <c r="AO83" s="35">
        <v>226.27</v>
      </c>
      <c r="AP83" s="35">
        <v>433.11</v>
      </c>
      <c r="AQ83" s="35">
        <v>126.69</v>
      </c>
      <c r="AR83" s="35">
        <v>389.07</v>
      </c>
      <c r="AS83" s="35">
        <v>511.08</v>
      </c>
      <c r="AT83" s="35">
        <v>581.72</v>
      </c>
      <c r="AU83" s="35">
        <v>869.09</v>
      </c>
      <c r="AV83" s="35">
        <v>379.18</v>
      </c>
      <c r="AW83" s="35">
        <v>460.69</v>
      </c>
      <c r="AX83" s="35">
        <v>1517.67</v>
      </c>
      <c r="AY83" s="35">
        <v>110.79</v>
      </c>
      <c r="AZ83" s="35">
        <v>445.11</v>
      </c>
      <c r="BA83" s="35">
        <v>409.27</v>
      </c>
      <c r="BB83" s="35">
        <v>344.43</v>
      </c>
      <c r="BC83" s="35">
        <v>123.7</v>
      </c>
      <c r="BD83" s="35">
        <v>0</v>
      </c>
      <c r="BE83" s="35">
        <v>0</v>
      </c>
      <c r="BF83" s="35">
        <v>0</v>
      </c>
      <c r="BG83" s="35">
        <v>0</v>
      </c>
      <c r="BH83" s="35">
        <v>0</v>
      </c>
      <c r="BI83" s="35">
        <v>0</v>
      </c>
      <c r="BJ83" s="35">
        <v>0</v>
      </c>
      <c r="BK83" s="35">
        <v>0.14000000000000001</v>
      </c>
      <c r="BL83" s="35">
        <v>0</v>
      </c>
      <c r="BM83" s="35">
        <v>0.09</v>
      </c>
      <c r="BN83" s="35">
        <v>0.01</v>
      </c>
      <c r="BO83" s="35">
        <v>0.02</v>
      </c>
      <c r="BP83" s="35">
        <v>0</v>
      </c>
      <c r="BQ83" s="35">
        <v>0</v>
      </c>
      <c r="BR83" s="35">
        <v>0</v>
      </c>
      <c r="BS83" s="35">
        <v>0.53</v>
      </c>
      <c r="BT83" s="35">
        <v>0</v>
      </c>
      <c r="BU83" s="35">
        <v>0</v>
      </c>
      <c r="BV83" s="35">
        <v>1.32</v>
      </c>
      <c r="BW83" s="35">
        <v>0</v>
      </c>
      <c r="BX83" s="35">
        <v>0</v>
      </c>
      <c r="BY83" s="35">
        <v>0</v>
      </c>
      <c r="BZ83" s="35">
        <v>0</v>
      </c>
      <c r="CA83" s="35">
        <v>0</v>
      </c>
      <c r="CB83" s="35">
        <v>88.83</v>
      </c>
      <c r="CC83" s="34">
        <v>40.770000000000003</v>
      </c>
      <c r="CE83" s="32">
        <v>13.88</v>
      </c>
      <c r="CG83" s="32">
        <v>28.08</v>
      </c>
      <c r="CH83" s="32">
        <v>18.079999999999998</v>
      </c>
      <c r="CI83" s="32">
        <v>23.08</v>
      </c>
      <c r="CJ83" s="32">
        <v>3467.42</v>
      </c>
      <c r="CK83" s="32">
        <v>2127.2399999999998</v>
      </c>
      <c r="CL83" s="32">
        <v>2797.33</v>
      </c>
      <c r="CM83" s="32">
        <v>34.840000000000003</v>
      </c>
      <c r="CN83" s="32">
        <v>21.98</v>
      </c>
      <c r="CO83" s="32">
        <v>28.44</v>
      </c>
      <c r="CP83" s="32">
        <v>0</v>
      </c>
      <c r="CQ83" s="32">
        <v>0.35</v>
      </c>
      <c r="CR83" s="32">
        <v>24.71</v>
      </c>
    </row>
    <row r="84" spans="1:96" s="32" customFormat="1">
      <c r="A84" s="32" t="str">
        <f>"2"</f>
        <v>2</v>
      </c>
      <c r="B84" s="33" t="s">
        <v>94</v>
      </c>
      <c r="C84" s="34" t="str">
        <f>"40,9"</f>
        <v>40,9</v>
      </c>
      <c r="D84" s="34">
        <v>2.7</v>
      </c>
      <c r="E84" s="34">
        <v>0</v>
      </c>
      <c r="F84" s="34">
        <v>0.27</v>
      </c>
      <c r="G84" s="34">
        <v>0.27</v>
      </c>
      <c r="H84" s="34">
        <v>19.18</v>
      </c>
      <c r="I84" s="34">
        <v>91.575508999999997</v>
      </c>
      <c r="J84" s="35">
        <v>0</v>
      </c>
      <c r="K84" s="35">
        <v>0</v>
      </c>
      <c r="L84" s="35">
        <v>0</v>
      </c>
      <c r="M84" s="35">
        <v>0</v>
      </c>
      <c r="N84" s="35">
        <v>0.45</v>
      </c>
      <c r="O84" s="35">
        <v>18.649999999999999</v>
      </c>
      <c r="P84" s="35">
        <v>0.08</v>
      </c>
      <c r="Q84" s="35">
        <v>0</v>
      </c>
      <c r="R84" s="35">
        <v>0</v>
      </c>
      <c r="S84" s="35">
        <v>0</v>
      </c>
      <c r="T84" s="35">
        <v>0.74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130.59</v>
      </c>
      <c r="AL84" s="35">
        <v>135.93</v>
      </c>
      <c r="AM84" s="35">
        <v>208.16</v>
      </c>
      <c r="AN84" s="35">
        <v>69.03</v>
      </c>
      <c r="AO84" s="35">
        <v>40.92</v>
      </c>
      <c r="AP84" s="35">
        <v>81.84</v>
      </c>
      <c r="AQ84" s="35">
        <v>30.96</v>
      </c>
      <c r="AR84" s="35">
        <v>148.03</v>
      </c>
      <c r="AS84" s="35">
        <v>91.8</v>
      </c>
      <c r="AT84" s="35">
        <v>128.1</v>
      </c>
      <c r="AU84" s="35">
        <v>105.68</v>
      </c>
      <c r="AV84" s="35">
        <v>55.51</v>
      </c>
      <c r="AW84" s="35">
        <v>98.21</v>
      </c>
      <c r="AX84" s="35">
        <v>821.26</v>
      </c>
      <c r="AY84" s="35">
        <v>0</v>
      </c>
      <c r="AZ84" s="35">
        <v>267.58</v>
      </c>
      <c r="BA84" s="35">
        <v>116.36</v>
      </c>
      <c r="BB84" s="35">
        <v>77.22</v>
      </c>
      <c r="BC84" s="35">
        <v>61.2</v>
      </c>
      <c r="BD84" s="35">
        <v>0</v>
      </c>
      <c r="BE84" s="35">
        <v>0</v>
      </c>
      <c r="BF84" s="35">
        <v>0</v>
      </c>
      <c r="BG84" s="35">
        <v>0</v>
      </c>
      <c r="BH84" s="35">
        <v>0</v>
      </c>
      <c r="BI84" s="35">
        <v>0</v>
      </c>
      <c r="BJ84" s="35">
        <v>0</v>
      </c>
      <c r="BK84" s="35">
        <v>0.03</v>
      </c>
      <c r="BL84" s="35">
        <v>0</v>
      </c>
      <c r="BM84" s="35">
        <v>0</v>
      </c>
      <c r="BN84" s="35">
        <v>0</v>
      </c>
      <c r="BO84" s="35">
        <v>0</v>
      </c>
      <c r="BP84" s="35">
        <v>0</v>
      </c>
      <c r="BQ84" s="35">
        <v>0</v>
      </c>
      <c r="BR84" s="35">
        <v>0</v>
      </c>
      <c r="BS84" s="35">
        <v>0.03</v>
      </c>
      <c r="BT84" s="35">
        <v>0</v>
      </c>
      <c r="BU84" s="35">
        <v>0</v>
      </c>
      <c r="BV84" s="35">
        <v>0.11</v>
      </c>
      <c r="BW84" s="35">
        <v>0.01</v>
      </c>
      <c r="BX84" s="35">
        <v>0</v>
      </c>
      <c r="BY84" s="35">
        <v>0</v>
      </c>
      <c r="BZ84" s="35">
        <v>0</v>
      </c>
      <c r="CA84" s="35">
        <v>0</v>
      </c>
      <c r="CB84" s="35">
        <v>15.99</v>
      </c>
      <c r="CC84" s="34">
        <v>2.29</v>
      </c>
      <c r="CE84" s="32">
        <v>0</v>
      </c>
      <c r="CG84" s="32">
        <v>0</v>
      </c>
      <c r="CH84" s="32">
        <v>0</v>
      </c>
      <c r="CI84" s="32">
        <v>0</v>
      </c>
      <c r="CJ84" s="32">
        <v>555.04999999999995</v>
      </c>
      <c r="CK84" s="32">
        <v>213.84</v>
      </c>
      <c r="CL84" s="32">
        <v>384.45</v>
      </c>
      <c r="CM84" s="32">
        <v>4.4400000000000004</v>
      </c>
      <c r="CN84" s="32">
        <v>4.4400000000000004</v>
      </c>
      <c r="CO84" s="32">
        <v>4.4400000000000004</v>
      </c>
      <c r="CP84" s="32">
        <v>0</v>
      </c>
      <c r="CQ84" s="32">
        <v>0</v>
      </c>
      <c r="CR84" s="32">
        <v>1.91</v>
      </c>
    </row>
    <row r="85" spans="1:96" s="28" customFormat="1">
      <c r="A85" s="28" t="str">
        <f>"29/10"</f>
        <v>29/10</v>
      </c>
      <c r="B85" s="29" t="s">
        <v>130</v>
      </c>
      <c r="C85" s="30" t="str">
        <f>"200"</f>
        <v>200</v>
      </c>
      <c r="D85" s="30">
        <v>0.21</v>
      </c>
      <c r="E85" s="30">
        <v>0</v>
      </c>
      <c r="F85" s="30">
        <v>0.05</v>
      </c>
      <c r="G85" s="30">
        <v>0.05</v>
      </c>
      <c r="H85" s="30">
        <v>7.25</v>
      </c>
      <c r="I85" s="30">
        <v>29.478207999999995</v>
      </c>
      <c r="J85" s="31">
        <v>0</v>
      </c>
      <c r="K85" s="31">
        <v>0</v>
      </c>
      <c r="L85" s="31">
        <v>0</v>
      </c>
      <c r="M85" s="31">
        <v>0</v>
      </c>
      <c r="N85" s="31">
        <v>7.05</v>
      </c>
      <c r="O85" s="31">
        <v>0</v>
      </c>
      <c r="P85" s="31">
        <v>0.2</v>
      </c>
      <c r="Q85" s="31">
        <v>0</v>
      </c>
      <c r="R85" s="31">
        <v>0</v>
      </c>
      <c r="S85" s="31">
        <v>0.34</v>
      </c>
      <c r="T85" s="31">
        <v>0.08</v>
      </c>
      <c r="U85" s="31">
        <v>0.72</v>
      </c>
      <c r="V85" s="31">
        <v>9.89</v>
      </c>
      <c r="W85" s="31">
        <v>2.5299999999999998</v>
      </c>
      <c r="X85" s="31">
        <v>0.68</v>
      </c>
      <c r="Y85" s="31">
        <v>1.23</v>
      </c>
      <c r="Z85" s="31">
        <v>0.06</v>
      </c>
      <c r="AA85" s="31">
        <v>0</v>
      </c>
      <c r="AB85" s="31">
        <v>0.54</v>
      </c>
      <c r="AC85" s="31">
        <v>0.12</v>
      </c>
      <c r="AD85" s="31">
        <v>0.01</v>
      </c>
      <c r="AE85" s="31">
        <v>0</v>
      </c>
      <c r="AF85" s="31">
        <v>0</v>
      </c>
      <c r="AG85" s="31">
        <v>0.01</v>
      </c>
      <c r="AH85" s="31">
        <v>0.01</v>
      </c>
      <c r="AI85" s="31">
        <v>0.96</v>
      </c>
      <c r="AJ85" s="31">
        <v>0</v>
      </c>
      <c r="AK85" s="31">
        <v>0.82</v>
      </c>
      <c r="AL85" s="31">
        <v>0.94</v>
      </c>
      <c r="AM85" s="31">
        <v>0.76</v>
      </c>
      <c r="AN85" s="31">
        <v>1.41</v>
      </c>
      <c r="AO85" s="31">
        <v>0.35</v>
      </c>
      <c r="AP85" s="31">
        <v>1.47</v>
      </c>
      <c r="AQ85" s="31">
        <v>0</v>
      </c>
      <c r="AR85" s="31">
        <v>1.88</v>
      </c>
      <c r="AS85" s="31">
        <v>0</v>
      </c>
      <c r="AT85" s="31">
        <v>0</v>
      </c>
      <c r="AU85" s="31">
        <v>0</v>
      </c>
      <c r="AV85" s="31">
        <v>1.06</v>
      </c>
      <c r="AW85" s="31">
        <v>0</v>
      </c>
      <c r="AX85" s="31">
        <v>0</v>
      </c>
      <c r="AY85" s="31">
        <v>0</v>
      </c>
      <c r="AZ85" s="31">
        <v>0</v>
      </c>
      <c r="BA85" s="31">
        <v>0</v>
      </c>
      <c r="BB85" s="31">
        <v>0</v>
      </c>
      <c r="BC85" s="31">
        <v>0</v>
      </c>
      <c r="BD85" s="31">
        <v>0</v>
      </c>
      <c r="BE85" s="31">
        <v>0</v>
      </c>
      <c r="BF85" s="31">
        <v>0</v>
      </c>
      <c r="BG85" s="31">
        <v>0</v>
      </c>
      <c r="BH85" s="31">
        <v>0</v>
      </c>
      <c r="BI85" s="31">
        <v>0</v>
      </c>
      <c r="BJ85" s="31">
        <v>0</v>
      </c>
      <c r="BK85" s="31">
        <v>0</v>
      </c>
      <c r="BL85" s="31">
        <v>0</v>
      </c>
      <c r="BM85" s="31">
        <v>0</v>
      </c>
      <c r="BN85" s="31">
        <v>0</v>
      </c>
      <c r="BO85" s="31">
        <v>0</v>
      </c>
      <c r="BP85" s="31">
        <v>0</v>
      </c>
      <c r="BQ85" s="31">
        <v>0</v>
      </c>
      <c r="BR85" s="31">
        <v>0</v>
      </c>
      <c r="BS85" s="31">
        <v>0</v>
      </c>
      <c r="BT85" s="31">
        <v>0</v>
      </c>
      <c r="BU85" s="31">
        <v>0</v>
      </c>
      <c r="BV85" s="31">
        <v>0</v>
      </c>
      <c r="BW85" s="31">
        <v>0</v>
      </c>
      <c r="BX85" s="31">
        <v>0</v>
      </c>
      <c r="BY85" s="31">
        <v>0</v>
      </c>
      <c r="BZ85" s="31">
        <v>0</v>
      </c>
      <c r="CA85" s="31">
        <v>0</v>
      </c>
      <c r="CB85" s="31">
        <v>200.46</v>
      </c>
      <c r="CC85" s="30">
        <v>3.98</v>
      </c>
      <c r="CE85" s="28">
        <v>0.09</v>
      </c>
      <c r="CG85" s="28">
        <v>0.24</v>
      </c>
      <c r="CH85" s="28">
        <v>0.06</v>
      </c>
      <c r="CI85" s="28">
        <v>0.15</v>
      </c>
      <c r="CJ85" s="28">
        <v>12</v>
      </c>
      <c r="CK85" s="28">
        <v>4.92</v>
      </c>
      <c r="CL85" s="28">
        <v>8.4600000000000009</v>
      </c>
      <c r="CM85" s="28">
        <v>0</v>
      </c>
      <c r="CN85" s="28">
        <v>0</v>
      </c>
      <c r="CO85" s="28">
        <v>0</v>
      </c>
      <c r="CP85" s="28">
        <v>7</v>
      </c>
      <c r="CQ85" s="28">
        <v>0</v>
      </c>
      <c r="CR85" s="28">
        <v>2.41</v>
      </c>
    </row>
    <row r="86" spans="1:96" s="36" customFormat="1" ht="22.8">
      <c r="B86" s="37" t="s">
        <v>131</v>
      </c>
      <c r="C86" s="38"/>
      <c r="D86" s="38">
        <v>32.6</v>
      </c>
      <c r="E86" s="38">
        <v>9.3800000000000008</v>
      </c>
      <c r="F86" s="38">
        <v>30.78</v>
      </c>
      <c r="G86" s="38">
        <v>3.96</v>
      </c>
      <c r="H86" s="38">
        <v>79.650000000000006</v>
      </c>
      <c r="I86" s="38">
        <v>711.15</v>
      </c>
      <c r="J86" s="39">
        <v>11.96</v>
      </c>
      <c r="K86" s="39">
        <v>1.68</v>
      </c>
      <c r="L86" s="39">
        <v>0</v>
      </c>
      <c r="M86" s="39">
        <v>0</v>
      </c>
      <c r="N86" s="39">
        <v>12.88</v>
      </c>
      <c r="O86" s="39">
        <v>57.02</v>
      </c>
      <c r="P86" s="39">
        <v>9.75</v>
      </c>
      <c r="Q86" s="39">
        <v>0</v>
      </c>
      <c r="R86" s="39">
        <v>0</v>
      </c>
      <c r="S86" s="39">
        <v>0.52</v>
      </c>
      <c r="T86" s="39">
        <v>4.58</v>
      </c>
      <c r="U86" s="39">
        <v>215.61</v>
      </c>
      <c r="V86" s="39">
        <v>926.7</v>
      </c>
      <c r="W86" s="39">
        <v>95.49</v>
      </c>
      <c r="X86" s="39">
        <v>96.83</v>
      </c>
      <c r="Y86" s="39">
        <v>314.52999999999997</v>
      </c>
      <c r="Z86" s="39">
        <v>7.44</v>
      </c>
      <c r="AA86" s="39">
        <v>28.8</v>
      </c>
      <c r="AB86" s="39">
        <v>128.69999999999999</v>
      </c>
      <c r="AC86" s="39">
        <v>53.58</v>
      </c>
      <c r="AD86" s="39">
        <v>1.95</v>
      </c>
      <c r="AE86" s="39">
        <v>0.93</v>
      </c>
      <c r="AF86" s="39">
        <v>0.25</v>
      </c>
      <c r="AG86" s="39">
        <v>3.47</v>
      </c>
      <c r="AH86" s="39">
        <v>10.57</v>
      </c>
      <c r="AI86" s="39">
        <v>4.8899999999999997</v>
      </c>
      <c r="AJ86" s="39">
        <v>0</v>
      </c>
      <c r="AK86" s="39">
        <v>1549.51</v>
      </c>
      <c r="AL86" s="39">
        <v>1539.8</v>
      </c>
      <c r="AM86" s="39">
        <v>2337.9899999999998</v>
      </c>
      <c r="AN86" s="39">
        <v>2206.6799999999998</v>
      </c>
      <c r="AO86" s="39">
        <v>444.09</v>
      </c>
      <c r="AP86" s="39">
        <v>1237.1500000000001</v>
      </c>
      <c r="AQ86" s="39">
        <v>382.3</v>
      </c>
      <c r="AR86" s="39">
        <v>1402.13</v>
      </c>
      <c r="AS86" s="39">
        <v>1383.59</v>
      </c>
      <c r="AT86" s="39">
        <v>2093.19</v>
      </c>
      <c r="AU86" s="39">
        <v>2880.02</v>
      </c>
      <c r="AV86" s="39">
        <v>830.64</v>
      </c>
      <c r="AW86" s="39">
        <v>1373.21</v>
      </c>
      <c r="AX86" s="39">
        <v>5076.75</v>
      </c>
      <c r="AY86" s="39">
        <v>110.79</v>
      </c>
      <c r="AZ86" s="39">
        <v>1279.9100000000001</v>
      </c>
      <c r="BA86" s="39">
        <v>1246.08</v>
      </c>
      <c r="BB86" s="39">
        <v>1015.02</v>
      </c>
      <c r="BC86" s="39">
        <v>399.34</v>
      </c>
      <c r="BD86" s="39">
        <v>0.19</v>
      </c>
      <c r="BE86" s="39">
        <v>0.09</v>
      </c>
      <c r="BF86" s="39">
        <v>0.05</v>
      </c>
      <c r="BG86" s="39">
        <v>0.11</v>
      </c>
      <c r="BH86" s="39">
        <v>0.12</v>
      </c>
      <c r="BI86" s="39">
        <v>0.56000000000000005</v>
      </c>
      <c r="BJ86" s="39">
        <v>0</v>
      </c>
      <c r="BK86" s="39">
        <v>1.9</v>
      </c>
      <c r="BL86" s="39">
        <v>0</v>
      </c>
      <c r="BM86" s="39">
        <v>0.91</v>
      </c>
      <c r="BN86" s="39">
        <v>0.02</v>
      </c>
      <c r="BO86" s="39">
        <v>0.02</v>
      </c>
      <c r="BP86" s="39">
        <v>0</v>
      </c>
      <c r="BQ86" s="39">
        <v>0.11</v>
      </c>
      <c r="BR86" s="39">
        <v>0.17</v>
      </c>
      <c r="BS86" s="39">
        <v>2.13</v>
      </c>
      <c r="BT86" s="39">
        <v>0</v>
      </c>
      <c r="BU86" s="39">
        <v>0</v>
      </c>
      <c r="BV86" s="39">
        <v>2.27</v>
      </c>
      <c r="BW86" s="39">
        <v>0.11</v>
      </c>
      <c r="BX86" s="39">
        <v>0</v>
      </c>
      <c r="BY86" s="39">
        <v>0</v>
      </c>
      <c r="BZ86" s="39">
        <v>0</v>
      </c>
      <c r="CA86" s="39">
        <v>0</v>
      </c>
      <c r="CB86" s="39">
        <v>532.49</v>
      </c>
      <c r="CC86" s="38">
        <f>SUM($CC$80:$CC$85)</f>
        <v>68.52000000000001</v>
      </c>
      <c r="CD86" s="36">
        <f>$I$86/$I$87*100</f>
        <v>11.323377444322547</v>
      </c>
      <c r="CE86" s="36">
        <v>50.25</v>
      </c>
      <c r="CG86" s="36">
        <v>40.770000000000003</v>
      </c>
      <c r="CH86" s="36">
        <v>22.33</v>
      </c>
      <c r="CI86" s="36">
        <v>31.55</v>
      </c>
      <c r="CJ86" s="36">
        <v>7195.81</v>
      </c>
      <c r="CK86" s="36">
        <v>3788.08</v>
      </c>
      <c r="CL86" s="36">
        <v>5491.94</v>
      </c>
      <c r="CM86" s="36">
        <v>61.43</v>
      </c>
      <c r="CN86" s="36">
        <v>41.23</v>
      </c>
      <c r="CO86" s="36">
        <v>51.36</v>
      </c>
      <c r="CP86" s="36">
        <v>7</v>
      </c>
      <c r="CQ86" s="36">
        <v>0.4</v>
      </c>
    </row>
    <row r="87" spans="1:96" s="36" customFormat="1" ht="11.4" hidden="1">
      <c r="B87" s="37" t="s">
        <v>132</v>
      </c>
      <c r="C87" s="38"/>
      <c r="D87" s="38">
        <v>216.95</v>
      </c>
      <c r="E87" s="38">
        <v>85.06</v>
      </c>
      <c r="F87" s="38">
        <v>244.45</v>
      </c>
      <c r="G87" s="38">
        <v>36.01</v>
      </c>
      <c r="H87" s="38">
        <v>821.56</v>
      </c>
      <c r="I87" s="38">
        <v>6280.37</v>
      </c>
      <c r="J87" s="39">
        <v>93.28</v>
      </c>
      <c r="K87" s="39">
        <v>18.3</v>
      </c>
      <c r="L87" s="39">
        <v>0</v>
      </c>
      <c r="M87" s="39">
        <v>0</v>
      </c>
      <c r="N87" s="39">
        <v>206.3</v>
      </c>
      <c r="O87" s="39">
        <v>561.66</v>
      </c>
      <c r="P87" s="39">
        <v>53.6</v>
      </c>
      <c r="Q87" s="39">
        <v>0</v>
      </c>
      <c r="R87" s="39">
        <v>0</v>
      </c>
      <c r="S87" s="39">
        <v>6.21</v>
      </c>
      <c r="T87" s="39">
        <v>47.69</v>
      </c>
      <c r="U87" s="39">
        <v>6697.52</v>
      </c>
      <c r="V87" s="39">
        <v>5684.41</v>
      </c>
      <c r="W87" s="39">
        <v>937.09</v>
      </c>
      <c r="X87" s="39">
        <v>617.95000000000005</v>
      </c>
      <c r="Y87" s="39">
        <v>2226.2399999999998</v>
      </c>
      <c r="Z87" s="39">
        <v>42.1</v>
      </c>
      <c r="AA87" s="39">
        <v>466.1</v>
      </c>
      <c r="AB87" s="39">
        <v>3660.45</v>
      </c>
      <c r="AC87" s="39">
        <v>1400.62</v>
      </c>
      <c r="AD87" s="39">
        <v>27.35</v>
      </c>
      <c r="AE87" s="39">
        <v>3.64</v>
      </c>
      <c r="AF87" s="39">
        <v>1.83</v>
      </c>
      <c r="AG87" s="39">
        <v>29.8</v>
      </c>
      <c r="AH87" s="39">
        <v>86.67</v>
      </c>
      <c r="AI87" s="39">
        <v>47.29</v>
      </c>
      <c r="AJ87" s="39">
        <v>0.8</v>
      </c>
      <c r="AK87" s="39">
        <v>10221.450000000001</v>
      </c>
      <c r="AL87" s="39">
        <v>9935.08</v>
      </c>
      <c r="AM87" s="39">
        <v>15898.28</v>
      </c>
      <c r="AN87" s="39">
        <v>13852.94</v>
      </c>
      <c r="AO87" s="39">
        <v>3805.54</v>
      </c>
      <c r="AP87" s="39">
        <v>8093.02</v>
      </c>
      <c r="AQ87" s="39">
        <v>2089.4699999999998</v>
      </c>
      <c r="AR87" s="39">
        <v>9489.4599999999991</v>
      </c>
      <c r="AS87" s="39">
        <v>7089.56</v>
      </c>
      <c r="AT87" s="39">
        <v>9682.23</v>
      </c>
      <c r="AU87" s="39">
        <v>13053.83</v>
      </c>
      <c r="AV87" s="39">
        <v>5110.88</v>
      </c>
      <c r="AW87" s="39">
        <v>6500.98</v>
      </c>
      <c r="AX87" s="39">
        <v>27996.2</v>
      </c>
      <c r="AY87" s="39">
        <v>414.61</v>
      </c>
      <c r="AZ87" s="39">
        <v>7794.41</v>
      </c>
      <c r="BA87" s="39">
        <v>6662.05</v>
      </c>
      <c r="BB87" s="39">
        <v>6935.4</v>
      </c>
      <c r="BC87" s="39">
        <v>2869.46</v>
      </c>
      <c r="BD87" s="39">
        <v>1.75</v>
      </c>
      <c r="BE87" s="39">
        <v>0.81</v>
      </c>
      <c r="BF87" s="39">
        <v>0.47</v>
      </c>
      <c r="BG87" s="39">
        <v>1.1200000000000001</v>
      </c>
      <c r="BH87" s="39">
        <v>1.25</v>
      </c>
      <c r="BI87" s="39">
        <v>5.45</v>
      </c>
      <c r="BJ87" s="39">
        <v>0.03</v>
      </c>
      <c r="BK87" s="39">
        <v>17.899999999999999</v>
      </c>
      <c r="BL87" s="39">
        <v>0.02</v>
      </c>
      <c r="BM87" s="39">
        <v>6.86</v>
      </c>
      <c r="BN87" s="39">
        <v>0.13</v>
      </c>
      <c r="BO87" s="39">
        <v>0.16</v>
      </c>
      <c r="BP87" s="39">
        <v>0</v>
      </c>
      <c r="BQ87" s="39">
        <v>1.04</v>
      </c>
      <c r="BR87" s="39">
        <v>1.6</v>
      </c>
      <c r="BS87" s="39">
        <v>20.11</v>
      </c>
      <c r="BT87" s="39">
        <v>0</v>
      </c>
      <c r="BU87" s="39">
        <v>0</v>
      </c>
      <c r="BV87" s="39">
        <v>19.420000000000002</v>
      </c>
      <c r="BW87" s="39">
        <v>0.45</v>
      </c>
      <c r="BX87" s="39">
        <v>0</v>
      </c>
      <c r="BY87" s="39">
        <v>0</v>
      </c>
      <c r="BZ87" s="39">
        <v>0</v>
      </c>
      <c r="CA87" s="39">
        <v>0</v>
      </c>
      <c r="CB87" s="39">
        <v>5297.22</v>
      </c>
      <c r="CC87" s="38">
        <v>671.92000000000019</v>
      </c>
      <c r="CE87" s="36">
        <v>1076.17</v>
      </c>
      <c r="CG87" s="36">
        <v>631.83000000000004</v>
      </c>
      <c r="CH87" s="36">
        <v>350.86</v>
      </c>
      <c r="CI87" s="36">
        <v>491.34</v>
      </c>
      <c r="CJ87" s="36">
        <v>43306.46</v>
      </c>
      <c r="CK87" s="36">
        <v>21098.58</v>
      </c>
      <c r="CL87" s="36">
        <v>32202.52</v>
      </c>
      <c r="CM87" s="36">
        <v>562.91999999999996</v>
      </c>
      <c r="CN87" s="36">
        <v>350.62</v>
      </c>
      <c r="CO87" s="36">
        <v>456.96</v>
      </c>
      <c r="CP87" s="36">
        <v>69.09</v>
      </c>
      <c r="CQ87" s="36">
        <v>13.1</v>
      </c>
    </row>
    <row r="88" spans="1:96" hidden="1">
      <c r="C88" s="16"/>
      <c r="D88" s="16"/>
      <c r="E88" s="16"/>
      <c r="F88" s="16"/>
      <c r="G88" s="16"/>
      <c r="H88" s="16"/>
      <c r="I88" s="16"/>
    </row>
    <row r="89" spans="1:96" hidden="1">
      <c r="B89" s="14" t="s">
        <v>133</v>
      </c>
      <c r="C89" s="16"/>
      <c r="D89" s="16">
        <v>14</v>
      </c>
      <c r="E89" s="16"/>
      <c r="F89" s="16">
        <v>36</v>
      </c>
      <c r="G89" s="16"/>
      <c r="H89" s="16">
        <v>50</v>
      </c>
      <c r="I89" s="16"/>
    </row>
    <row r="90" spans="1:96" hidden="1">
      <c r="C90" s="16"/>
      <c r="D90" s="16"/>
      <c r="E90" s="16"/>
      <c r="F90" s="16"/>
      <c r="G90" s="16"/>
      <c r="H90" s="16"/>
      <c r="I90" s="16"/>
    </row>
    <row r="91" spans="1:96">
      <c r="C91" s="16"/>
      <c r="D91" s="16"/>
      <c r="E91" s="16"/>
      <c r="F91" s="16"/>
      <c r="G91" s="16"/>
      <c r="H91" s="16"/>
      <c r="I91" s="16"/>
    </row>
    <row r="92" spans="1:96">
      <c r="C92" s="16"/>
      <c r="D92" s="16"/>
      <c r="E92" s="16"/>
      <c r="F92" s="16"/>
      <c r="G92" s="16"/>
      <c r="H92" s="16"/>
      <c r="I92" s="16"/>
    </row>
    <row r="93" spans="1:96">
      <c r="C93" s="16"/>
      <c r="D93" s="16"/>
      <c r="E93" s="16"/>
      <c r="F93" s="16"/>
      <c r="G93" s="16"/>
      <c r="H93" s="16"/>
      <c r="I93" s="16"/>
    </row>
    <row r="94" spans="1:96">
      <c r="C94" s="16"/>
      <c r="D94" s="16"/>
      <c r="E94" s="16"/>
      <c r="F94" s="16"/>
      <c r="G94" s="16"/>
      <c r="H94" s="16"/>
      <c r="I94" s="16"/>
    </row>
    <row r="95" spans="1:96">
      <c r="C95" s="16"/>
      <c r="D95" s="16"/>
      <c r="E95" s="16"/>
      <c r="F95" s="16"/>
      <c r="G95" s="16"/>
      <c r="H95" s="16"/>
      <c r="I95" s="16"/>
    </row>
    <row r="96" spans="1:96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</sheetData>
  <mergeCells count="13">
    <mergeCell ref="G1:CC1"/>
    <mergeCell ref="I8:I9"/>
    <mergeCell ref="A2:I2"/>
    <mergeCell ref="A8:A9"/>
    <mergeCell ref="B8:B9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135</v>
      </c>
      <c r="B1" s="42" t="s">
        <v>136</v>
      </c>
      <c r="C1" s="43"/>
      <c r="D1" s="44"/>
      <c r="E1" s="41" t="s">
        <v>137</v>
      </c>
      <c r="F1" s="45"/>
      <c r="I1" s="41" t="s">
        <v>138</v>
      </c>
      <c r="J1" s="46"/>
    </row>
    <row r="2" spans="1:10" ht="7.5" customHeight="1" thickBot="1"/>
    <row r="3" spans="1:10" ht="15" thickBot="1">
      <c r="A3" s="47" t="s">
        <v>139</v>
      </c>
      <c r="B3" s="48" t="s">
        <v>140</v>
      </c>
      <c r="C3" s="48" t="s">
        <v>141</v>
      </c>
      <c r="D3" s="48" t="s">
        <v>142</v>
      </c>
      <c r="E3" s="48" t="s">
        <v>6</v>
      </c>
      <c r="F3" s="48" t="s">
        <v>143</v>
      </c>
      <c r="G3" s="48" t="s">
        <v>144</v>
      </c>
      <c r="H3" s="48" t="s">
        <v>145</v>
      </c>
      <c r="I3" s="48" t="s">
        <v>146</v>
      </c>
      <c r="J3" s="49" t="s">
        <v>147</v>
      </c>
    </row>
    <row r="4" spans="1:10">
      <c r="A4" s="50" t="s">
        <v>148</v>
      </c>
      <c r="B4" s="51" t="s">
        <v>149</v>
      </c>
      <c r="C4" s="84" t="s">
        <v>167</v>
      </c>
      <c r="D4" s="53" t="s">
        <v>101</v>
      </c>
      <c r="E4" s="54">
        <v>20</v>
      </c>
      <c r="F4" s="55">
        <v>4.8600000000000003</v>
      </c>
      <c r="G4" s="54">
        <v>3.1222799999999995</v>
      </c>
      <c r="H4" s="54">
        <v>0.16</v>
      </c>
      <c r="I4" s="54">
        <v>0.02</v>
      </c>
      <c r="J4" s="56">
        <v>0.69</v>
      </c>
    </row>
    <row r="5" spans="1:10">
      <c r="A5" s="57"/>
      <c r="B5" s="58"/>
      <c r="C5" s="85" t="s">
        <v>168</v>
      </c>
      <c r="D5" s="60" t="s">
        <v>102</v>
      </c>
      <c r="E5" s="61">
        <v>150</v>
      </c>
      <c r="F5" s="62">
        <v>13.49</v>
      </c>
      <c r="G5" s="61">
        <v>196.74747750000003</v>
      </c>
      <c r="H5" s="61">
        <v>3.63</v>
      </c>
      <c r="I5" s="61">
        <v>3.18</v>
      </c>
      <c r="J5" s="63">
        <v>38.26</v>
      </c>
    </row>
    <row r="6" spans="1:10">
      <c r="A6" s="57"/>
      <c r="B6" s="58"/>
      <c r="C6" s="85" t="s">
        <v>169</v>
      </c>
      <c r="D6" s="60" t="s">
        <v>103</v>
      </c>
      <c r="E6" s="61">
        <v>90</v>
      </c>
      <c r="F6" s="62">
        <v>44.45</v>
      </c>
      <c r="G6" s="61">
        <v>184.88234</v>
      </c>
      <c r="H6" s="61">
        <v>11.25</v>
      </c>
      <c r="I6" s="61">
        <v>13.03</v>
      </c>
      <c r="J6" s="63">
        <v>5.58</v>
      </c>
    </row>
    <row r="7" spans="1:10">
      <c r="A7" s="57"/>
      <c r="B7" s="64"/>
      <c r="C7" s="86" t="s">
        <v>170</v>
      </c>
      <c r="D7" s="65" t="s">
        <v>104</v>
      </c>
      <c r="E7" s="66">
        <v>30</v>
      </c>
      <c r="F7" s="67">
        <v>3.13</v>
      </c>
      <c r="G7" s="66">
        <v>16.849643977499998</v>
      </c>
      <c r="H7" s="66">
        <v>0.43</v>
      </c>
      <c r="I7" s="66">
        <v>0.89</v>
      </c>
      <c r="J7" s="68">
        <v>1.74</v>
      </c>
    </row>
    <row r="8" spans="1:10">
      <c r="A8" s="57"/>
      <c r="B8" s="69" t="s">
        <v>150</v>
      </c>
      <c r="C8" s="86" t="s">
        <v>171</v>
      </c>
      <c r="D8" s="65" t="s">
        <v>94</v>
      </c>
      <c r="E8" s="66" t="s">
        <v>172</v>
      </c>
      <c r="F8" s="67">
        <v>1.39</v>
      </c>
      <c r="G8" s="66">
        <v>55.527448</v>
      </c>
      <c r="H8" s="66">
        <v>1.64</v>
      </c>
      <c r="I8" s="66">
        <v>0.16</v>
      </c>
      <c r="J8" s="68">
        <v>11.63</v>
      </c>
    </row>
    <row r="9" spans="1:10">
      <c r="A9" s="57"/>
      <c r="B9" s="69"/>
      <c r="C9" s="86" t="s">
        <v>173</v>
      </c>
      <c r="D9" s="65" t="s">
        <v>95</v>
      </c>
      <c r="E9" s="66">
        <v>200</v>
      </c>
      <c r="F9" s="67">
        <v>1.2</v>
      </c>
      <c r="G9" s="66">
        <v>23.095202</v>
      </c>
      <c r="H9" s="66">
        <v>0.1</v>
      </c>
      <c r="I9" s="66">
        <v>0.02</v>
      </c>
      <c r="J9" s="68">
        <v>5.94</v>
      </c>
    </row>
    <row r="10" spans="1:10">
      <c r="A10" s="57"/>
      <c r="B10" s="69" t="s">
        <v>151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152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153</v>
      </c>
      <c r="B15" s="76" t="s">
        <v>152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154</v>
      </c>
      <c r="B18" s="58" t="s">
        <v>155</v>
      </c>
      <c r="C18" s="85" t="s">
        <v>174</v>
      </c>
      <c r="D18" s="60" t="s">
        <v>121</v>
      </c>
      <c r="E18" s="61">
        <v>60</v>
      </c>
      <c r="F18" s="62">
        <v>9.44</v>
      </c>
      <c r="G18" s="61">
        <v>65.579460000000012</v>
      </c>
      <c r="H18" s="61">
        <v>1.07</v>
      </c>
      <c r="I18" s="61">
        <v>4.7</v>
      </c>
      <c r="J18" s="63">
        <v>5.41</v>
      </c>
    </row>
    <row r="19" spans="1:10">
      <c r="A19" s="57"/>
      <c r="B19" s="69" t="s">
        <v>156</v>
      </c>
      <c r="C19" s="86" t="s">
        <v>175</v>
      </c>
      <c r="D19" s="65" t="s">
        <v>122</v>
      </c>
      <c r="E19" s="66">
        <v>200</v>
      </c>
      <c r="F19" s="67">
        <v>12.79</v>
      </c>
      <c r="G19" s="66">
        <v>97.159974080000012</v>
      </c>
      <c r="H19" s="66">
        <v>1.75</v>
      </c>
      <c r="I19" s="66">
        <v>4.37</v>
      </c>
      <c r="J19" s="68">
        <v>13.81</v>
      </c>
    </row>
    <row r="20" spans="1:10">
      <c r="A20" s="57"/>
      <c r="B20" s="69" t="s">
        <v>157</v>
      </c>
      <c r="C20" s="86" t="s">
        <v>176</v>
      </c>
      <c r="D20" s="65" t="s">
        <v>123</v>
      </c>
      <c r="E20" s="66">
        <v>150</v>
      </c>
      <c r="F20" s="67">
        <v>11.82</v>
      </c>
      <c r="G20" s="66">
        <v>263.032104</v>
      </c>
      <c r="H20" s="66">
        <v>16.28</v>
      </c>
      <c r="I20" s="66">
        <v>5.39</v>
      </c>
      <c r="J20" s="68">
        <v>40.369999999999997</v>
      </c>
    </row>
    <row r="21" spans="1:10" hidden="1">
      <c r="A21" s="57"/>
      <c r="B21" s="69"/>
      <c r="C21" s="86" t="s">
        <v>177</v>
      </c>
      <c r="D21" s="65" t="s">
        <v>124</v>
      </c>
      <c r="E21" s="66">
        <v>90</v>
      </c>
      <c r="F21" s="67">
        <v>52.42</v>
      </c>
      <c r="G21" s="66">
        <v>346.85120999999998</v>
      </c>
      <c r="H21" s="66">
        <v>12.76</v>
      </c>
      <c r="I21" s="66">
        <v>30.81</v>
      </c>
      <c r="J21" s="68">
        <v>4.8099999999999996</v>
      </c>
    </row>
    <row r="22" spans="1:10">
      <c r="A22" s="57"/>
      <c r="B22" s="69" t="s">
        <v>158</v>
      </c>
      <c r="C22" s="86" t="s">
        <v>171</v>
      </c>
      <c r="D22" s="65" t="s">
        <v>94</v>
      </c>
      <c r="E22" s="66" t="s">
        <v>178</v>
      </c>
      <c r="F22" s="67">
        <v>1.41</v>
      </c>
      <c r="G22" s="66">
        <v>56.423051999999991</v>
      </c>
      <c r="H22" s="66">
        <v>1.67</v>
      </c>
      <c r="I22" s="66">
        <v>0.17</v>
      </c>
      <c r="J22" s="68">
        <v>11.82</v>
      </c>
    </row>
    <row r="23" spans="1:10" hidden="1">
      <c r="A23" s="57"/>
      <c r="B23" s="69"/>
      <c r="C23" s="86" t="s">
        <v>179</v>
      </c>
      <c r="D23" s="65" t="s">
        <v>125</v>
      </c>
      <c r="E23" s="66">
        <v>20</v>
      </c>
      <c r="F23" s="67">
        <v>1.1599999999999999</v>
      </c>
      <c r="G23" s="66">
        <v>38.676000000000009</v>
      </c>
      <c r="H23" s="66">
        <v>1.32</v>
      </c>
      <c r="I23" s="66">
        <v>0.24</v>
      </c>
      <c r="J23" s="68">
        <v>8.34</v>
      </c>
    </row>
    <row r="24" spans="1:10">
      <c r="A24" s="57"/>
      <c r="B24" s="69" t="s">
        <v>159</v>
      </c>
      <c r="C24" s="86" t="s">
        <v>180</v>
      </c>
      <c r="D24" s="65" t="s">
        <v>111</v>
      </c>
      <c r="E24" s="66">
        <v>200</v>
      </c>
      <c r="F24" s="67">
        <v>11.04</v>
      </c>
      <c r="G24" s="66">
        <v>86.47999999999999</v>
      </c>
      <c r="H24" s="66">
        <v>1</v>
      </c>
      <c r="I24" s="66">
        <v>0.2</v>
      </c>
      <c r="J24" s="68">
        <v>20.6</v>
      </c>
    </row>
    <row r="25" spans="1:10">
      <c r="A25" s="57"/>
      <c r="B25" s="69" t="s">
        <v>160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161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162</v>
      </c>
      <c r="B29" s="76" t="s">
        <v>163</v>
      </c>
      <c r="C29" s="52"/>
      <c r="D29" s="53"/>
      <c r="E29" s="54"/>
      <c r="F29" s="55"/>
      <c r="G29" s="54"/>
      <c r="H29" s="54"/>
      <c r="I29" s="54"/>
      <c r="J29" s="56"/>
    </row>
    <row r="30" spans="1:10" hidden="1">
      <c r="A30" s="57"/>
      <c r="B30" s="82" t="s">
        <v>159</v>
      </c>
      <c r="C30" s="64"/>
      <c r="D30" s="65"/>
      <c r="E30" s="66"/>
      <c r="F30" s="67"/>
      <c r="G30" s="66"/>
      <c r="H30" s="66"/>
      <c r="I30" s="66"/>
      <c r="J30" s="68"/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164</v>
      </c>
      <c r="B33" s="51" t="s">
        <v>149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158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159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151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165</v>
      </c>
      <c r="B39" s="76" t="s">
        <v>166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163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159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152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45426.426979166667</v>
      </c>
      <c r="C1">
        <f>YEAR(Дата_Сост)</f>
        <v>2024</v>
      </c>
      <c r="D1">
        <f>MONTH(Дата_Сост)</f>
        <v>5</v>
      </c>
      <c r="E1">
        <f>DAY(Дата_Сост)</f>
        <v>14</v>
      </c>
    </row>
    <row r="2" spans="1:5">
      <c r="A2" t="s">
        <v>82</v>
      </c>
      <c r="B2" s="2">
        <v>45412.498912037037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330</v>
      </c>
    </row>
    <row r="6" spans="1:5">
      <c r="B6" s="40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14.05.2024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2024-04-30T06:59:46Z</dcterms:modified>
</cp:coreProperties>
</file>