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6.05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'16.05.2024'!$A$3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81" i="1"/>
  <c r="CD74"/>
  <c r="CD66"/>
  <c r="CD58"/>
  <c r="CD51"/>
  <c r="CD45"/>
  <c r="CD42"/>
  <c r="CD34"/>
  <c r="CD27"/>
  <c r="CD20"/>
  <c r="CD14"/>
  <c r="CC81"/>
  <c r="A80"/>
  <c r="C80"/>
  <c r="A79"/>
  <c r="C79"/>
  <c r="A78"/>
  <c r="C78"/>
  <c r="A77"/>
  <c r="C77"/>
  <c r="A76"/>
  <c r="C76"/>
  <c r="CC74"/>
  <c r="A73"/>
  <c r="C73"/>
  <c r="A72"/>
  <c r="C72"/>
  <c r="A71"/>
  <c r="C71"/>
  <c r="A70"/>
  <c r="C70"/>
  <c r="A69"/>
  <c r="C69"/>
  <c r="A68"/>
  <c r="C68"/>
  <c r="CC66"/>
  <c r="A65"/>
  <c r="C65"/>
  <c r="A64"/>
  <c r="C64"/>
  <c r="A63"/>
  <c r="C63"/>
  <c r="A62"/>
  <c r="C62"/>
  <c r="A61"/>
  <c r="C61"/>
  <c r="A60"/>
  <c r="C60"/>
  <c r="CC58"/>
  <c r="A57"/>
  <c r="C57"/>
  <c r="A56"/>
  <c r="C56"/>
  <c r="A55"/>
  <c r="C55"/>
  <c r="A54"/>
  <c r="C54"/>
  <c r="A53"/>
  <c r="C53"/>
  <c r="CC51"/>
  <c r="A50"/>
  <c r="C50"/>
  <c r="A49"/>
  <c r="C49"/>
  <c r="A48"/>
  <c r="C48"/>
  <c r="A47"/>
  <c r="C47"/>
  <c r="CC45"/>
  <c r="A44"/>
  <c r="C44"/>
  <c r="CC42"/>
  <c r="A41"/>
  <c r="C41"/>
  <c r="A40"/>
  <c r="C40"/>
  <c r="A39"/>
  <c r="C39"/>
  <c r="A38"/>
  <c r="C38"/>
  <c r="A37"/>
  <c r="C37"/>
  <c r="CC34"/>
  <c r="A33"/>
  <c r="C33"/>
  <c r="A32"/>
  <c r="C32"/>
  <c r="A31"/>
  <c r="C31"/>
  <c r="A30"/>
  <c r="C30"/>
  <c r="A29"/>
  <c r="C29"/>
  <c r="CC27"/>
  <c r="A26"/>
  <c r="C26"/>
  <c r="A25"/>
  <c r="C25"/>
  <c r="A24"/>
  <c r="C24"/>
  <c r="A23"/>
  <c r="C23"/>
  <c r="A22"/>
  <c r="C22"/>
  <c r="CC20"/>
  <c r="A19"/>
  <c r="C19"/>
  <c r="A18"/>
  <c r="C18"/>
  <c r="A17"/>
  <c r="C17"/>
  <c r="A16"/>
  <c r="C16"/>
  <c r="C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<sst xmlns="http://schemas.openxmlformats.org/spreadsheetml/2006/main" count="235" uniqueCount="181">
  <si>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</si>
  <si>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</si>
  <si>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</si>
  <si>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</si>
  <si>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</si>
  <si>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</si>
  <si>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</si>
  <si>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</si>
  <si>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</si>
  <si>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</si>
  <si>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</si>
  <si>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</si>
  <si>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</si>
  <si>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</si>
  <si>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</si>
  <si>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</si>
  <si>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</si>
  <si>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</si>
  <si>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</si>
  <si>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</si>
  <si>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</si>
  <si>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</si>
  <si>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</si>
  <si>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</si>
  <si>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</si>
  <si>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</si>
  <si>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</si>
  <si>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</si>
  <si>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</si>
  <si>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</si>
  <si>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</si>
  <si>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</si>
  <si>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</si>
  <si>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</si>
  <si>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</si>
  <si>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</si>
  <si>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</si>
  <si>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</si>
  <si>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</si>
  <si>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</si>
  <si>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</si>
  <si>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</si>
  <si>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</si>
  <si>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</si>
  <si>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</si>
  <si>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</si>
  <si>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</si>
  <si>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</si>
  <si>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</si>
  <si>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</si>
  <si>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</si>
  <si>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</si>
  <si>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</si>
  <si>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</si>
  <si>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</si>
  <si>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</si>
  <si>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</si>
  <si>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</si>
  <si>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</si>
  <si>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</si>
  <si>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</si>
  <si>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</si>
  <si>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</si>
  <si>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</si>
  <si>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</si>
  <si>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</si>
  <si>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</si>
  <si>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</si>
  <si>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</si>
  <si>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</si>
  <si>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</si>
  <si>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</si>
  <si>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</si>
  <si>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</si>
  <si>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</si>
  <si>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</si>
  <si>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</si>
  <si>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</si>
  <si>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</si>
  <si>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</si>
  <si>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</si>
  <si>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</si>
  <si>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</si>
  <si>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</si>
  <si>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</si>
  <si>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</si>
  <si>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</si>
  <si>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</si>
  <si>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</si>
  <si>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</si>
  <si>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010424 (вариант3)</t>
  </si>
  <si>
    <t>без физ.норм</t>
  </si>
  <si>
    <t>Завтрак 12,60 (8,00+4,60)</t>
  </si>
  <si>
    <t>Каша манная молочная с маслом сливочным</t>
  </si>
  <si>
    <t>Хлеб пшеничный</t>
  </si>
  <si>
    <t>Чай (вариант 1)</t>
  </si>
  <si>
    <t>Итого за 'Завтрак 12,60 (8,00+4,60)'</t>
  </si>
  <si>
    <t>Завтрак 27,30</t>
  </si>
  <si>
    <t>Масло сливочное</t>
  </si>
  <si>
    <t>Итого за 'Завтрак 27,30'</t>
  </si>
  <si>
    <t>Завтрак с 7 до 11 лет (68,80)</t>
  </si>
  <si>
    <t>Блины с клубникой  (1/60)</t>
  </si>
  <si>
    <t>Какао с молоком (вариант 2)</t>
  </si>
  <si>
    <t>Яблоко</t>
  </si>
  <si>
    <t>Итого за 'Завтрак с 7 до 11 лет (68,80)'</t>
  </si>
  <si>
    <t>Завтрак с 7 до 11 лет (68,52)</t>
  </si>
  <si>
    <t>Итого за 'Завтрак с 7 до 11 лет (68,52)'</t>
  </si>
  <si>
    <t>Завтрак  78,30</t>
  </si>
  <si>
    <t>Первый прием пищи ОВЗ</t>
  </si>
  <si>
    <t>Салат из моркови с яблоками</t>
  </si>
  <si>
    <t>Картофельное пюре</t>
  </si>
  <si>
    <t>Голубцы ленивые  с мясом говядины и рисом (вариант 1)</t>
  </si>
  <si>
    <t>Чай с лимоном (вариант 4)</t>
  </si>
  <si>
    <t>Итого за 'Первый прием пищи ОВЗ'</t>
  </si>
  <si>
    <t>Второй прием пищи ОВЗ</t>
  </si>
  <si>
    <t>Сок</t>
  </si>
  <si>
    <t>Итого за 'Второй прием пищи ОВЗ'</t>
  </si>
  <si>
    <t>Завтрак с 12 и старше (52,60)</t>
  </si>
  <si>
    <t>Горячий бутерброд с сыром (60гр)</t>
  </si>
  <si>
    <t>Итого за 'Завтрак с 12 и старше (52,60)'</t>
  </si>
  <si>
    <t>Завтрак с 12 и старше (82,60)</t>
  </si>
  <si>
    <t>Помидор свежий (подгарнировка)</t>
  </si>
  <si>
    <t>Итого за 'Завтрак с 12 и старше (82,60)'</t>
  </si>
  <si>
    <t>Обед с 7 до 11 лет (100,08)</t>
  </si>
  <si>
    <t>Рассольник с крупой и сметаной</t>
  </si>
  <si>
    <t>Каша рисовая с овощами</t>
  </si>
  <si>
    <t>Рыба, запеченная в сметанном соусе с сыром (80/20)</t>
  </si>
  <si>
    <t>Хлеб ржаной</t>
  </si>
  <si>
    <t>Итого за 'Обед с 7 до 11 лет (100,08)'</t>
  </si>
  <si>
    <t>Обед с 12 и старше (112,60)</t>
  </si>
  <si>
    <t>Итого за 'Обед с 12 и старше (112,60)'</t>
  </si>
  <si>
    <t xml:space="preserve">Полдник с 7 до 11 лет (68,52) </t>
  </si>
  <si>
    <t>Огурец свежий (подгарнировка)</t>
  </si>
  <si>
    <t>Итого за 'Полдник с 7 до 11 лет (68,52) '</t>
  </si>
  <si>
    <t>Итого за день</t>
  </si>
  <si>
    <t>Содержание, % от калорийности</t>
  </si>
  <si>
    <t>16.05.2024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</si>
  <si>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</si>
  <si>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</si>
  <si>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</si>
  <si>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</si>
  <si>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</si>
  <si>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</si>
  <si>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</si>
  <si>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</si>
  <si>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</si>
  <si>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</si>
  <si>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</si>
  <si>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</si>
  <si>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</si>
  <si>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</si>
  <si>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</si>
  <si>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</si>
  <si>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</si>
  <si>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</si>
  <si>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</si>
  <si>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</si>
  <si>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</si>
  <si>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</si>
  <si>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</si>
  <si>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</si>
  <si>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</si>
  <si>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</si>
  <si>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</si>
  <si>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</si>
  <si>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</si>
  <si>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</si>
  <si>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</si>
  <si>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</si>
  <si>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</si>
  <si>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726/1</t>
  </si>
  <si>
    <t>2</t>
  </si>
  <si>
    <t>26,8</t>
  </si>
  <si>
    <t>36/10</t>
  </si>
  <si>
    <t>13</t>
  </si>
  <si>
    <t>11/2</t>
  </si>
  <si>
    <t>44/3</t>
  </si>
  <si>
    <t>383/600</t>
  </si>
  <si>
    <t>36,7</t>
  </si>
  <si>
    <t>3</t>
  </si>
  <si>
    <t>27/10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</si>
</sst>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18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workbookViewId="0">
      <selection activeCell="A82" sqref="A82:IV8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16.5.2024г.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"16 мая 2024 г."</f>
        <v>16 мая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"110"</f>
        <v>110</v>
      </c>
      <c r="D11" s="34">
        <v>2.92</v>
      </c>
      <c r="E11" s="34">
        <v>1.29</v>
      </c>
      <c r="F11" s="34">
        <v>2.8</v>
      </c>
      <c r="G11" s="34">
        <v>0.18</v>
      </c>
      <c r="H11" s="34">
        <v>16.21</v>
      </c>
      <c r="I11" s="34">
        <v>100.83812859999999</v>
      </c>
      <c r="J11" s="35">
        <v>1.95</v>
      </c>
      <c r="K11" s="35">
        <v>0.05</v>
      </c>
      <c r="L11" s="35">
        <v>0</v>
      </c>
      <c r="M11" s="35">
        <v>0</v>
      </c>
      <c r="N11" s="35">
        <v>4.66</v>
      </c>
      <c r="O11" s="35">
        <v>10.97</v>
      </c>
      <c r="P11" s="35">
        <v>0.57999999999999996</v>
      </c>
      <c r="Q11" s="35">
        <v>0</v>
      </c>
      <c r="R11" s="35">
        <v>0</v>
      </c>
      <c r="S11" s="35">
        <v>0.04</v>
      </c>
      <c r="T11" s="35">
        <v>0.87</v>
      </c>
      <c r="U11" s="35">
        <v>193.21</v>
      </c>
      <c r="V11" s="35">
        <v>77.349999999999994</v>
      </c>
      <c r="W11" s="35">
        <v>51.52</v>
      </c>
      <c r="X11" s="35">
        <v>8.1999999999999993</v>
      </c>
      <c r="Y11" s="35">
        <v>48.33</v>
      </c>
      <c r="Z11" s="35">
        <v>0.21</v>
      </c>
      <c r="AA11" s="35">
        <v>10.56</v>
      </c>
      <c r="AB11" s="35">
        <v>8.8000000000000007</v>
      </c>
      <c r="AC11" s="35">
        <v>19.579999999999998</v>
      </c>
      <c r="AD11" s="35">
        <v>0.28999999999999998</v>
      </c>
      <c r="AE11" s="35">
        <v>0.03</v>
      </c>
      <c r="AF11" s="35">
        <v>0.06</v>
      </c>
      <c r="AG11" s="35">
        <v>0.21</v>
      </c>
      <c r="AH11" s="35">
        <v>0.88</v>
      </c>
      <c r="AI11" s="35">
        <v>0.23</v>
      </c>
      <c r="AJ11" s="35">
        <v>0</v>
      </c>
      <c r="AK11" s="35">
        <v>149.35</v>
      </c>
      <c r="AL11" s="35">
        <v>141.88999999999999</v>
      </c>
      <c r="AM11" s="35">
        <v>249.73</v>
      </c>
      <c r="AN11" s="35">
        <v>134.94</v>
      </c>
      <c r="AO11" s="35">
        <v>56.6</v>
      </c>
      <c r="AP11" s="35">
        <v>106.85</v>
      </c>
      <c r="AQ11" s="35">
        <v>36.869999999999997</v>
      </c>
      <c r="AR11" s="35">
        <v>150.59</v>
      </c>
      <c r="AS11" s="35">
        <v>56.99</v>
      </c>
      <c r="AT11" s="35">
        <v>78.290000000000006</v>
      </c>
      <c r="AU11" s="35">
        <v>64.05</v>
      </c>
      <c r="AV11" s="35">
        <v>35.47</v>
      </c>
      <c r="AW11" s="35">
        <v>60.88</v>
      </c>
      <c r="AX11" s="35">
        <v>532.34</v>
      </c>
      <c r="AY11" s="35">
        <v>0</v>
      </c>
      <c r="AZ11" s="35">
        <v>173.05</v>
      </c>
      <c r="BA11" s="35">
        <v>88.8</v>
      </c>
      <c r="BB11" s="35">
        <v>121.64</v>
      </c>
      <c r="BC11" s="35">
        <v>47.36</v>
      </c>
      <c r="BD11" s="35">
        <v>0.05</v>
      </c>
      <c r="BE11" s="35">
        <v>0.02</v>
      </c>
      <c r="BF11" s="35">
        <v>0.01</v>
      </c>
      <c r="BG11" s="35">
        <v>0.03</v>
      </c>
      <c r="BH11" s="35">
        <v>0.03</v>
      </c>
      <c r="BI11" s="35">
        <v>0.15</v>
      </c>
      <c r="BJ11" s="35">
        <v>0</v>
      </c>
      <c r="BK11" s="35">
        <v>0.43</v>
      </c>
      <c r="BL11" s="35">
        <v>0</v>
      </c>
      <c r="BM11" s="35">
        <v>0.13</v>
      </c>
      <c r="BN11" s="35">
        <v>0</v>
      </c>
      <c r="BO11" s="35">
        <v>0</v>
      </c>
      <c r="BP11" s="35">
        <v>0</v>
      </c>
      <c r="BQ11" s="35">
        <v>0.03</v>
      </c>
      <c r="BR11" s="35">
        <v>0.04</v>
      </c>
      <c r="BS11" s="35">
        <v>0.35</v>
      </c>
      <c r="BT11" s="35">
        <v>0</v>
      </c>
      <c r="BU11" s="35">
        <v>0</v>
      </c>
      <c r="BV11" s="35">
        <v>0.02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99.11</v>
      </c>
      <c r="CC11" s="34">
        <v>9.6199999999999992</v>
      </c>
      <c r="CE11" s="32">
        <v>12.03</v>
      </c>
      <c r="CG11" s="32">
        <v>21.39</v>
      </c>
      <c r="CH11" s="32">
        <v>9.64</v>
      </c>
      <c r="CI11" s="32">
        <v>15.52</v>
      </c>
      <c r="CJ11" s="32">
        <v>884.57</v>
      </c>
      <c r="CK11" s="32">
        <v>398.46</v>
      </c>
      <c r="CL11" s="32">
        <v>641.52</v>
      </c>
      <c r="CM11" s="32">
        <v>20.63</v>
      </c>
      <c r="CN11" s="32">
        <v>10.78</v>
      </c>
      <c r="CO11" s="32">
        <v>15.71</v>
      </c>
      <c r="CP11" s="32">
        <v>2.75</v>
      </c>
      <c r="CQ11" s="32">
        <v>0.44</v>
      </c>
      <c r="CR11" s="32">
        <v>5.83</v>
      </c>
    </row>
    <row r="12" spans="1:96" s="32" customFormat="1">
      <c r="A12" s="32" t="str">
        <f>"2"</f>
        <v>2</v>
      </c>
      <c r="B12" s="33" t="s">
        <v>94</v>
      </c>
      <c r="C12" s="34" t="str">
        <f>"31,8"</f>
        <v>31,8</v>
      </c>
      <c r="D12" s="34">
        <v>2.1</v>
      </c>
      <c r="E12" s="34">
        <v>0</v>
      </c>
      <c r="F12" s="34">
        <v>0.21</v>
      </c>
      <c r="G12" s="34">
        <v>0.21</v>
      </c>
      <c r="H12" s="34">
        <v>14.91</v>
      </c>
      <c r="I12" s="34">
        <v>71.200517999999988</v>
      </c>
      <c r="J12" s="35">
        <v>0</v>
      </c>
      <c r="K12" s="35">
        <v>0</v>
      </c>
      <c r="L12" s="35">
        <v>0</v>
      </c>
      <c r="M12" s="35">
        <v>0</v>
      </c>
      <c r="N12" s="35">
        <v>0.35</v>
      </c>
      <c r="O12" s="35">
        <v>14.5</v>
      </c>
      <c r="P12" s="35">
        <v>0.06</v>
      </c>
      <c r="Q12" s="35">
        <v>0</v>
      </c>
      <c r="R12" s="35">
        <v>0</v>
      </c>
      <c r="S12" s="35">
        <v>0</v>
      </c>
      <c r="T12" s="35">
        <v>0.56999999999999995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101.53</v>
      </c>
      <c r="AL12" s="35">
        <v>105.68</v>
      </c>
      <c r="AM12" s="35">
        <v>161.85</v>
      </c>
      <c r="AN12" s="35">
        <v>53.67</v>
      </c>
      <c r="AO12" s="35">
        <v>31.82</v>
      </c>
      <c r="AP12" s="35">
        <v>63.63</v>
      </c>
      <c r="AQ12" s="35">
        <v>24.07</v>
      </c>
      <c r="AR12" s="35">
        <v>115.09</v>
      </c>
      <c r="AS12" s="35">
        <v>71.38</v>
      </c>
      <c r="AT12" s="35">
        <v>99.6</v>
      </c>
      <c r="AU12" s="35">
        <v>82.17</v>
      </c>
      <c r="AV12" s="35">
        <v>43.16</v>
      </c>
      <c r="AW12" s="35">
        <v>76.36</v>
      </c>
      <c r="AX12" s="35">
        <v>638.53</v>
      </c>
      <c r="AY12" s="35">
        <v>0</v>
      </c>
      <c r="AZ12" s="35">
        <v>208.05</v>
      </c>
      <c r="BA12" s="35">
        <v>90.47</v>
      </c>
      <c r="BB12" s="35">
        <v>60.04</v>
      </c>
      <c r="BC12" s="35">
        <v>47.59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0.03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0.02</v>
      </c>
      <c r="BT12" s="35">
        <v>0</v>
      </c>
      <c r="BU12" s="35">
        <v>0</v>
      </c>
      <c r="BV12" s="35">
        <v>0.09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12.43</v>
      </c>
      <c r="CC12" s="34">
        <v>1.78</v>
      </c>
      <c r="CE12" s="32">
        <v>0</v>
      </c>
      <c r="CG12" s="32">
        <v>0</v>
      </c>
      <c r="CH12" s="32">
        <v>0</v>
      </c>
      <c r="CI12" s="32">
        <v>0</v>
      </c>
      <c r="CJ12" s="32">
        <v>715.48</v>
      </c>
      <c r="CK12" s="32">
        <v>275.64999999999998</v>
      </c>
      <c r="CL12" s="32">
        <v>495.56</v>
      </c>
      <c r="CM12" s="32">
        <v>5.72</v>
      </c>
      <c r="CN12" s="32">
        <v>5.72</v>
      </c>
      <c r="CO12" s="32">
        <v>5.72</v>
      </c>
      <c r="CP12" s="32">
        <v>0</v>
      </c>
      <c r="CQ12" s="32">
        <v>0</v>
      </c>
      <c r="CR12" s="32">
        <v>1.48</v>
      </c>
    </row>
    <row r="13" spans="1:96" s="28" customFormat="1">
      <c r="A13" s="28" t="str">
        <f>"27/10"</f>
        <v>27/10</v>
      </c>
      <c r="B13" s="29" t="s">
        <v>95</v>
      </c>
      <c r="C13" s="30" t="str">
        <f>"200"</f>
        <v>200</v>
      </c>
      <c r="D13" s="30">
        <v>0.1</v>
      </c>
      <c r="E13" s="30">
        <v>0</v>
      </c>
      <c r="F13" s="30">
        <v>0.02</v>
      </c>
      <c r="G13" s="30">
        <v>0.02</v>
      </c>
      <c r="H13" s="30">
        <v>5.94</v>
      </c>
      <c r="I13" s="30">
        <v>23.095202</v>
      </c>
      <c r="J13" s="31">
        <v>0</v>
      </c>
      <c r="K13" s="31">
        <v>0</v>
      </c>
      <c r="L13" s="31">
        <v>0</v>
      </c>
      <c r="M13" s="31">
        <v>0</v>
      </c>
      <c r="N13" s="31">
        <v>5.89</v>
      </c>
      <c r="O13" s="31">
        <v>0</v>
      </c>
      <c r="P13" s="31">
        <v>0.05</v>
      </c>
      <c r="Q13" s="31">
        <v>0</v>
      </c>
      <c r="R13" s="31">
        <v>0</v>
      </c>
      <c r="S13" s="31">
        <v>0</v>
      </c>
      <c r="T13" s="31">
        <v>0.03</v>
      </c>
      <c r="U13" s="31">
        <v>0.06</v>
      </c>
      <c r="V13" s="31">
        <v>0.18</v>
      </c>
      <c r="W13" s="31">
        <v>0.17</v>
      </c>
      <c r="X13" s="31">
        <v>0</v>
      </c>
      <c r="Y13" s="31">
        <v>0</v>
      </c>
      <c r="Z13" s="31">
        <v>0.02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200.05</v>
      </c>
      <c r="CC13" s="30">
        <v>1.2</v>
      </c>
      <c r="CE13" s="28">
        <v>0</v>
      </c>
      <c r="CG13" s="28">
        <v>0.6</v>
      </c>
      <c r="CH13" s="28">
        <v>0.6</v>
      </c>
      <c r="CI13" s="28">
        <v>0.6</v>
      </c>
      <c r="CJ13" s="28">
        <v>60</v>
      </c>
      <c r="CK13" s="28">
        <v>24.6</v>
      </c>
      <c r="CL13" s="28">
        <v>42.3</v>
      </c>
      <c r="CM13" s="28">
        <v>6.54</v>
      </c>
      <c r="CN13" s="28">
        <v>3.84</v>
      </c>
      <c r="CO13" s="28">
        <v>5.19</v>
      </c>
      <c r="CP13" s="28">
        <v>6</v>
      </c>
      <c r="CQ13" s="28">
        <v>0</v>
      </c>
      <c r="CR13" s="28">
        <v>0.73</v>
      </c>
    </row>
    <row r="14" spans="1:96" s="36" customFormat="1" ht="22.8">
      <c r="B14" s="37" t="s">
        <v>96</v>
      </c>
      <c r="C14" s="38"/>
      <c r="D14" s="38">
        <v>5.12</v>
      </c>
      <c r="E14" s="38">
        <v>1.29</v>
      </c>
      <c r="F14" s="38">
        <v>3.03</v>
      </c>
      <c r="G14" s="38">
        <v>0.41</v>
      </c>
      <c r="H14" s="38">
        <v>37.06</v>
      </c>
      <c r="I14" s="38">
        <v>195.13</v>
      </c>
      <c r="J14" s="39">
        <v>1.95</v>
      </c>
      <c r="K14" s="39">
        <v>0.05</v>
      </c>
      <c r="L14" s="39">
        <v>0</v>
      </c>
      <c r="M14" s="39">
        <v>0</v>
      </c>
      <c r="N14" s="39">
        <v>10.9</v>
      </c>
      <c r="O14" s="39">
        <v>25.47</v>
      </c>
      <c r="P14" s="39">
        <v>0.69</v>
      </c>
      <c r="Q14" s="39">
        <v>0</v>
      </c>
      <c r="R14" s="39">
        <v>0</v>
      </c>
      <c r="S14" s="39">
        <v>0.04</v>
      </c>
      <c r="T14" s="39">
        <v>1.47</v>
      </c>
      <c r="U14" s="39">
        <v>193.27</v>
      </c>
      <c r="V14" s="39">
        <v>77.53</v>
      </c>
      <c r="W14" s="39">
        <v>51.7</v>
      </c>
      <c r="X14" s="39">
        <v>8.1999999999999993</v>
      </c>
      <c r="Y14" s="39">
        <v>48.33</v>
      </c>
      <c r="Z14" s="39">
        <v>0.23</v>
      </c>
      <c r="AA14" s="39">
        <v>10.56</v>
      </c>
      <c r="AB14" s="39">
        <v>8.8000000000000007</v>
      </c>
      <c r="AC14" s="39">
        <v>19.579999999999998</v>
      </c>
      <c r="AD14" s="39">
        <v>0.28999999999999998</v>
      </c>
      <c r="AE14" s="39">
        <v>0.03</v>
      </c>
      <c r="AF14" s="39">
        <v>0.06</v>
      </c>
      <c r="AG14" s="39">
        <v>0.21</v>
      </c>
      <c r="AH14" s="39">
        <v>0.88</v>
      </c>
      <c r="AI14" s="39">
        <v>0.23</v>
      </c>
      <c r="AJ14" s="39">
        <v>0</v>
      </c>
      <c r="AK14" s="39">
        <v>250.89</v>
      </c>
      <c r="AL14" s="39">
        <v>247.57</v>
      </c>
      <c r="AM14" s="39">
        <v>411.58</v>
      </c>
      <c r="AN14" s="39">
        <v>188.61</v>
      </c>
      <c r="AO14" s="39">
        <v>88.42</v>
      </c>
      <c r="AP14" s="39">
        <v>170.49</v>
      </c>
      <c r="AQ14" s="39">
        <v>60.94</v>
      </c>
      <c r="AR14" s="39">
        <v>265.68</v>
      </c>
      <c r="AS14" s="39">
        <v>128.37</v>
      </c>
      <c r="AT14" s="39">
        <v>177.89</v>
      </c>
      <c r="AU14" s="39">
        <v>146.21</v>
      </c>
      <c r="AV14" s="39">
        <v>78.63</v>
      </c>
      <c r="AW14" s="39">
        <v>137.24</v>
      </c>
      <c r="AX14" s="39">
        <v>1170.8800000000001</v>
      </c>
      <c r="AY14" s="39">
        <v>0</v>
      </c>
      <c r="AZ14" s="39">
        <v>381.1</v>
      </c>
      <c r="BA14" s="39">
        <v>179.27</v>
      </c>
      <c r="BB14" s="39">
        <v>181.67</v>
      </c>
      <c r="BC14" s="39">
        <v>94.94</v>
      </c>
      <c r="BD14" s="39">
        <v>0.05</v>
      </c>
      <c r="BE14" s="39">
        <v>0.02</v>
      </c>
      <c r="BF14" s="39">
        <v>0.01</v>
      </c>
      <c r="BG14" s="39">
        <v>0.03</v>
      </c>
      <c r="BH14" s="39">
        <v>0.03</v>
      </c>
      <c r="BI14" s="39">
        <v>0.15</v>
      </c>
      <c r="BJ14" s="39">
        <v>0</v>
      </c>
      <c r="BK14" s="39">
        <v>0.45</v>
      </c>
      <c r="BL14" s="39">
        <v>0</v>
      </c>
      <c r="BM14" s="39">
        <v>0.13</v>
      </c>
      <c r="BN14" s="39">
        <v>0</v>
      </c>
      <c r="BO14" s="39">
        <v>0</v>
      </c>
      <c r="BP14" s="39">
        <v>0</v>
      </c>
      <c r="BQ14" s="39">
        <v>0.03</v>
      </c>
      <c r="BR14" s="39">
        <v>0.05</v>
      </c>
      <c r="BS14" s="39">
        <v>0.37</v>
      </c>
      <c r="BT14" s="39">
        <v>0</v>
      </c>
      <c r="BU14" s="39">
        <v>0</v>
      </c>
      <c r="BV14" s="39">
        <v>0.11</v>
      </c>
      <c r="BW14" s="39">
        <v>0.01</v>
      </c>
      <c r="BX14" s="39">
        <v>0</v>
      </c>
      <c r="BY14" s="39">
        <v>0</v>
      </c>
      <c r="BZ14" s="39">
        <v>0</v>
      </c>
      <c r="CA14" s="39">
        <v>0</v>
      </c>
      <c r="CB14" s="39">
        <v>311.60000000000002</v>
      </c>
      <c r="CC14" s="38">
        <f>SUM($CC$10:$CC$13)</f>
        <v>12.599999999999998</v>
      </c>
      <c r="CD14" s="36">
        <f>$I$14/$I$82*100</f>
        <v>3.7125190258751903</v>
      </c>
      <c r="CE14" s="36">
        <v>12.03</v>
      </c>
      <c r="CG14" s="36">
        <v>21.99</v>
      </c>
      <c r="CH14" s="36">
        <v>10.24</v>
      </c>
      <c r="CI14" s="36">
        <v>16.12</v>
      </c>
      <c r="CJ14" s="36">
        <v>1660.05</v>
      </c>
      <c r="CK14" s="36">
        <v>698.71</v>
      </c>
      <c r="CL14" s="36">
        <v>1179.3800000000001</v>
      </c>
      <c r="CM14" s="36">
        <v>32.9</v>
      </c>
      <c r="CN14" s="36">
        <v>20.350000000000001</v>
      </c>
      <c r="CO14" s="36">
        <v>26.62</v>
      </c>
      <c r="CP14" s="36">
        <v>8.75</v>
      </c>
      <c r="CQ14" s="36">
        <v>0.44</v>
      </c>
    </row>
    <row r="15" spans="1:96">
      <c r="B15" s="27" t="s">
        <v>97</v>
      </c>
      <c r="C15" s="16"/>
      <c r="D15" s="16"/>
      <c r="E15" s="16"/>
      <c r="F15" s="16"/>
      <c r="G15" s="16"/>
      <c r="H15" s="16"/>
      <c r="I15" s="16"/>
    </row>
    <row r="16" spans="1:96" s="32" customFormat="1" ht="24">
      <c r="A16" s="32" t="str">
        <f>"5/4"</f>
        <v>5/4</v>
      </c>
      <c r="B16" s="33" t="s">
        <v>93</v>
      </c>
      <c r="C16" s="34" t="str">
        <f>"160"</f>
        <v>160</v>
      </c>
      <c r="D16" s="34">
        <v>4.25</v>
      </c>
      <c r="E16" s="34">
        <v>1.88</v>
      </c>
      <c r="F16" s="34">
        <v>4.07</v>
      </c>
      <c r="G16" s="34">
        <v>0.26</v>
      </c>
      <c r="H16" s="34">
        <v>23.58</v>
      </c>
      <c r="I16" s="34">
        <v>146.6736416</v>
      </c>
      <c r="J16" s="35">
        <v>2.84</v>
      </c>
      <c r="K16" s="35">
        <v>7.0000000000000007E-2</v>
      </c>
      <c r="L16" s="35">
        <v>0</v>
      </c>
      <c r="M16" s="35">
        <v>0</v>
      </c>
      <c r="N16" s="35">
        <v>6.78</v>
      </c>
      <c r="O16" s="35">
        <v>15.96</v>
      </c>
      <c r="P16" s="35">
        <v>0.84</v>
      </c>
      <c r="Q16" s="35">
        <v>0</v>
      </c>
      <c r="R16" s="35">
        <v>0</v>
      </c>
      <c r="S16" s="35">
        <v>0.06</v>
      </c>
      <c r="T16" s="35">
        <v>1.26</v>
      </c>
      <c r="U16" s="35">
        <v>281.02999999999997</v>
      </c>
      <c r="V16" s="35">
        <v>112.51</v>
      </c>
      <c r="W16" s="35">
        <v>74.94</v>
      </c>
      <c r="X16" s="35">
        <v>11.93</v>
      </c>
      <c r="Y16" s="35">
        <v>70.3</v>
      </c>
      <c r="Z16" s="35">
        <v>0.31</v>
      </c>
      <c r="AA16" s="35">
        <v>15.36</v>
      </c>
      <c r="AB16" s="35">
        <v>12.8</v>
      </c>
      <c r="AC16" s="35">
        <v>28.48</v>
      </c>
      <c r="AD16" s="35">
        <v>0.42</v>
      </c>
      <c r="AE16" s="35">
        <v>0.04</v>
      </c>
      <c r="AF16" s="35">
        <v>0.09</v>
      </c>
      <c r="AG16" s="35">
        <v>0.3</v>
      </c>
      <c r="AH16" s="35">
        <v>1.29</v>
      </c>
      <c r="AI16" s="35">
        <v>0.33</v>
      </c>
      <c r="AJ16" s="35">
        <v>0</v>
      </c>
      <c r="AK16" s="35">
        <v>217.24</v>
      </c>
      <c r="AL16" s="35">
        <v>206.38</v>
      </c>
      <c r="AM16" s="35">
        <v>363.25</v>
      </c>
      <c r="AN16" s="35">
        <v>196.27</v>
      </c>
      <c r="AO16" s="35">
        <v>82.33</v>
      </c>
      <c r="AP16" s="35">
        <v>155.41999999999999</v>
      </c>
      <c r="AQ16" s="35">
        <v>53.63</v>
      </c>
      <c r="AR16" s="35">
        <v>219.04</v>
      </c>
      <c r="AS16" s="35">
        <v>82.9</v>
      </c>
      <c r="AT16" s="35">
        <v>113.88</v>
      </c>
      <c r="AU16" s="35">
        <v>93.16</v>
      </c>
      <c r="AV16" s="35">
        <v>51.59</v>
      </c>
      <c r="AW16" s="35">
        <v>88.56</v>
      </c>
      <c r="AX16" s="35">
        <v>774.32</v>
      </c>
      <c r="AY16" s="35">
        <v>0</v>
      </c>
      <c r="AZ16" s="35">
        <v>251.71</v>
      </c>
      <c r="BA16" s="35">
        <v>129.16</v>
      </c>
      <c r="BB16" s="35">
        <v>176.93</v>
      </c>
      <c r="BC16" s="35">
        <v>68.88</v>
      </c>
      <c r="BD16" s="35">
        <v>0.08</v>
      </c>
      <c r="BE16" s="35">
        <v>0.03</v>
      </c>
      <c r="BF16" s="35">
        <v>0.02</v>
      </c>
      <c r="BG16" s="35">
        <v>0.04</v>
      </c>
      <c r="BH16" s="35">
        <v>0.05</v>
      </c>
      <c r="BI16" s="35">
        <v>0.22</v>
      </c>
      <c r="BJ16" s="35">
        <v>0</v>
      </c>
      <c r="BK16" s="35">
        <v>0.62</v>
      </c>
      <c r="BL16" s="35">
        <v>0</v>
      </c>
      <c r="BM16" s="35">
        <v>0.19</v>
      </c>
      <c r="BN16" s="35">
        <v>0</v>
      </c>
      <c r="BO16" s="35">
        <v>0</v>
      </c>
      <c r="BP16" s="35">
        <v>0</v>
      </c>
      <c r="BQ16" s="35">
        <v>0.04</v>
      </c>
      <c r="BR16" s="35">
        <v>7.0000000000000007E-2</v>
      </c>
      <c r="BS16" s="35">
        <v>0.51</v>
      </c>
      <c r="BT16" s="35">
        <v>0</v>
      </c>
      <c r="BU16" s="35">
        <v>0</v>
      </c>
      <c r="BV16" s="35">
        <v>0.03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144.16999999999999</v>
      </c>
      <c r="CC16" s="34">
        <v>13.99</v>
      </c>
      <c r="CE16" s="32">
        <v>17.489999999999998</v>
      </c>
      <c r="CG16" s="32">
        <v>29.17</v>
      </c>
      <c r="CH16" s="32">
        <v>13.15</v>
      </c>
      <c r="CI16" s="32">
        <v>21.16</v>
      </c>
      <c r="CJ16" s="32">
        <v>1206.23</v>
      </c>
      <c r="CK16" s="32">
        <v>543.36</v>
      </c>
      <c r="CL16" s="32">
        <v>874.8</v>
      </c>
      <c r="CM16" s="32">
        <v>28.14</v>
      </c>
      <c r="CN16" s="32">
        <v>14.7</v>
      </c>
      <c r="CO16" s="32">
        <v>21.42</v>
      </c>
      <c r="CP16" s="32">
        <v>4</v>
      </c>
      <c r="CQ16" s="32">
        <v>0.64</v>
      </c>
      <c r="CR16" s="32">
        <v>8.48</v>
      </c>
    </row>
    <row r="17" spans="1:96" s="32" customFormat="1">
      <c r="A17" s="32" t="str">
        <f>"10"</f>
        <v>10</v>
      </c>
      <c r="B17" s="33" t="s">
        <v>98</v>
      </c>
      <c r="C17" s="34" t="str">
        <f>"8"</f>
        <v>8</v>
      </c>
      <c r="D17" s="34">
        <v>0.06</v>
      </c>
      <c r="E17" s="34">
        <v>0.06</v>
      </c>
      <c r="F17" s="34">
        <v>5.8</v>
      </c>
      <c r="G17" s="34">
        <v>0</v>
      </c>
      <c r="H17" s="34">
        <v>0.1</v>
      </c>
      <c r="I17" s="34">
        <v>52.851199999999999</v>
      </c>
      <c r="J17" s="35">
        <v>3.77</v>
      </c>
      <c r="K17" s="35">
        <v>0.18</v>
      </c>
      <c r="L17" s="35">
        <v>0</v>
      </c>
      <c r="M17" s="35">
        <v>0</v>
      </c>
      <c r="N17" s="35">
        <v>0.1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0.11</v>
      </c>
      <c r="U17" s="35">
        <v>1.2</v>
      </c>
      <c r="V17" s="35">
        <v>2.4</v>
      </c>
      <c r="W17" s="35">
        <v>1.92</v>
      </c>
      <c r="X17" s="35">
        <v>0</v>
      </c>
      <c r="Y17" s="35">
        <v>2.4</v>
      </c>
      <c r="Z17" s="35">
        <v>0.02</v>
      </c>
      <c r="AA17" s="35">
        <v>32</v>
      </c>
      <c r="AB17" s="35">
        <v>24</v>
      </c>
      <c r="AC17" s="35">
        <v>36</v>
      </c>
      <c r="AD17" s="35">
        <v>0.08</v>
      </c>
      <c r="AE17" s="35">
        <v>0</v>
      </c>
      <c r="AF17" s="35">
        <v>0.01</v>
      </c>
      <c r="AG17" s="35">
        <v>0.01</v>
      </c>
      <c r="AH17" s="35">
        <v>0.02</v>
      </c>
      <c r="AI17" s="35">
        <v>0</v>
      </c>
      <c r="AJ17" s="35">
        <v>0</v>
      </c>
      <c r="AK17" s="35">
        <v>3.36</v>
      </c>
      <c r="AL17" s="35">
        <v>3.28</v>
      </c>
      <c r="AM17" s="35">
        <v>6.08</v>
      </c>
      <c r="AN17" s="35">
        <v>3.6</v>
      </c>
      <c r="AO17" s="35">
        <v>1.36</v>
      </c>
      <c r="AP17" s="35">
        <v>3.76</v>
      </c>
      <c r="AQ17" s="35">
        <v>3.44</v>
      </c>
      <c r="AR17" s="35">
        <v>3.36</v>
      </c>
      <c r="AS17" s="35">
        <v>2.88</v>
      </c>
      <c r="AT17" s="35">
        <v>2.08</v>
      </c>
      <c r="AU17" s="35">
        <v>4.5599999999999996</v>
      </c>
      <c r="AV17" s="35">
        <v>2.8</v>
      </c>
      <c r="AW17" s="35">
        <v>1.92</v>
      </c>
      <c r="AX17" s="35">
        <v>11.36</v>
      </c>
      <c r="AY17" s="35">
        <v>0</v>
      </c>
      <c r="AZ17" s="35">
        <v>3.84</v>
      </c>
      <c r="BA17" s="35">
        <v>4.32</v>
      </c>
      <c r="BB17" s="35">
        <v>3.36</v>
      </c>
      <c r="BC17" s="35">
        <v>0.8</v>
      </c>
      <c r="BD17" s="35">
        <v>0.22</v>
      </c>
      <c r="BE17" s="35">
        <v>0.1</v>
      </c>
      <c r="BF17" s="35">
        <v>0.05</v>
      </c>
      <c r="BG17" s="35">
        <v>0.12</v>
      </c>
      <c r="BH17" s="35">
        <v>0.14000000000000001</v>
      </c>
      <c r="BI17" s="35">
        <v>0.64</v>
      </c>
      <c r="BJ17" s="35">
        <v>0</v>
      </c>
      <c r="BK17" s="35">
        <v>1.77</v>
      </c>
      <c r="BL17" s="35">
        <v>0</v>
      </c>
      <c r="BM17" s="35">
        <v>0.55000000000000004</v>
      </c>
      <c r="BN17" s="35">
        <v>0</v>
      </c>
      <c r="BO17" s="35">
        <v>0</v>
      </c>
      <c r="BP17" s="35">
        <v>0</v>
      </c>
      <c r="BQ17" s="35">
        <v>0.12</v>
      </c>
      <c r="BR17" s="35">
        <v>0.19</v>
      </c>
      <c r="BS17" s="35">
        <v>1.44</v>
      </c>
      <c r="BT17" s="35">
        <v>0</v>
      </c>
      <c r="BU17" s="35">
        <v>0</v>
      </c>
      <c r="BV17" s="35">
        <v>7.0000000000000007E-2</v>
      </c>
      <c r="BW17" s="35">
        <v>0.01</v>
      </c>
      <c r="BX17" s="35">
        <v>0</v>
      </c>
      <c r="BY17" s="35">
        <v>0</v>
      </c>
      <c r="BZ17" s="35">
        <v>0</v>
      </c>
      <c r="CA17" s="35">
        <v>0</v>
      </c>
      <c r="CB17" s="35">
        <v>2</v>
      </c>
      <c r="CC17" s="34">
        <v>9.5299999999999994</v>
      </c>
      <c r="CE17" s="32">
        <v>36</v>
      </c>
      <c r="CG17" s="32">
        <v>0.4</v>
      </c>
      <c r="CH17" s="32">
        <v>0.1</v>
      </c>
      <c r="CI17" s="32">
        <v>0.25</v>
      </c>
      <c r="CJ17" s="32">
        <v>20</v>
      </c>
      <c r="CK17" s="32">
        <v>8.1999999999999993</v>
      </c>
      <c r="CL17" s="32">
        <v>14.1</v>
      </c>
      <c r="CM17" s="32">
        <v>1.71</v>
      </c>
      <c r="CN17" s="32">
        <v>0.87</v>
      </c>
      <c r="CO17" s="32">
        <v>1.29</v>
      </c>
      <c r="CP17" s="32">
        <v>0</v>
      </c>
      <c r="CQ17" s="32">
        <v>0</v>
      </c>
      <c r="CR17" s="32">
        <v>5.78</v>
      </c>
    </row>
    <row r="18" spans="1:96" s="32" customFormat="1">
      <c r="A18" s="32" t="str">
        <f>"2"</f>
        <v>2</v>
      </c>
      <c r="B18" s="33" t="s">
        <v>94</v>
      </c>
      <c r="C18" s="34" t="str">
        <f>"46,1"</f>
        <v>46,1</v>
      </c>
      <c r="D18" s="34">
        <v>3.05</v>
      </c>
      <c r="E18" s="34">
        <v>0</v>
      </c>
      <c r="F18" s="34">
        <v>0.3</v>
      </c>
      <c r="G18" s="34">
        <v>0.3</v>
      </c>
      <c r="H18" s="34">
        <v>21.62</v>
      </c>
      <c r="I18" s="34">
        <v>103.21836099999999</v>
      </c>
      <c r="J18" s="35">
        <v>0</v>
      </c>
      <c r="K18" s="35">
        <v>0</v>
      </c>
      <c r="L18" s="35">
        <v>0</v>
      </c>
      <c r="M18" s="35">
        <v>0</v>
      </c>
      <c r="N18" s="35">
        <v>0.51</v>
      </c>
      <c r="O18" s="35">
        <v>21.02</v>
      </c>
      <c r="P18" s="35">
        <v>0.09</v>
      </c>
      <c r="Q18" s="35">
        <v>0</v>
      </c>
      <c r="R18" s="35">
        <v>0</v>
      </c>
      <c r="S18" s="35">
        <v>0</v>
      </c>
      <c r="T18" s="35">
        <v>0.83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147.19</v>
      </c>
      <c r="AL18" s="35">
        <v>153.21</v>
      </c>
      <c r="AM18" s="35">
        <v>234.63</v>
      </c>
      <c r="AN18" s="35">
        <v>77.81</v>
      </c>
      <c r="AO18" s="35">
        <v>46.12</v>
      </c>
      <c r="AP18" s="35">
        <v>92.25</v>
      </c>
      <c r="AQ18" s="35">
        <v>34.89</v>
      </c>
      <c r="AR18" s="35">
        <v>166.85</v>
      </c>
      <c r="AS18" s="35">
        <v>103.48</v>
      </c>
      <c r="AT18" s="35">
        <v>144.38999999999999</v>
      </c>
      <c r="AU18" s="35">
        <v>119.12</v>
      </c>
      <c r="AV18" s="35">
        <v>62.57</v>
      </c>
      <c r="AW18" s="35">
        <v>110.7</v>
      </c>
      <c r="AX18" s="35">
        <v>925.67</v>
      </c>
      <c r="AY18" s="35">
        <v>0</v>
      </c>
      <c r="AZ18" s="35">
        <v>301.60000000000002</v>
      </c>
      <c r="BA18" s="35">
        <v>131.15</v>
      </c>
      <c r="BB18" s="35">
        <v>87.03</v>
      </c>
      <c r="BC18" s="35">
        <v>68.98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0.04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0.03</v>
      </c>
      <c r="BT18" s="35">
        <v>0</v>
      </c>
      <c r="BU18" s="35">
        <v>0</v>
      </c>
      <c r="BV18" s="35">
        <v>0.13</v>
      </c>
      <c r="BW18" s="35">
        <v>0.01</v>
      </c>
      <c r="BX18" s="35">
        <v>0</v>
      </c>
      <c r="BY18" s="35">
        <v>0</v>
      </c>
      <c r="BZ18" s="35">
        <v>0</v>
      </c>
      <c r="CA18" s="35">
        <v>0</v>
      </c>
      <c r="CB18" s="35">
        <v>18.03</v>
      </c>
      <c r="CC18" s="34">
        <v>2.58</v>
      </c>
      <c r="CE18" s="32">
        <v>0</v>
      </c>
      <c r="CG18" s="32">
        <v>0</v>
      </c>
      <c r="CH18" s="32">
        <v>0</v>
      </c>
      <c r="CI18" s="32">
        <v>0</v>
      </c>
      <c r="CJ18" s="32">
        <v>844.27</v>
      </c>
      <c r="CK18" s="32">
        <v>325.27</v>
      </c>
      <c r="CL18" s="32">
        <v>584.77</v>
      </c>
      <c r="CM18" s="32">
        <v>6.75</v>
      </c>
      <c r="CN18" s="32">
        <v>6.75</v>
      </c>
      <c r="CO18" s="32">
        <v>6.75</v>
      </c>
      <c r="CP18" s="32">
        <v>0</v>
      </c>
      <c r="CQ18" s="32">
        <v>0</v>
      </c>
      <c r="CR18" s="32">
        <v>2.15</v>
      </c>
    </row>
    <row r="19" spans="1:96" s="28" customFormat="1">
      <c r="A19" s="28" t="str">
        <f>"27/10"</f>
        <v>27/10</v>
      </c>
      <c r="B19" s="29" t="s">
        <v>95</v>
      </c>
      <c r="C19" s="30" t="str">
        <f>"200"</f>
        <v>200</v>
      </c>
      <c r="D19" s="30">
        <v>0.1</v>
      </c>
      <c r="E19" s="30">
        <v>0</v>
      </c>
      <c r="F19" s="30">
        <v>0.02</v>
      </c>
      <c r="G19" s="30">
        <v>0.02</v>
      </c>
      <c r="H19" s="30">
        <v>5.94</v>
      </c>
      <c r="I19" s="30">
        <v>23.095202</v>
      </c>
      <c r="J19" s="31">
        <v>0</v>
      </c>
      <c r="K19" s="31">
        <v>0</v>
      </c>
      <c r="L19" s="31">
        <v>0</v>
      </c>
      <c r="M19" s="31">
        <v>0</v>
      </c>
      <c r="N19" s="31">
        <v>5.89</v>
      </c>
      <c r="O19" s="31">
        <v>0</v>
      </c>
      <c r="P19" s="31">
        <v>0.05</v>
      </c>
      <c r="Q19" s="31">
        <v>0</v>
      </c>
      <c r="R19" s="31">
        <v>0</v>
      </c>
      <c r="S19" s="31">
        <v>0</v>
      </c>
      <c r="T19" s="31">
        <v>0.03</v>
      </c>
      <c r="U19" s="31">
        <v>0.06</v>
      </c>
      <c r="V19" s="31">
        <v>0.18</v>
      </c>
      <c r="W19" s="31">
        <v>0.17</v>
      </c>
      <c r="X19" s="31">
        <v>0</v>
      </c>
      <c r="Y19" s="31">
        <v>0</v>
      </c>
      <c r="Z19" s="31">
        <v>0.02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200.05</v>
      </c>
      <c r="CC19" s="30">
        <v>1.2</v>
      </c>
      <c r="CE19" s="28">
        <v>0</v>
      </c>
      <c r="CG19" s="28">
        <v>0.6</v>
      </c>
      <c r="CH19" s="28">
        <v>0.6</v>
      </c>
      <c r="CI19" s="28">
        <v>0.6</v>
      </c>
      <c r="CJ19" s="28">
        <v>60</v>
      </c>
      <c r="CK19" s="28">
        <v>24.6</v>
      </c>
      <c r="CL19" s="28">
        <v>42.3</v>
      </c>
      <c r="CM19" s="28">
        <v>6.54</v>
      </c>
      <c r="CN19" s="28">
        <v>3.84</v>
      </c>
      <c r="CO19" s="28">
        <v>5.19</v>
      </c>
      <c r="CP19" s="28">
        <v>6</v>
      </c>
      <c r="CQ19" s="28">
        <v>0</v>
      </c>
      <c r="CR19" s="28">
        <v>0.73</v>
      </c>
    </row>
    <row r="20" spans="1:96" s="36" customFormat="1" ht="11.4">
      <c r="B20" s="37" t="s">
        <v>99</v>
      </c>
      <c r="C20" s="38"/>
      <c r="D20" s="38">
        <v>7.46</v>
      </c>
      <c r="E20" s="38">
        <v>1.95</v>
      </c>
      <c r="F20" s="38">
        <v>10.199999999999999</v>
      </c>
      <c r="G20" s="38">
        <v>0.57999999999999996</v>
      </c>
      <c r="H20" s="38">
        <v>51.24</v>
      </c>
      <c r="I20" s="38">
        <v>325.83999999999997</v>
      </c>
      <c r="J20" s="39">
        <v>6.61</v>
      </c>
      <c r="K20" s="39">
        <v>0.25</v>
      </c>
      <c r="L20" s="39">
        <v>0</v>
      </c>
      <c r="M20" s="39">
        <v>0</v>
      </c>
      <c r="N20" s="39">
        <v>13.28</v>
      </c>
      <c r="O20" s="39">
        <v>36.979999999999997</v>
      </c>
      <c r="P20" s="39">
        <v>0.98</v>
      </c>
      <c r="Q20" s="39">
        <v>0</v>
      </c>
      <c r="R20" s="39">
        <v>0</v>
      </c>
      <c r="S20" s="39">
        <v>0.06</v>
      </c>
      <c r="T20" s="39">
        <v>2.2400000000000002</v>
      </c>
      <c r="U20" s="39">
        <v>282.29000000000002</v>
      </c>
      <c r="V20" s="39">
        <v>115.09</v>
      </c>
      <c r="W20" s="39">
        <v>77.040000000000006</v>
      </c>
      <c r="X20" s="39">
        <v>11.93</v>
      </c>
      <c r="Y20" s="39">
        <v>72.7</v>
      </c>
      <c r="Z20" s="39">
        <v>0.34</v>
      </c>
      <c r="AA20" s="39">
        <v>47.36</v>
      </c>
      <c r="AB20" s="39">
        <v>36.799999999999997</v>
      </c>
      <c r="AC20" s="39">
        <v>64.48</v>
      </c>
      <c r="AD20" s="39">
        <v>0.5</v>
      </c>
      <c r="AE20" s="39">
        <v>0.05</v>
      </c>
      <c r="AF20" s="39">
        <v>0.1</v>
      </c>
      <c r="AG20" s="39">
        <v>0.31</v>
      </c>
      <c r="AH20" s="39">
        <v>1.3</v>
      </c>
      <c r="AI20" s="39">
        <v>0.33</v>
      </c>
      <c r="AJ20" s="39">
        <v>0</v>
      </c>
      <c r="AK20" s="39">
        <v>367.79</v>
      </c>
      <c r="AL20" s="39">
        <v>362.87</v>
      </c>
      <c r="AM20" s="39">
        <v>603.95000000000005</v>
      </c>
      <c r="AN20" s="39">
        <v>277.68</v>
      </c>
      <c r="AO20" s="39">
        <v>129.81</v>
      </c>
      <c r="AP20" s="39">
        <v>251.43</v>
      </c>
      <c r="AQ20" s="39">
        <v>91.97</v>
      </c>
      <c r="AR20" s="39">
        <v>389.25</v>
      </c>
      <c r="AS20" s="39">
        <v>189.26</v>
      </c>
      <c r="AT20" s="39">
        <v>260.35000000000002</v>
      </c>
      <c r="AU20" s="39">
        <v>216.84</v>
      </c>
      <c r="AV20" s="39">
        <v>116.95</v>
      </c>
      <c r="AW20" s="39">
        <v>201.17</v>
      </c>
      <c r="AX20" s="39">
        <v>1711.35</v>
      </c>
      <c r="AY20" s="39">
        <v>0</v>
      </c>
      <c r="AZ20" s="39">
        <v>557.15</v>
      </c>
      <c r="BA20" s="39">
        <v>264.63</v>
      </c>
      <c r="BB20" s="39">
        <v>267.32</v>
      </c>
      <c r="BC20" s="39">
        <v>138.66999999999999</v>
      </c>
      <c r="BD20" s="39">
        <v>0.28999999999999998</v>
      </c>
      <c r="BE20" s="39">
        <v>0.13</v>
      </c>
      <c r="BF20" s="39">
        <v>7.0000000000000007E-2</v>
      </c>
      <c r="BG20" s="39">
        <v>0.16</v>
      </c>
      <c r="BH20" s="39">
        <v>0.19</v>
      </c>
      <c r="BI20" s="39">
        <v>0.86</v>
      </c>
      <c r="BJ20" s="39">
        <v>0</v>
      </c>
      <c r="BK20" s="39">
        <v>2.4300000000000002</v>
      </c>
      <c r="BL20" s="39">
        <v>0</v>
      </c>
      <c r="BM20" s="39">
        <v>0.74</v>
      </c>
      <c r="BN20" s="39">
        <v>0</v>
      </c>
      <c r="BO20" s="39">
        <v>0</v>
      </c>
      <c r="BP20" s="39">
        <v>0</v>
      </c>
      <c r="BQ20" s="39">
        <v>0.17</v>
      </c>
      <c r="BR20" s="39">
        <v>0.25</v>
      </c>
      <c r="BS20" s="39">
        <v>1.98</v>
      </c>
      <c r="BT20" s="39">
        <v>0</v>
      </c>
      <c r="BU20" s="39">
        <v>0</v>
      </c>
      <c r="BV20" s="39">
        <v>0.23</v>
      </c>
      <c r="BW20" s="39">
        <v>0.01</v>
      </c>
      <c r="BX20" s="39">
        <v>0</v>
      </c>
      <c r="BY20" s="39">
        <v>0</v>
      </c>
      <c r="BZ20" s="39">
        <v>0</v>
      </c>
      <c r="CA20" s="39">
        <v>0</v>
      </c>
      <c r="CB20" s="39">
        <v>364.24</v>
      </c>
      <c r="CC20" s="38">
        <f>SUM($CC$15:$CC$19)</f>
        <v>27.3</v>
      </c>
      <c r="CD20" s="36">
        <f>$I$20/$I$82*100</f>
        <v>6.199391171993911</v>
      </c>
      <c r="CE20" s="36">
        <v>53.49</v>
      </c>
      <c r="CG20" s="36">
        <v>30.17</v>
      </c>
      <c r="CH20" s="36">
        <v>13.85</v>
      </c>
      <c r="CI20" s="36">
        <v>22.01</v>
      </c>
      <c r="CJ20" s="36">
        <v>2130.5</v>
      </c>
      <c r="CK20" s="36">
        <v>901.42</v>
      </c>
      <c r="CL20" s="36">
        <v>1515.96</v>
      </c>
      <c r="CM20" s="36">
        <v>43.14</v>
      </c>
      <c r="CN20" s="36">
        <v>26.17</v>
      </c>
      <c r="CO20" s="36">
        <v>34.65</v>
      </c>
      <c r="CP20" s="36">
        <v>10</v>
      </c>
      <c r="CQ20" s="36">
        <v>0.64</v>
      </c>
    </row>
    <row r="21" spans="1:96">
      <c r="B21" s="27" t="s">
        <v>100</v>
      </c>
      <c r="C21" s="16"/>
      <c r="D21" s="16"/>
      <c r="E21" s="16"/>
      <c r="F21" s="16"/>
      <c r="G21" s="16"/>
      <c r="H21" s="16"/>
      <c r="I21" s="16"/>
    </row>
    <row r="22" spans="1:96" s="32" customFormat="1" ht="24">
      <c r="A22" s="32" t="str">
        <f>"5/4"</f>
        <v>5/4</v>
      </c>
      <c r="B22" s="33" t="s">
        <v>93</v>
      </c>
      <c r="C22" s="34" t="str">
        <f>"160"</f>
        <v>160</v>
      </c>
      <c r="D22" s="34">
        <v>4.25</v>
      </c>
      <c r="E22" s="34">
        <v>1.88</v>
      </c>
      <c r="F22" s="34">
        <v>4.07</v>
      </c>
      <c r="G22" s="34">
        <v>0.26</v>
      </c>
      <c r="H22" s="34">
        <v>23.58</v>
      </c>
      <c r="I22" s="34">
        <v>146.6736416</v>
      </c>
      <c r="J22" s="35">
        <v>2.84</v>
      </c>
      <c r="K22" s="35">
        <v>7.0000000000000007E-2</v>
      </c>
      <c r="L22" s="35">
        <v>0</v>
      </c>
      <c r="M22" s="35">
        <v>0</v>
      </c>
      <c r="N22" s="35">
        <v>6.78</v>
      </c>
      <c r="O22" s="35">
        <v>15.96</v>
      </c>
      <c r="P22" s="35">
        <v>0.84</v>
      </c>
      <c r="Q22" s="35">
        <v>0</v>
      </c>
      <c r="R22" s="35">
        <v>0</v>
      </c>
      <c r="S22" s="35">
        <v>0.06</v>
      </c>
      <c r="T22" s="35">
        <v>1.26</v>
      </c>
      <c r="U22" s="35">
        <v>281.02999999999997</v>
      </c>
      <c r="V22" s="35">
        <v>112.51</v>
      </c>
      <c r="W22" s="35">
        <v>74.94</v>
      </c>
      <c r="X22" s="35">
        <v>11.93</v>
      </c>
      <c r="Y22" s="35">
        <v>70.3</v>
      </c>
      <c r="Z22" s="35">
        <v>0.31</v>
      </c>
      <c r="AA22" s="35">
        <v>15.36</v>
      </c>
      <c r="AB22" s="35">
        <v>12.8</v>
      </c>
      <c r="AC22" s="35">
        <v>28.48</v>
      </c>
      <c r="AD22" s="35">
        <v>0.42</v>
      </c>
      <c r="AE22" s="35">
        <v>0.04</v>
      </c>
      <c r="AF22" s="35">
        <v>0.09</v>
      </c>
      <c r="AG22" s="35">
        <v>0.3</v>
      </c>
      <c r="AH22" s="35">
        <v>1.29</v>
      </c>
      <c r="AI22" s="35">
        <v>0.33</v>
      </c>
      <c r="AJ22" s="35">
        <v>0</v>
      </c>
      <c r="AK22" s="35">
        <v>217.24</v>
      </c>
      <c r="AL22" s="35">
        <v>206.38</v>
      </c>
      <c r="AM22" s="35">
        <v>363.25</v>
      </c>
      <c r="AN22" s="35">
        <v>196.27</v>
      </c>
      <c r="AO22" s="35">
        <v>82.33</v>
      </c>
      <c r="AP22" s="35">
        <v>155.41999999999999</v>
      </c>
      <c r="AQ22" s="35">
        <v>53.63</v>
      </c>
      <c r="AR22" s="35">
        <v>219.04</v>
      </c>
      <c r="AS22" s="35">
        <v>82.9</v>
      </c>
      <c r="AT22" s="35">
        <v>113.88</v>
      </c>
      <c r="AU22" s="35">
        <v>93.16</v>
      </c>
      <c r="AV22" s="35">
        <v>51.59</v>
      </c>
      <c r="AW22" s="35">
        <v>88.56</v>
      </c>
      <c r="AX22" s="35">
        <v>774.32</v>
      </c>
      <c r="AY22" s="35">
        <v>0</v>
      </c>
      <c r="AZ22" s="35">
        <v>251.71</v>
      </c>
      <c r="BA22" s="35">
        <v>129.16</v>
      </c>
      <c r="BB22" s="35">
        <v>176.93</v>
      </c>
      <c r="BC22" s="35">
        <v>68.88</v>
      </c>
      <c r="BD22" s="35">
        <v>0.08</v>
      </c>
      <c r="BE22" s="35">
        <v>0.03</v>
      </c>
      <c r="BF22" s="35">
        <v>0.02</v>
      </c>
      <c r="BG22" s="35">
        <v>0.04</v>
      </c>
      <c r="BH22" s="35">
        <v>0.05</v>
      </c>
      <c r="BI22" s="35">
        <v>0.22</v>
      </c>
      <c r="BJ22" s="35">
        <v>0</v>
      </c>
      <c r="BK22" s="35">
        <v>0.62</v>
      </c>
      <c r="BL22" s="35">
        <v>0</v>
      </c>
      <c r="BM22" s="35">
        <v>0.19</v>
      </c>
      <c r="BN22" s="35">
        <v>0</v>
      </c>
      <c r="BO22" s="35">
        <v>0</v>
      </c>
      <c r="BP22" s="35">
        <v>0</v>
      </c>
      <c r="BQ22" s="35">
        <v>0.04</v>
      </c>
      <c r="BR22" s="35">
        <v>7.0000000000000007E-2</v>
      </c>
      <c r="BS22" s="35">
        <v>0.51</v>
      </c>
      <c r="BT22" s="35">
        <v>0</v>
      </c>
      <c r="BU22" s="35">
        <v>0</v>
      </c>
      <c r="BV22" s="35">
        <v>0.03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144.16999999999999</v>
      </c>
      <c r="CC22" s="34">
        <v>13.99</v>
      </c>
      <c r="CE22" s="32">
        <v>17.489999999999998</v>
      </c>
      <c r="CG22" s="32">
        <v>31.94</v>
      </c>
      <c r="CH22" s="32">
        <v>14.21</v>
      </c>
      <c r="CI22" s="32">
        <v>23.07</v>
      </c>
      <c r="CJ22" s="32">
        <v>1339.22</v>
      </c>
      <c r="CK22" s="32">
        <v>598.78</v>
      </c>
      <c r="CL22" s="32">
        <v>969</v>
      </c>
      <c r="CM22" s="32">
        <v>31.2</v>
      </c>
      <c r="CN22" s="32">
        <v>15.96</v>
      </c>
      <c r="CO22" s="32">
        <v>23.58</v>
      </c>
      <c r="CP22" s="32">
        <v>4</v>
      </c>
      <c r="CQ22" s="32">
        <v>0.64</v>
      </c>
      <c r="CR22" s="32">
        <v>8.48</v>
      </c>
    </row>
    <row r="23" spans="1:96" s="32" customFormat="1">
      <c r="A23" s="32" t="str">
        <f>"726/1"</f>
        <v>726/1</v>
      </c>
      <c r="B23" s="33" t="s">
        <v>101</v>
      </c>
      <c r="C23" s="34" t="str">
        <f>"60"</f>
        <v>60</v>
      </c>
      <c r="D23" s="34">
        <v>7.76</v>
      </c>
      <c r="E23" s="34">
        <v>0.04</v>
      </c>
      <c r="F23" s="34">
        <v>4.1399999999999997</v>
      </c>
      <c r="G23" s="34">
        <v>1.8</v>
      </c>
      <c r="H23" s="34">
        <v>41.94</v>
      </c>
      <c r="I23" s="34">
        <v>232.74401000000003</v>
      </c>
      <c r="J23" s="35">
        <v>2.66</v>
      </c>
      <c r="K23" s="35">
        <v>0.11</v>
      </c>
      <c r="L23" s="35">
        <v>0</v>
      </c>
      <c r="M23" s="35">
        <v>0</v>
      </c>
      <c r="N23" s="35">
        <v>14.64</v>
      </c>
      <c r="O23" s="35">
        <v>25.55</v>
      </c>
      <c r="P23" s="35">
        <v>1.75</v>
      </c>
      <c r="Q23" s="35">
        <v>0</v>
      </c>
      <c r="R23" s="35">
        <v>0</v>
      </c>
      <c r="S23" s="35">
        <v>0.18</v>
      </c>
      <c r="T23" s="35">
        <v>1.03</v>
      </c>
      <c r="U23" s="35">
        <v>258.14999999999998</v>
      </c>
      <c r="V23" s="35">
        <v>70.489999999999995</v>
      </c>
      <c r="W23" s="35">
        <v>12.67</v>
      </c>
      <c r="X23" s="35">
        <v>17.23</v>
      </c>
      <c r="Y23" s="35">
        <v>45.68</v>
      </c>
      <c r="Z23" s="35">
        <v>1.05</v>
      </c>
      <c r="AA23" s="35">
        <v>12</v>
      </c>
      <c r="AB23" s="35">
        <v>12</v>
      </c>
      <c r="AC23" s="35">
        <v>22.5</v>
      </c>
      <c r="AD23" s="35">
        <v>1.07</v>
      </c>
      <c r="AE23" s="35">
        <v>7.0000000000000007E-2</v>
      </c>
      <c r="AF23" s="35">
        <v>0.03</v>
      </c>
      <c r="AG23" s="35">
        <v>0.77</v>
      </c>
      <c r="AH23" s="35">
        <v>1.81</v>
      </c>
      <c r="AI23" s="35">
        <v>0</v>
      </c>
      <c r="AJ23" s="35">
        <v>0</v>
      </c>
      <c r="AK23" s="35">
        <v>211.78</v>
      </c>
      <c r="AL23" s="35">
        <v>219.63</v>
      </c>
      <c r="AM23" s="35">
        <v>336.9</v>
      </c>
      <c r="AN23" s="35">
        <v>114.35</v>
      </c>
      <c r="AO23" s="35">
        <v>66.790000000000006</v>
      </c>
      <c r="AP23" s="35">
        <v>134.19</v>
      </c>
      <c r="AQ23" s="35">
        <v>51.65</v>
      </c>
      <c r="AR23" s="35">
        <v>238.85</v>
      </c>
      <c r="AS23" s="35">
        <v>148.9</v>
      </c>
      <c r="AT23" s="35">
        <v>205.95</v>
      </c>
      <c r="AU23" s="35">
        <v>172.44</v>
      </c>
      <c r="AV23" s="35">
        <v>92.45</v>
      </c>
      <c r="AW23" s="35">
        <v>159.05000000000001</v>
      </c>
      <c r="AX23" s="35">
        <v>1317.97</v>
      </c>
      <c r="AY23" s="35">
        <v>0</v>
      </c>
      <c r="AZ23" s="35">
        <v>429.2</v>
      </c>
      <c r="BA23" s="35">
        <v>189.22</v>
      </c>
      <c r="BB23" s="35">
        <v>127.18</v>
      </c>
      <c r="BC23" s="35">
        <v>98.04</v>
      </c>
      <c r="BD23" s="35">
        <v>0.12</v>
      </c>
      <c r="BE23" s="35">
        <v>0.05</v>
      </c>
      <c r="BF23" s="35">
        <v>0.03</v>
      </c>
      <c r="BG23" s="35">
        <v>7.0000000000000007E-2</v>
      </c>
      <c r="BH23" s="35">
        <v>0.08</v>
      </c>
      <c r="BI23" s="35">
        <v>0.36</v>
      </c>
      <c r="BJ23" s="35">
        <v>0</v>
      </c>
      <c r="BK23" s="35">
        <v>1.1499999999999999</v>
      </c>
      <c r="BL23" s="35">
        <v>0</v>
      </c>
      <c r="BM23" s="35">
        <v>0.38</v>
      </c>
      <c r="BN23" s="35">
        <v>0.01</v>
      </c>
      <c r="BO23" s="35">
        <v>0</v>
      </c>
      <c r="BP23" s="35">
        <v>0</v>
      </c>
      <c r="BQ23" s="35">
        <v>7.0000000000000007E-2</v>
      </c>
      <c r="BR23" s="35">
        <v>0.11</v>
      </c>
      <c r="BS23" s="35">
        <v>1.41</v>
      </c>
      <c r="BT23" s="35">
        <v>0</v>
      </c>
      <c r="BU23" s="35">
        <v>0</v>
      </c>
      <c r="BV23" s="35">
        <v>0.56999999999999995</v>
      </c>
      <c r="BW23" s="35">
        <v>0.01</v>
      </c>
      <c r="BX23" s="35">
        <v>0</v>
      </c>
      <c r="BY23" s="35">
        <v>0</v>
      </c>
      <c r="BZ23" s="35">
        <v>0</v>
      </c>
      <c r="CA23" s="35">
        <v>0</v>
      </c>
      <c r="CB23" s="35">
        <v>33.770000000000003</v>
      </c>
      <c r="CC23" s="34">
        <v>20.149999999999999</v>
      </c>
      <c r="CE23" s="32">
        <v>14</v>
      </c>
      <c r="CG23" s="32">
        <v>0</v>
      </c>
      <c r="CH23" s="32">
        <v>0</v>
      </c>
      <c r="CI23" s="32">
        <v>0</v>
      </c>
      <c r="CJ23" s="32">
        <v>1140</v>
      </c>
      <c r="CK23" s="32">
        <v>439.2</v>
      </c>
      <c r="CL23" s="32">
        <v>789.6</v>
      </c>
      <c r="CM23" s="32">
        <v>9.1199999999999992</v>
      </c>
      <c r="CN23" s="32">
        <v>9.1199999999999992</v>
      </c>
      <c r="CO23" s="32">
        <v>9.1199999999999992</v>
      </c>
      <c r="CP23" s="32">
        <v>0</v>
      </c>
      <c r="CQ23" s="32">
        <v>0</v>
      </c>
      <c r="CR23" s="32">
        <v>12.21</v>
      </c>
    </row>
    <row r="24" spans="1:96" s="32" customFormat="1">
      <c r="A24" s="32" t="str">
        <f>"2"</f>
        <v>2</v>
      </c>
      <c r="B24" s="33" t="s">
        <v>94</v>
      </c>
      <c r="C24" s="34" t="str">
        <f>"31,7"</f>
        <v>31,7</v>
      </c>
      <c r="D24" s="34">
        <v>2.1</v>
      </c>
      <c r="E24" s="34">
        <v>0</v>
      </c>
      <c r="F24" s="34">
        <v>0.21</v>
      </c>
      <c r="G24" s="34">
        <v>0.21</v>
      </c>
      <c r="H24" s="34">
        <v>14.87</v>
      </c>
      <c r="I24" s="34">
        <v>70.97661699999999</v>
      </c>
      <c r="J24" s="35">
        <v>0</v>
      </c>
      <c r="K24" s="35">
        <v>0</v>
      </c>
      <c r="L24" s="35">
        <v>0</v>
      </c>
      <c r="M24" s="35">
        <v>0</v>
      </c>
      <c r="N24" s="35">
        <v>0.35</v>
      </c>
      <c r="O24" s="35">
        <v>14.46</v>
      </c>
      <c r="P24" s="35">
        <v>0.06</v>
      </c>
      <c r="Q24" s="35">
        <v>0</v>
      </c>
      <c r="R24" s="35">
        <v>0</v>
      </c>
      <c r="S24" s="35">
        <v>0</v>
      </c>
      <c r="T24" s="35">
        <v>0.56999999999999995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101.21</v>
      </c>
      <c r="AL24" s="35">
        <v>105.35</v>
      </c>
      <c r="AM24" s="35">
        <v>161.34</v>
      </c>
      <c r="AN24" s="35">
        <v>53.5</v>
      </c>
      <c r="AO24" s="35">
        <v>31.72</v>
      </c>
      <c r="AP24" s="35">
        <v>63.43</v>
      </c>
      <c r="AQ24" s="35">
        <v>23.99</v>
      </c>
      <c r="AR24" s="35">
        <v>114.73</v>
      </c>
      <c r="AS24" s="35">
        <v>71.150000000000006</v>
      </c>
      <c r="AT24" s="35">
        <v>99.28</v>
      </c>
      <c r="AU24" s="35">
        <v>81.91</v>
      </c>
      <c r="AV24" s="35">
        <v>43.02</v>
      </c>
      <c r="AW24" s="35">
        <v>76.12</v>
      </c>
      <c r="AX24" s="35">
        <v>636.52</v>
      </c>
      <c r="AY24" s="35">
        <v>0</v>
      </c>
      <c r="AZ24" s="35">
        <v>207.39</v>
      </c>
      <c r="BA24" s="35">
        <v>90.18</v>
      </c>
      <c r="BB24" s="35">
        <v>59.85</v>
      </c>
      <c r="BC24" s="35">
        <v>47.44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0.09</v>
      </c>
      <c r="BW24" s="35">
        <v>0</v>
      </c>
      <c r="BX24" s="35">
        <v>0</v>
      </c>
      <c r="BY24" s="35">
        <v>0</v>
      </c>
      <c r="BZ24" s="35">
        <v>0</v>
      </c>
      <c r="CA24" s="35">
        <v>0</v>
      </c>
      <c r="CB24" s="35">
        <v>12.39</v>
      </c>
      <c r="CC24" s="34">
        <v>1.78</v>
      </c>
      <c r="CE24" s="32">
        <v>0</v>
      </c>
      <c r="CG24" s="32">
        <v>0</v>
      </c>
      <c r="CH24" s="32">
        <v>0</v>
      </c>
      <c r="CI24" s="32">
        <v>0</v>
      </c>
      <c r="CJ24" s="32">
        <v>698.46</v>
      </c>
      <c r="CK24" s="32">
        <v>269.08999999999997</v>
      </c>
      <c r="CL24" s="32">
        <v>483.77</v>
      </c>
      <c r="CM24" s="32">
        <v>5.59</v>
      </c>
      <c r="CN24" s="32">
        <v>5.59</v>
      </c>
      <c r="CO24" s="32">
        <v>5.59</v>
      </c>
      <c r="CP24" s="32">
        <v>0</v>
      </c>
      <c r="CQ24" s="32">
        <v>0</v>
      </c>
      <c r="CR24" s="32">
        <v>1.48</v>
      </c>
    </row>
    <row r="25" spans="1:96" s="32" customFormat="1">
      <c r="A25" s="32" t="str">
        <f>"36/10"</f>
        <v>36/10</v>
      </c>
      <c r="B25" s="33" t="s">
        <v>102</v>
      </c>
      <c r="C25" s="34" t="str">
        <f>"180"</f>
        <v>180</v>
      </c>
      <c r="D25" s="34">
        <v>3.48</v>
      </c>
      <c r="E25" s="34">
        <v>2.61</v>
      </c>
      <c r="F25" s="34">
        <v>3.13</v>
      </c>
      <c r="G25" s="34">
        <v>0.68</v>
      </c>
      <c r="H25" s="34">
        <v>9.35</v>
      </c>
      <c r="I25" s="34">
        <v>75.887965000000008</v>
      </c>
      <c r="J25" s="35">
        <v>2.21</v>
      </c>
      <c r="K25" s="35">
        <v>0</v>
      </c>
      <c r="L25" s="35">
        <v>0</v>
      </c>
      <c r="M25" s="35">
        <v>0</v>
      </c>
      <c r="N25" s="35">
        <v>7.56</v>
      </c>
      <c r="O25" s="35">
        <v>0.34</v>
      </c>
      <c r="P25" s="35">
        <v>1.45</v>
      </c>
      <c r="Q25" s="35">
        <v>0</v>
      </c>
      <c r="R25" s="35">
        <v>0</v>
      </c>
      <c r="S25" s="35">
        <v>0.27</v>
      </c>
      <c r="T25" s="35">
        <v>0.92</v>
      </c>
      <c r="U25" s="35">
        <v>45.63</v>
      </c>
      <c r="V25" s="35">
        <v>175.49</v>
      </c>
      <c r="W25" s="35">
        <v>100.21</v>
      </c>
      <c r="X25" s="35">
        <v>27.6</v>
      </c>
      <c r="Y25" s="35">
        <v>96.11</v>
      </c>
      <c r="Z25" s="35">
        <v>0.95</v>
      </c>
      <c r="AA25" s="35">
        <v>10.8</v>
      </c>
      <c r="AB25" s="35">
        <v>7.92</v>
      </c>
      <c r="AC25" s="35">
        <v>19.940000000000001</v>
      </c>
      <c r="AD25" s="35">
        <v>0.01</v>
      </c>
      <c r="AE25" s="35">
        <v>0.03</v>
      </c>
      <c r="AF25" s="35">
        <v>0.12</v>
      </c>
      <c r="AG25" s="35">
        <v>0.14000000000000001</v>
      </c>
      <c r="AH25" s="35">
        <v>1.03</v>
      </c>
      <c r="AI25" s="35">
        <v>0.47</v>
      </c>
      <c r="AJ25" s="35">
        <v>0</v>
      </c>
      <c r="AK25" s="35">
        <v>137.9</v>
      </c>
      <c r="AL25" s="35">
        <v>136.21</v>
      </c>
      <c r="AM25" s="35">
        <v>233.5</v>
      </c>
      <c r="AN25" s="35">
        <v>187.81</v>
      </c>
      <c r="AO25" s="35">
        <v>62.6</v>
      </c>
      <c r="AP25" s="35">
        <v>109.98</v>
      </c>
      <c r="AQ25" s="35">
        <v>36.380000000000003</v>
      </c>
      <c r="AR25" s="35">
        <v>123.52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155.66</v>
      </c>
      <c r="BC25" s="35">
        <v>22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178.79</v>
      </c>
      <c r="CC25" s="34">
        <v>13.56</v>
      </c>
      <c r="CE25" s="32">
        <v>12.12</v>
      </c>
      <c r="CG25" s="32">
        <v>10</v>
      </c>
      <c r="CH25" s="32">
        <v>2.2200000000000002</v>
      </c>
      <c r="CI25" s="32">
        <v>6.11</v>
      </c>
      <c r="CJ25" s="32">
        <v>638.89</v>
      </c>
      <c r="CK25" s="32">
        <v>233.33</v>
      </c>
      <c r="CL25" s="32">
        <v>436.11</v>
      </c>
      <c r="CM25" s="32">
        <v>15.24</v>
      </c>
      <c r="CN25" s="32">
        <v>4.13</v>
      </c>
      <c r="CO25" s="32">
        <v>9.68</v>
      </c>
      <c r="CP25" s="32">
        <v>4</v>
      </c>
      <c r="CQ25" s="32">
        <v>0</v>
      </c>
      <c r="CR25" s="32">
        <v>8.2200000000000006</v>
      </c>
    </row>
    <row r="26" spans="1:96" s="28" customFormat="1">
      <c r="A26" s="28" t="str">
        <f>"13"</f>
        <v>13</v>
      </c>
      <c r="B26" s="29" t="s">
        <v>103</v>
      </c>
      <c r="C26" s="30" t="str">
        <f>"140"</f>
        <v>140</v>
      </c>
      <c r="D26" s="30">
        <v>0.56000000000000005</v>
      </c>
      <c r="E26" s="30">
        <v>0</v>
      </c>
      <c r="F26" s="30">
        <v>0.56000000000000005</v>
      </c>
      <c r="G26" s="30">
        <v>0.56000000000000005</v>
      </c>
      <c r="H26" s="30">
        <v>16.239999999999998</v>
      </c>
      <c r="I26" s="30">
        <v>68.152000000000001</v>
      </c>
      <c r="J26" s="31">
        <v>0.14000000000000001</v>
      </c>
      <c r="K26" s="31">
        <v>0</v>
      </c>
      <c r="L26" s="31">
        <v>0</v>
      </c>
      <c r="M26" s="31">
        <v>0</v>
      </c>
      <c r="N26" s="31">
        <v>12.6</v>
      </c>
      <c r="O26" s="31">
        <v>1.1200000000000001</v>
      </c>
      <c r="P26" s="31">
        <v>2.52</v>
      </c>
      <c r="Q26" s="31">
        <v>0</v>
      </c>
      <c r="R26" s="31">
        <v>0</v>
      </c>
      <c r="S26" s="31">
        <v>1.1200000000000001</v>
      </c>
      <c r="T26" s="31">
        <v>0.7</v>
      </c>
      <c r="U26" s="31">
        <v>36.4</v>
      </c>
      <c r="V26" s="31">
        <v>389.2</v>
      </c>
      <c r="W26" s="31">
        <v>22.4</v>
      </c>
      <c r="X26" s="31">
        <v>12.6</v>
      </c>
      <c r="Y26" s="31">
        <v>15.4</v>
      </c>
      <c r="Z26" s="31">
        <v>3.08</v>
      </c>
      <c r="AA26" s="31">
        <v>0</v>
      </c>
      <c r="AB26" s="31">
        <v>42</v>
      </c>
      <c r="AC26" s="31">
        <v>7</v>
      </c>
      <c r="AD26" s="31">
        <v>0.28000000000000003</v>
      </c>
      <c r="AE26" s="31">
        <v>0.04</v>
      </c>
      <c r="AF26" s="31">
        <v>0.03</v>
      </c>
      <c r="AG26" s="31">
        <v>0.42</v>
      </c>
      <c r="AH26" s="31">
        <v>0.56000000000000005</v>
      </c>
      <c r="AI26" s="31">
        <v>14</v>
      </c>
      <c r="AJ26" s="31">
        <v>0</v>
      </c>
      <c r="AK26" s="31">
        <v>16.8</v>
      </c>
      <c r="AL26" s="31">
        <v>18.2</v>
      </c>
      <c r="AM26" s="31">
        <v>26.6</v>
      </c>
      <c r="AN26" s="31">
        <v>25.2</v>
      </c>
      <c r="AO26" s="31">
        <v>4.2</v>
      </c>
      <c r="AP26" s="31">
        <v>15.4</v>
      </c>
      <c r="AQ26" s="31">
        <v>4.2</v>
      </c>
      <c r="AR26" s="31">
        <v>12.6</v>
      </c>
      <c r="AS26" s="31">
        <v>23.8</v>
      </c>
      <c r="AT26" s="31">
        <v>14</v>
      </c>
      <c r="AU26" s="31">
        <v>109.2</v>
      </c>
      <c r="AV26" s="31">
        <v>9.8000000000000007</v>
      </c>
      <c r="AW26" s="31">
        <v>19.600000000000001</v>
      </c>
      <c r="AX26" s="31">
        <v>58.8</v>
      </c>
      <c r="AY26" s="31">
        <v>0</v>
      </c>
      <c r="AZ26" s="31">
        <v>18.2</v>
      </c>
      <c r="BA26" s="31">
        <v>22.4</v>
      </c>
      <c r="BB26" s="31">
        <v>8.4</v>
      </c>
      <c r="BC26" s="31">
        <v>7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120.82</v>
      </c>
      <c r="CC26" s="30">
        <v>19.32</v>
      </c>
      <c r="CE26" s="28">
        <v>7</v>
      </c>
      <c r="CG26" s="28">
        <v>2.8</v>
      </c>
      <c r="CH26" s="28">
        <v>2.8</v>
      </c>
      <c r="CI26" s="28">
        <v>2.8</v>
      </c>
      <c r="CJ26" s="28">
        <v>210</v>
      </c>
      <c r="CK26" s="28">
        <v>210</v>
      </c>
      <c r="CL26" s="28">
        <v>210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16.100000000000001</v>
      </c>
    </row>
    <row r="27" spans="1:96" s="36" customFormat="1" ht="22.8">
      <c r="B27" s="37" t="s">
        <v>104</v>
      </c>
      <c r="C27" s="38"/>
      <c r="D27" s="38">
        <v>18.149999999999999</v>
      </c>
      <c r="E27" s="38">
        <v>4.53</v>
      </c>
      <c r="F27" s="38">
        <v>12.11</v>
      </c>
      <c r="G27" s="38">
        <v>3.5</v>
      </c>
      <c r="H27" s="38">
        <v>105.97</v>
      </c>
      <c r="I27" s="38">
        <v>594.42999999999995</v>
      </c>
      <c r="J27" s="39">
        <v>7.84</v>
      </c>
      <c r="K27" s="39">
        <v>0.18</v>
      </c>
      <c r="L27" s="39">
        <v>0</v>
      </c>
      <c r="M27" s="39">
        <v>0</v>
      </c>
      <c r="N27" s="39">
        <v>41.93</v>
      </c>
      <c r="O27" s="39">
        <v>57.42</v>
      </c>
      <c r="P27" s="39">
        <v>6.61</v>
      </c>
      <c r="Q27" s="39">
        <v>0</v>
      </c>
      <c r="R27" s="39">
        <v>0</v>
      </c>
      <c r="S27" s="39">
        <v>1.63</v>
      </c>
      <c r="T27" s="39">
        <v>4.4800000000000004</v>
      </c>
      <c r="U27" s="39">
        <v>621.21</v>
      </c>
      <c r="V27" s="39">
        <v>747.7</v>
      </c>
      <c r="W27" s="39">
        <v>210.23</v>
      </c>
      <c r="X27" s="39">
        <v>69.349999999999994</v>
      </c>
      <c r="Y27" s="39">
        <v>227.48</v>
      </c>
      <c r="Z27" s="39">
        <v>5.39</v>
      </c>
      <c r="AA27" s="39">
        <v>38.159999999999997</v>
      </c>
      <c r="AB27" s="39">
        <v>74.72</v>
      </c>
      <c r="AC27" s="39">
        <v>77.92</v>
      </c>
      <c r="AD27" s="39">
        <v>1.78</v>
      </c>
      <c r="AE27" s="39">
        <v>0.19</v>
      </c>
      <c r="AF27" s="39">
        <v>0.26</v>
      </c>
      <c r="AG27" s="39">
        <v>1.63</v>
      </c>
      <c r="AH27" s="39">
        <v>4.68</v>
      </c>
      <c r="AI27" s="39">
        <v>14.8</v>
      </c>
      <c r="AJ27" s="39">
        <v>0</v>
      </c>
      <c r="AK27" s="39">
        <v>684.93</v>
      </c>
      <c r="AL27" s="39">
        <v>685.77</v>
      </c>
      <c r="AM27" s="39">
        <v>1121.58</v>
      </c>
      <c r="AN27" s="39">
        <v>577.14</v>
      </c>
      <c r="AO27" s="39">
        <v>247.64</v>
      </c>
      <c r="AP27" s="39">
        <v>478.42</v>
      </c>
      <c r="AQ27" s="39">
        <v>169.86</v>
      </c>
      <c r="AR27" s="39">
        <v>708.74</v>
      </c>
      <c r="AS27" s="39">
        <v>326.75</v>
      </c>
      <c r="AT27" s="39">
        <v>433.12</v>
      </c>
      <c r="AU27" s="39">
        <v>456.71</v>
      </c>
      <c r="AV27" s="39">
        <v>196.86</v>
      </c>
      <c r="AW27" s="39">
        <v>343.32</v>
      </c>
      <c r="AX27" s="39">
        <v>2787.62</v>
      </c>
      <c r="AY27" s="39">
        <v>0</v>
      </c>
      <c r="AZ27" s="39">
        <v>906.51</v>
      </c>
      <c r="BA27" s="39">
        <v>430.97</v>
      </c>
      <c r="BB27" s="39">
        <v>528.02</v>
      </c>
      <c r="BC27" s="39">
        <v>243.36</v>
      </c>
      <c r="BD27" s="39">
        <v>0.19</v>
      </c>
      <c r="BE27" s="39">
        <v>0.09</v>
      </c>
      <c r="BF27" s="39">
        <v>0.05</v>
      </c>
      <c r="BG27" s="39">
        <v>0.11</v>
      </c>
      <c r="BH27" s="39">
        <v>0.13</v>
      </c>
      <c r="BI27" s="39">
        <v>0.57999999999999996</v>
      </c>
      <c r="BJ27" s="39">
        <v>0</v>
      </c>
      <c r="BK27" s="39">
        <v>1.79</v>
      </c>
      <c r="BL27" s="39">
        <v>0</v>
      </c>
      <c r="BM27" s="39">
        <v>0.56999999999999995</v>
      </c>
      <c r="BN27" s="39">
        <v>0.01</v>
      </c>
      <c r="BO27" s="39">
        <v>0</v>
      </c>
      <c r="BP27" s="39">
        <v>0</v>
      </c>
      <c r="BQ27" s="39">
        <v>0.11</v>
      </c>
      <c r="BR27" s="39">
        <v>0.18</v>
      </c>
      <c r="BS27" s="39">
        <v>1.94</v>
      </c>
      <c r="BT27" s="39">
        <v>0</v>
      </c>
      <c r="BU27" s="39">
        <v>0</v>
      </c>
      <c r="BV27" s="39">
        <v>0.69</v>
      </c>
      <c r="BW27" s="39">
        <v>0.02</v>
      </c>
      <c r="BX27" s="39">
        <v>0</v>
      </c>
      <c r="BY27" s="39">
        <v>0</v>
      </c>
      <c r="BZ27" s="39">
        <v>0</v>
      </c>
      <c r="CA27" s="39">
        <v>0</v>
      </c>
      <c r="CB27" s="39">
        <v>489.94</v>
      </c>
      <c r="CC27" s="38">
        <f>SUM($CC$21:$CC$26)</f>
        <v>68.800000000000011</v>
      </c>
      <c r="CD27" s="36">
        <f>$I$27/$I$82*100</f>
        <v>11.309550989345508</v>
      </c>
      <c r="CE27" s="36">
        <v>50.61</v>
      </c>
      <c r="CG27" s="36">
        <v>44.74</v>
      </c>
      <c r="CH27" s="36">
        <v>19.23</v>
      </c>
      <c r="CI27" s="36">
        <v>31.98</v>
      </c>
      <c r="CJ27" s="36">
        <v>4026.57</v>
      </c>
      <c r="CK27" s="36">
        <v>1750.41</v>
      </c>
      <c r="CL27" s="36">
        <v>2888.49</v>
      </c>
      <c r="CM27" s="36">
        <v>61.15</v>
      </c>
      <c r="CN27" s="36">
        <v>34.79</v>
      </c>
      <c r="CO27" s="36">
        <v>47.97</v>
      </c>
      <c r="CP27" s="36">
        <v>8</v>
      </c>
      <c r="CQ27" s="36">
        <v>0.64</v>
      </c>
    </row>
    <row r="28" spans="1:96">
      <c r="B28" s="27" t="s">
        <v>105</v>
      </c>
      <c r="C28" s="16"/>
      <c r="D28" s="16"/>
      <c r="E28" s="16"/>
      <c r="F28" s="16"/>
      <c r="G28" s="16"/>
      <c r="H28" s="16"/>
      <c r="I28" s="16"/>
    </row>
    <row r="29" spans="1:96" s="32" customFormat="1" ht="24">
      <c r="A29" s="32" t="str">
        <f>"5/4"</f>
        <v>5/4</v>
      </c>
      <c r="B29" s="33" t="s">
        <v>93</v>
      </c>
      <c r="C29" s="34" t="str">
        <f>"160"</f>
        <v>160</v>
      </c>
      <c r="D29" s="34">
        <v>4.25</v>
      </c>
      <c r="E29" s="34">
        <v>1.88</v>
      </c>
      <c r="F29" s="34">
        <v>4.07</v>
      </c>
      <c r="G29" s="34">
        <v>0.26</v>
      </c>
      <c r="H29" s="34">
        <v>23.58</v>
      </c>
      <c r="I29" s="34">
        <v>146.6736416</v>
      </c>
      <c r="J29" s="35">
        <v>2.84</v>
      </c>
      <c r="K29" s="35">
        <v>7.0000000000000007E-2</v>
      </c>
      <c r="L29" s="35">
        <v>0</v>
      </c>
      <c r="M29" s="35">
        <v>0</v>
      </c>
      <c r="N29" s="35">
        <v>6.78</v>
      </c>
      <c r="O29" s="35">
        <v>15.96</v>
      </c>
      <c r="P29" s="35">
        <v>0.84</v>
      </c>
      <c r="Q29" s="35">
        <v>0</v>
      </c>
      <c r="R29" s="35">
        <v>0</v>
      </c>
      <c r="S29" s="35">
        <v>0.06</v>
      </c>
      <c r="T29" s="35">
        <v>1.26</v>
      </c>
      <c r="U29" s="35">
        <v>281.02999999999997</v>
      </c>
      <c r="V29" s="35">
        <v>112.51</v>
      </c>
      <c r="W29" s="35">
        <v>74.94</v>
      </c>
      <c r="X29" s="35">
        <v>11.93</v>
      </c>
      <c r="Y29" s="35">
        <v>70.3</v>
      </c>
      <c r="Z29" s="35">
        <v>0.31</v>
      </c>
      <c r="AA29" s="35">
        <v>15.36</v>
      </c>
      <c r="AB29" s="35">
        <v>12.8</v>
      </c>
      <c r="AC29" s="35">
        <v>28.48</v>
      </c>
      <c r="AD29" s="35">
        <v>0.42</v>
      </c>
      <c r="AE29" s="35">
        <v>0.04</v>
      </c>
      <c r="AF29" s="35">
        <v>0.09</v>
      </c>
      <c r="AG29" s="35">
        <v>0.3</v>
      </c>
      <c r="AH29" s="35">
        <v>1.29</v>
      </c>
      <c r="AI29" s="35">
        <v>0.33</v>
      </c>
      <c r="AJ29" s="35">
        <v>0</v>
      </c>
      <c r="AK29" s="35">
        <v>217.24</v>
      </c>
      <c r="AL29" s="35">
        <v>206.38</v>
      </c>
      <c r="AM29" s="35">
        <v>363.25</v>
      </c>
      <c r="AN29" s="35">
        <v>196.27</v>
      </c>
      <c r="AO29" s="35">
        <v>82.33</v>
      </c>
      <c r="AP29" s="35">
        <v>155.41999999999999</v>
      </c>
      <c r="AQ29" s="35">
        <v>53.63</v>
      </c>
      <c r="AR29" s="35">
        <v>219.04</v>
      </c>
      <c r="AS29" s="35">
        <v>82.9</v>
      </c>
      <c r="AT29" s="35">
        <v>113.88</v>
      </c>
      <c r="AU29" s="35">
        <v>93.16</v>
      </c>
      <c r="AV29" s="35">
        <v>51.59</v>
      </c>
      <c r="AW29" s="35">
        <v>88.56</v>
      </c>
      <c r="AX29" s="35">
        <v>774.32</v>
      </c>
      <c r="AY29" s="35">
        <v>0</v>
      </c>
      <c r="AZ29" s="35">
        <v>251.71</v>
      </c>
      <c r="BA29" s="35">
        <v>129.16</v>
      </c>
      <c r="BB29" s="35">
        <v>176.93</v>
      </c>
      <c r="BC29" s="35">
        <v>68.88</v>
      </c>
      <c r="BD29" s="35">
        <v>0.08</v>
      </c>
      <c r="BE29" s="35">
        <v>0.03</v>
      </c>
      <c r="BF29" s="35">
        <v>0.02</v>
      </c>
      <c r="BG29" s="35">
        <v>0.04</v>
      </c>
      <c r="BH29" s="35">
        <v>0.05</v>
      </c>
      <c r="BI29" s="35">
        <v>0.22</v>
      </c>
      <c r="BJ29" s="35">
        <v>0</v>
      </c>
      <c r="BK29" s="35">
        <v>0.62</v>
      </c>
      <c r="BL29" s="35">
        <v>0</v>
      </c>
      <c r="BM29" s="35">
        <v>0.19</v>
      </c>
      <c r="BN29" s="35">
        <v>0</v>
      </c>
      <c r="BO29" s="35">
        <v>0</v>
      </c>
      <c r="BP29" s="35">
        <v>0</v>
      </c>
      <c r="BQ29" s="35">
        <v>0.04</v>
      </c>
      <c r="BR29" s="35">
        <v>7.0000000000000007E-2</v>
      </c>
      <c r="BS29" s="35">
        <v>0.51</v>
      </c>
      <c r="BT29" s="35">
        <v>0</v>
      </c>
      <c r="BU29" s="35">
        <v>0</v>
      </c>
      <c r="BV29" s="35">
        <v>0.03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144.16999999999999</v>
      </c>
      <c r="CC29" s="34">
        <v>13.99</v>
      </c>
      <c r="CE29" s="32">
        <v>17.489999999999998</v>
      </c>
      <c r="CG29" s="32">
        <v>29.17</v>
      </c>
      <c r="CH29" s="32">
        <v>13.15</v>
      </c>
      <c r="CI29" s="32">
        <v>21.16</v>
      </c>
      <c r="CJ29" s="32">
        <v>1206.23</v>
      </c>
      <c r="CK29" s="32">
        <v>543.36</v>
      </c>
      <c r="CL29" s="32">
        <v>874.8</v>
      </c>
      <c r="CM29" s="32">
        <v>28.14</v>
      </c>
      <c r="CN29" s="32">
        <v>14.7</v>
      </c>
      <c r="CO29" s="32">
        <v>21.42</v>
      </c>
      <c r="CP29" s="32">
        <v>4</v>
      </c>
      <c r="CQ29" s="32">
        <v>0.64</v>
      </c>
      <c r="CR29" s="32">
        <v>8.48</v>
      </c>
    </row>
    <row r="30" spans="1:96" s="32" customFormat="1">
      <c r="A30" s="32" t="str">
        <f>"726/1"</f>
        <v>726/1</v>
      </c>
      <c r="B30" s="33" t="s">
        <v>101</v>
      </c>
      <c r="C30" s="34" t="str">
        <f>"60"</f>
        <v>60</v>
      </c>
      <c r="D30" s="34">
        <v>7.76</v>
      </c>
      <c r="E30" s="34">
        <v>0.04</v>
      </c>
      <c r="F30" s="34">
        <v>4.1399999999999997</v>
      </c>
      <c r="G30" s="34">
        <v>1.8</v>
      </c>
      <c r="H30" s="34">
        <v>41.94</v>
      </c>
      <c r="I30" s="34">
        <v>232.74401000000003</v>
      </c>
      <c r="J30" s="35">
        <v>2.66</v>
      </c>
      <c r="K30" s="35">
        <v>0.11</v>
      </c>
      <c r="L30" s="35">
        <v>0</v>
      </c>
      <c r="M30" s="35">
        <v>0</v>
      </c>
      <c r="N30" s="35">
        <v>14.64</v>
      </c>
      <c r="O30" s="35">
        <v>25.55</v>
      </c>
      <c r="P30" s="35">
        <v>1.75</v>
      </c>
      <c r="Q30" s="35">
        <v>0</v>
      </c>
      <c r="R30" s="35">
        <v>0</v>
      </c>
      <c r="S30" s="35">
        <v>0.18</v>
      </c>
      <c r="T30" s="35">
        <v>1.03</v>
      </c>
      <c r="U30" s="35">
        <v>258.14999999999998</v>
      </c>
      <c r="V30" s="35">
        <v>70.489999999999995</v>
      </c>
      <c r="W30" s="35">
        <v>12.67</v>
      </c>
      <c r="X30" s="35">
        <v>17.23</v>
      </c>
      <c r="Y30" s="35">
        <v>45.68</v>
      </c>
      <c r="Z30" s="35">
        <v>1.05</v>
      </c>
      <c r="AA30" s="35">
        <v>12</v>
      </c>
      <c r="AB30" s="35">
        <v>12</v>
      </c>
      <c r="AC30" s="35">
        <v>22.5</v>
      </c>
      <c r="AD30" s="35">
        <v>1.07</v>
      </c>
      <c r="AE30" s="35">
        <v>7.0000000000000007E-2</v>
      </c>
      <c r="AF30" s="35">
        <v>0.03</v>
      </c>
      <c r="AG30" s="35">
        <v>0.77</v>
      </c>
      <c r="AH30" s="35">
        <v>1.81</v>
      </c>
      <c r="AI30" s="35">
        <v>0</v>
      </c>
      <c r="AJ30" s="35">
        <v>0</v>
      </c>
      <c r="AK30" s="35">
        <v>211.78</v>
      </c>
      <c r="AL30" s="35">
        <v>219.63</v>
      </c>
      <c r="AM30" s="35">
        <v>336.9</v>
      </c>
      <c r="AN30" s="35">
        <v>114.35</v>
      </c>
      <c r="AO30" s="35">
        <v>66.790000000000006</v>
      </c>
      <c r="AP30" s="35">
        <v>134.19</v>
      </c>
      <c r="AQ30" s="35">
        <v>51.65</v>
      </c>
      <c r="AR30" s="35">
        <v>238.85</v>
      </c>
      <c r="AS30" s="35">
        <v>148.9</v>
      </c>
      <c r="AT30" s="35">
        <v>205.95</v>
      </c>
      <c r="AU30" s="35">
        <v>172.44</v>
      </c>
      <c r="AV30" s="35">
        <v>92.45</v>
      </c>
      <c r="AW30" s="35">
        <v>159.05000000000001</v>
      </c>
      <c r="AX30" s="35">
        <v>1317.97</v>
      </c>
      <c r="AY30" s="35">
        <v>0</v>
      </c>
      <c r="AZ30" s="35">
        <v>429.2</v>
      </c>
      <c r="BA30" s="35">
        <v>189.22</v>
      </c>
      <c r="BB30" s="35">
        <v>127.18</v>
      </c>
      <c r="BC30" s="35">
        <v>98.04</v>
      </c>
      <c r="BD30" s="35">
        <v>0.12</v>
      </c>
      <c r="BE30" s="35">
        <v>0.05</v>
      </c>
      <c r="BF30" s="35">
        <v>0.03</v>
      </c>
      <c r="BG30" s="35">
        <v>7.0000000000000007E-2</v>
      </c>
      <c r="BH30" s="35">
        <v>0.08</v>
      </c>
      <c r="BI30" s="35">
        <v>0.36</v>
      </c>
      <c r="BJ30" s="35">
        <v>0</v>
      </c>
      <c r="BK30" s="35">
        <v>1.1499999999999999</v>
      </c>
      <c r="BL30" s="35">
        <v>0</v>
      </c>
      <c r="BM30" s="35">
        <v>0.38</v>
      </c>
      <c r="BN30" s="35">
        <v>0.01</v>
      </c>
      <c r="BO30" s="35">
        <v>0</v>
      </c>
      <c r="BP30" s="35">
        <v>0</v>
      </c>
      <c r="BQ30" s="35">
        <v>7.0000000000000007E-2</v>
      </c>
      <c r="BR30" s="35">
        <v>0.11</v>
      </c>
      <c r="BS30" s="35">
        <v>1.41</v>
      </c>
      <c r="BT30" s="35">
        <v>0</v>
      </c>
      <c r="BU30" s="35">
        <v>0</v>
      </c>
      <c r="BV30" s="35">
        <v>0.56999999999999995</v>
      </c>
      <c r="BW30" s="35">
        <v>0.01</v>
      </c>
      <c r="BX30" s="35">
        <v>0</v>
      </c>
      <c r="BY30" s="35">
        <v>0</v>
      </c>
      <c r="BZ30" s="35">
        <v>0</v>
      </c>
      <c r="CA30" s="35">
        <v>0</v>
      </c>
      <c r="CB30" s="35">
        <v>33.770000000000003</v>
      </c>
      <c r="CC30" s="34">
        <v>20.149999999999999</v>
      </c>
      <c r="CE30" s="32">
        <v>14</v>
      </c>
      <c r="CG30" s="32">
        <v>0</v>
      </c>
      <c r="CH30" s="32">
        <v>0</v>
      </c>
      <c r="CI30" s="32">
        <v>0</v>
      </c>
      <c r="CJ30" s="32">
        <v>1140</v>
      </c>
      <c r="CK30" s="32">
        <v>439.2</v>
      </c>
      <c r="CL30" s="32">
        <v>789.6</v>
      </c>
      <c r="CM30" s="32">
        <v>9.1199999999999992</v>
      </c>
      <c r="CN30" s="32">
        <v>9.1199999999999992</v>
      </c>
      <c r="CO30" s="32">
        <v>9.1199999999999992</v>
      </c>
      <c r="CP30" s="32">
        <v>0</v>
      </c>
      <c r="CQ30" s="32">
        <v>0</v>
      </c>
      <c r="CR30" s="32">
        <v>12.21</v>
      </c>
    </row>
    <row r="31" spans="1:96" s="32" customFormat="1">
      <c r="A31" s="32" t="str">
        <f>"2"</f>
        <v>2</v>
      </c>
      <c r="B31" s="33" t="s">
        <v>94</v>
      </c>
      <c r="C31" s="34" t="str">
        <f>"26,8"</f>
        <v>26,8</v>
      </c>
      <c r="D31" s="34">
        <v>1.77</v>
      </c>
      <c r="E31" s="34">
        <v>0</v>
      </c>
      <c r="F31" s="34">
        <v>0.18</v>
      </c>
      <c r="G31" s="34">
        <v>0.18</v>
      </c>
      <c r="H31" s="34">
        <v>12.57</v>
      </c>
      <c r="I31" s="34">
        <v>60.005468</v>
      </c>
      <c r="J31" s="35">
        <v>0</v>
      </c>
      <c r="K31" s="35">
        <v>0</v>
      </c>
      <c r="L31" s="35">
        <v>0</v>
      </c>
      <c r="M31" s="35">
        <v>0</v>
      </c>
      <c r="N31" s="35">
        <v>0.28999999999999998</v>
      </c>
      <c r="O31" s="35">
        <v>12.22</v>
      </c>
      <c r="P31" s="35">
        <v>0.05</v>
      </c>
      <c r="Q31" s="35">
        <v>0</v>
      </c>
      <c r="R31" s="35">
        <v>0</v>
      </c>
      <c r="S31" s="35">
        <v>0</v>
      </c>
      <c r="T31" s="35">
        <v>0.48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85.57</v>
      </c>
      <c r="AL31" s="35">
        <v>89.07</v>
      </c>
      <c r="AM31" s="35">
        <v>136.4</v>
      </c>
      <c r="AN31" s="35">
        <v>45.23</v>
      </c>
      <c r="AO31" s="35">
        <v>26.81</v>
      </c>
      <c r="AP31" s="35">
        <v>53.63</v>
      </c>
      <c r="AQ31" s="35">
        <v>20.28</v>
      </c>
      <c r="AR31" s="35">
        <v>96.99</v>
      </c>
      <c r="AS31" s="35">
        <v>60.16</v>
      </c>
      <c r="AT31" s="35">
        <v>83.94</v>
      </c>
      <c r="AU31" s="35">
        <v>69.25</v>
      </c>
      <c r="AV31" s="35">
        <v>36.369999999999997</v>
      </c>
      <c r="AW31" s="35">
        <v>64.349999999999994</v>
      </c>
      <c r="AX31" s="35">
        <v>538.13</v>
      </c>
      <c r="AY31" s="35">
        <v>0</v>
      </c>
      <c r="AZ31" s="35">
        <v>175.34</v>
      </c>
      <c r="BA31" s="35">
        <v>76.239999999999995</v>
      </c>
      <c r="BB31" s="35">
        <v>50.6</v>
      </c>
      <c r="BC31" s="35">
        <v>40.1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0.02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0.02</v>
      </c>
      <c r="BT31" s="35">
        <v>0</v>
      </c>
      <c r="BU31" s="35">
        <v>0</v>
      </c>
      <c r="BV31" s="35">
        <v>7.0000000000000007E-2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10.48</v>
      </c>
      <c r="CC31" s="34">
        <v>1.5</v>
      </c>
      <c r="CE31" s="32">
        <v>0</v>
      </c>
      <c r="CG31" s="32">
        <v>0</v>
      </c>
      <c r="CH31" s="32">
        <v>0</v>
      </c>
      <c r="CI31" s="32">
        <v>0</v>
      </c>
      <c r="CJ31" s="32">
        <v>752.44</v>
      </c>
      <c r="CK31" s="32">
        <v>289.89</v>
      </c>
      <c r="CL31" s="32">
        <v>521.16999999999996</v>
      </c>
      <c r="CM31" s="32">
        <v>6.02</v>
      </c>
      <c r="CN31" s="32">
        <v>6.02</v>
      </c>
      <c r="CO31" s="32">
        <v>6.02</v>
      </c>
      <c r="CP31" s="32">
        <v>0</v>
      </c>
      <c r="CQ31" s="32">
        <v>0</v>
      </c>
      <c r="CR31" s="32">
        <v>1.25</v>
      </c>
    </row>
    <row r="32" spans="1:96" s="32" customFormat="1">
      <c r="A32" s="32" t="str">
        <f>"36/10"</f>
        <v>36/10</v>
      </c>
      <c r="B32" s="33" t="s">
        <v>102</v>
      </c>
      <c r="C32" s="34" t="str">
        <f>"180"</f>
        <v>180</v>
      </c>
      <c r="D32" s="34">
        <v>3.48</v>
      </c>
      <c r="E32" s="34">
        <v>2.61</v>
      </c>
      <c r="F32" s="34">
        <v>3.13</v>
      </c>
      <c r="G32" s="34">
        <v>0.68</v>
      </c>
      <c r="H32" s="34">
        <v>9.35</v>
      </c>
      <c r="I32" s="34">
        <v>75.887965000000008</v>
      </c>
      <c r="J32" s="35">
        <v>2.21</v>
      </c>
      <c r="K32" s="35">
        <v>0</v>
      </c>
      <c r="L32" s="35">
        <v>0</v>
      </c>
      <c r="M32" s="35">
        <v>0</v>
      </c>
      <c r="N32" s="35">
        <v>7.56</v>
      </c>
      <c r="O32" s="35">
        <v>0.34</v>
      </c>
      <c r="P32" s="35">
        <v>1.45</v>
      </c>
      <c r="Q32" s="35">
        <v>0</v>
      </c>
      <c r="R32" s="35">
        <v>0</v>
      </c>
      <c r="S32" s="35">
        <v>0.27</v>
      </c>
      <c r="T32" s="35">
        <v>0.92</v>
      </c>
      <c r="U32" s="35">
        <v>45.63</v>
      </c>
      <c r="V32" s="35">
        <v>175.49</v>
      </c>
      <c r="W32" s="35">
        <v>100.21</v>
      </c>
      <c r="X32" s="35">
        <v>27.6</v>
      </c>
      <c r="Y32" s="35">
        <v>96.11</v>
      </c>
      <c r="Z32" s="35">
        <v>0.95</v>
      </c>
      <c r="AA32" s="35">
        <v>10.8</v>
      </c>
      <c r="AB32" s="35">
        <v>7.92</v>
      </c>
      <c r="AC32" s="35">
        <v>19.940000000000001</v>
      </c>
      <c r="AD32" s="35">
        <v>0.01</v>
      </c>
      <c r="AE32" s="35">
        <v>0.03</v>
      </c>
      <c r="AF32" s="35">
        <v>0.12</v>
      </c>
      <c r="AG32" s="35">
        <v>0.14000000000000001</v>
      </c>
      <c r="AH32" s="35">
        <v>1.03</v>
      </c>
      <c r="AI32" s="35">
        <v>0.47</v>
      </c>
      <c r="AJ32" s="35">
        <v>0</v>
      </c>
      <c r="AK32" s="35">
        <v>137.9</v>
      </c>
      <c r="AL32" s="35">
        <v>136.21</v>
      </c>
      <c r="AM32" s="35">
        <v>233.5</v>
      </c>
      <c r="AN32" s="35">
        <v>187.81</v>
      </c>
      <c r="AO32" s="35">
        <v>62.6</v>
      </c>
      <c r="AP32" s="35">
        <v>109.98</v>
      </c>
      <c r="AQ32" s="35">
        <v>36.380000000000003</v>
      </c>
      <c r="AR32" s="35">
        <v>123.52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155.66</v>
      </c>
      <c r="BC32" s="35">
        <v>22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178.79</v>
      </c>
      <c r="CC32" s="34">
        <v>13.56</v>
      </c>
      <c r="CE32" s="32">
        <v>12.12</v>
      </c>
      <c r="CG32" s="32">
        <v>10</v>
      </c>
      <c r="CH32" s="32">
        <v>2.2200000000000002</v>
      </c>
      <c r="CI32" s="32">
        <v>6.11</v>
      </c>
      <c r="CJ32" s="32">
        <v>638.89</v>
      </c>
      <c r="CK32" s="32">
        <v>233.33</v>
      </c>
      <c r="CL32" s="32">
        <v>436.11</v>
      </c>
      <c r="CM32" s="32">
        <v>15.24</v>
      </c>
      <c r="CN32" s="32">
        <v>4.13</v>
      </c>
      <c r="CO32" s="32">
        <v>9.68</v>
      </c>
      <c r="CP32" s="32">
        <v>4</v>
      </c>
      <c r="CQ32" s="32">
        <v>0</v>
      </c>
      <c r="CR32" s="32">
        <v>8.2200000000000006</v>
      </c>
    </row>
    <row r="33" spans="1:96" s="28" customFormat="1">
      <c r="A33" s="28" t="str">
        <f>"13"</f>
        <v>13</v>
      </c>
      <c r="B33" s="29" t="s">
        <v>103</v>
      </c>
      <c r="C33" s="30" t="str">
        <f>"140"</f>
        <v>140</v>
      </c>
      <c r="D33" s="30">
        <v>0.56000000000000005</v>
      </c>
      <c r="E33" s="30">
        <v>0</v>
      </c>
      <c r="F33" s="30">
        <v>0.56000000000000005</v>
      </c>
      <c r="G33" s="30">
        <v>0.56000000000000005</v>
      </c>
      <c r="H33" s="30">
        <v>16.239999999999998</v>
      </c>
      <c r="I33" s="30">
        <v>68.152000000000001</v>
      </c>
      <c r="J33" s="31">
        <v>0.14000000000000001</v>
      </c>
      <c r="K33" s="31">
        <v>0</v>
      </c>
      <c r="L33" s="31">
        <v>0</v>
      </c>
      <c r="M33" s="31">
        <v>0</v>
      </c>
      <c r="N33" s="31">
        <v>12.6</v>
      </c>
      <c r="O33" s="31">
        <v>1.1200000000000001</v>
      </c>
      <c r="P33" s="31">
        <v>2.52</v>
      </c>
      <c r="Q33" s="31">
        <v>0</v>
      </c>
      <c r="R33" s="31">
        <v>0</v>
      </c>
      <c r="S33" s="31">
        <v>1.1200000000000001</v>
      </c>
      <c r="T33" s="31">
        <v>0.7</v>
      </c>
      <c r="U33" s="31">
        <v>36.4</v>
      </c>
      <c r="V33" s="31">
        <v>389.2</v>
      </c>
      <c r="W33" s="31">
        <v>22.4</v>
      </c>
      <c r="X33" s="31">
        <v>12.6</v>
      </c>
      <c r="Y33" s="31">
        <v>15.4</v>
      </c>
      <c r="Z33" s="31">
        <v>3.08</v>
      </c>
      <c r="AA33" s="31">
        <v>0</v>
      </c>
      <c r="AB33" s="31">
        <v>42</v>
      </c>
      <c r="AC33" s="31">
        <v>7</v>
      </c>
      <c r="AD33" s="31">
        <v>0.28000000000000003</v>
      </c>
      <c r="AE33" s="31">
        <v>0.04</v>
      </c>
      <c r="AF33" s="31">
        <v>0.03</v>
      </c>
      <c r="AG33" s="31">
        <v>0.42</v>
      </c>
      <c r="AH33" s="31">
        <v>0.56000000000000005</v>
      </c>
      <c r="AI33" s="31">
        <v>14</v>
      </c>
      <c r="AJ33" s="31">
        <v>0</v>
      </c>
      <c r="AK33" s="31">
        <v>16.8</v>
      </c>
      <c r="AL33" s="31">
        <v>18.2</v>
      </c>
      <c r="AM33" s="31">
        <v>26.6</v>
      </c>
      <c r="AN33" s="31">
        <v>25.2</v>
      </c>
      <c r="AO33" s="31">
        <v>4.2</v>
      </c>
      <c r="AP33" s="31">
        <v>15.4</v>
      </c>
      <c r="AQ33" s="31">
        <v>4.2</v>
      </c>
      <c r="AR33" s="31">
        <v>12.6</v>
      </c>
      <c r="AS33" s="31">
        <v>23.8</v>
      </c>
      <c r="AT33" s="31">
        <v>14</v>
      </c>
      <c r="AU33" s="31">
        <v>109.2</v>
      </c>
      <c r="AV33" s="31">
        <v>9.8000000000000007</v>
      </c>
      <c r="AW33" s="31">
        <v>19.600000000000001</v>
      </c>
      <c r="AX33" s="31">
        <v>58.8</v>
      </c>
      <c r="AY33" s="31">
        <v>0</v>
      </c>
      <c r="AZ33" s="31">
        <v>18.2</v>
      </c>
      <c r="BA33" s="31">
        <v>22.4</v>
      </c>
      <c r="BB33" s="31">
        <v>8.4</v>
      </c>
      <c r="BC33" s="31">
        <v>7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120.82</v>
      </c>
      <c r="CC33" s="30">
        <v>19.32</v>
      </c>
      <c r="CE33" s="28">
        <v>7</v>
      </c>
      <c r="CG33" s="28">
        <v>2.6</v>
      </c>
      <c r="CH33" s="28">
        <v>2.6</v>
      </c>
      <c r="CI33" s="28">
        <v>2.6</v>
      </c>
      <c r="CJ33" s="28">
        <v>195</v>
      </c>
      <c r="CK33" s="28">
        <v>195</v>
      </c>
      <c r="CL33" s="28">
        <v>195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16.100000000000001</v>
      </c>
    </row>
    <row r="34" spans="1:96" s="36" customFormat="1" ht="22.8">
      <c r="B34" s="37" t="s">
        <v>106</v>
      </c>
      <c r="C34" s="38"/>
      <c r="D34" s="38">
        <v>17.829999999999998</v>
      </c>
      <c r="E34" s="38">
        <v>4.53</v>
      </c>
      <c r="F34" s="38">
        <v>12.07</v>
      </c>
      <c r="G34" s="38">
        <v>3.47</v>
      </c>
      <c r="H34" s="38">
        <v>103.67</v>
      </c>
      <c r="I34" s="38">
        <v>583.46</v>
      </c>
      <c r="J34" s="39">
        <v>7.84</v>
      </c>
      <c r="K34" s="39">
        <v>0.18</v>
      </c>
      <c r="L34" s="39">
        <v>0</v>
      </c>
      <c r="M34" s="39">
        <v>0</v>
      </c>
      <c r="N34" s="39">
        <v>41.88</v>
      </c>
      <c r="O34" s="39">
        <v>55.19</v>
      </c>
      <c r="P34" s="39">
        <v>6.6</v>
      </c>
      <c r="Q34" s="39">
        <v>0</v>
      </c>
      <c r="R34" s="39">
        <v>0</v>
      </c>
      <c r="S34" s="39">
        <v>1.63</v>
      </c>
      <c r="T34" s="39">
        <v>4.3899999999999997</v>
      </c>
      <c r="U34" s="39">
        <v>621.21</v>
      </c>
      <c r="V34" s="39">
        <v>747.7</v>
      </c>
      <c r="W34" s="39">
        <v>210.23</v>
      </c>
      <c r="X34" s="39">
        <v>69.349999999999994</v>
      </c>
      <c r="Y34" s="39">
        <v>227.48</v>
      </c>
      <c r="Z34" s="39">
        <v>5.39</v>
      </c>
      <c r="AA34" s="39">
        <v>38.159999999999997</v>
      </c>
      <c r="AB34" s="39">
        <v>74.72</v>
      </c>
      <c r="AC34" s="39">
        <v>77.92</v>
      </c>
      <c r="AD34" s="39">
        <v>1.78</v>
      </c>
      <c r="AE34" s="39">
        <v>0.19</v>
      </c>
      <c r="AF34" s="39">
        <v>0.26</v>
      </c>
      <c r="AG34" s="39">
        <v>1.63</v>
      </c>
      <c r="AH34" s="39">
        <v>4.68</v>
      </c>
      <c r="AI34" s="39">
        <v>14.8</v>
      </c>
      <c r="AJ34" s="39">
        <v>0</v>
      </c>
      <c r="AK34" s="39">
        <v>669.29</v>
      </c>
      <c r="AL34" s="39">
        <v>669.48</v>
      </c>
      <c r="AM34" s="39">
        <v>1096.6400000000001</v>
      </c>
      <c r="AN34" s="39">
        <v>568.87</v>
      </c>
      <c r="AO34" s="39">
        <v>242.73</v>
      </c>
      <c r="AP34" s="39">
        <v>468.62</v>
      </c>
      <c r="AQ34" s="39">
        <v>166.15</v>
      </c>
      <c r="AR34" s="39">
        <v>691.01</v>
      </c>
      <c r="AS34" s="39">
        <v>315.75</v>
      </c>
      <c r="AT34" s="39">
        <v>417.77</v>
      </c>
      <c r="AU34" s="39">
        <v>444.05</v>
      </c>
      <c r="AV34" s="39">
        <v>190.21</v>
      </c>
      <c r="AW34" s="39">
        <v>331.56</v>
      </c>
      <c r="AX34" s="39">
        <v>2689.23</v>
      </c>
      <c r="AY34" s="39">
        <v>0</v>
      </c>
      <c r="AZ34" s="39">
        <v>874.45</v>
      </c>
      <c r="BA34" s="39">
        <v>417.03</v>
      </c>
      <c r="BB34" s="39">
        <v>518.77</v>
      </c>
      <c r="BC34" s="39">
        <v>236.02</v>
      </c>
      <c r="BD34" s="39">
        <v>0.19</v>
      </c>
      <c r="BE34" s="39">
        <v>0.09</v>
      </c>
      <c r="BF34" s="39">
        <v>0.05</v>
      </c>
      <c r="BG34" s="39">
        <v>0.11</v>
      </c>
      <c r="BH34" s="39">
        <v>0.13</v>
      </c>
      <c r="BI34" s="39">
        <v>0.57999999999999996</v>
      </c>
      <c r="BJ34" s="39">
        <v>0</v>
      </c>
      <c r="BK34" s="39">
        <v>1.79</v>
      </c>
      <c r="BL34" s="39">
        <v>0</v>
      </c>
      <c r="BM34" s="39">
        <v>0.56999999999999995</v>
      </c>
      <c r="BN34" s="39">
        <v>0.01</v>
      </c>
      <c r="BO34" s="39">
        <v>0</v>
      </c>
      <c r="BP34" s="39">
        <v>0</v>
      </c>
      <c r="BQ34" s="39">
        <v>0.11</v>
      </c>
      <c r="BR34" s="39">
        <v>0.17</v>
      </c>
      <c r="BS34" s="39">
        <v>1.93</v>
      </c>
      <c r="BT34" s="39">
        <v>0</v>
      </c>
      <c r="BU34" s="39">
        <v>0</v>
      </c>
      <c r="BV34" s="39">
        <v>0.68</v>
      </c>
      <c r="BW34" s="39">
        <v>0.02</v>
      </c>
      <c r="BX34" s="39">
        <v>0</v>
      </c>
      <c r="BY34" s="39">
        <v>0</v>
      </c>
      <c r="BZ34" s="39">
        <v>0</v>
      </c>
      <c r="CA34" s="39">
        <v>0</v>
      </c>
      <c r="CB34" s="39">
        <v>488.02</v>
      </c>
      <c r="CC34" s="38">
        <f>SUM($CC$28:$CC$33)</f>
        <v>68.52000000000001</v>
      </c>
      <c r="CD34" s="36">
        <f>$I$34/$I$82*100</f>
        <v>11.100837138508373</v>
      </c>
      <c r="CE34" s="36">
        <v>50.61</v>
      </c>
      <c r="CG34" s="36">
        <v>41.77</v>
      </c>
      <c r="CH34" s="36">
        <v>17.97</v>
      </c>
      <c r="CI34" s="36">
        <v>29.87</v>
      </c>
      <c r="CJ34" s="36">
        <v>3932.57</v>
      </c>
      <c r="CK34" s="36">
        <v>1700.78</v>
      </c>
      <c r="CL34" s="36">
        <v>2816.67</v>
      </c>
      <c r="CM34" s="36">
        <v>58.51</v>
      </c>
      <c r="CN34" s="36">
        <v>33.97</v>
      </c>
      <c r="CO34" s="36">
        <v>46.24</v>
      </c>
      <c r="CP34" s="36">
        <v>8</v>
      </c>
      <c r="CQ34" s="36">
        <v>0.64</v>
      </c>
    </row>
    <row r="35" spans="1:96">
      <c r="B35" s="14" t="s">
        <v>107</v>
      </c>
      <c r="C35" s="16"/>
      <c r="D35" s="16"/>
      <c r="E35" s="16"/>
      <c r="F35" s="16"/>
      <c r="G35" s="16"/>
      <c r="H35" s="16"/>
      <c r="I35" s="16"/>
    </row>
    <row r="36" spans="1:96">
      <c r="B36" s="27" t="s">
        <v>108</v>
      </c>
      <c r="C36" s="16"/>
      <c r="D36" s="16"/>
      <c r="E36" s="16"/>
      <c r="F36" s="16"/>
      <c r="G36" s="16"/>
      <c r="H36" s="16"/>
      <c r="I36" s="16"/>
    </row>
    <row r="37" spans="1:96" s="32" customFormat="1">
      <c r="A37" s="32" t="str">
        <f>"17/1"</f>
        <v>17/1</v>
      </c>
      <c r="B37" s="33" t="s">
        <v>109</v>
      </c>
      <c r="C37" s="34" t="str">
        <f>"60"</f>
        <v>60</v>
      </c>
      <c r="D37" s="34">
        <v>0.69</v>
      </c>
      <c r="E37" s="34">
        <v>0</v>
      </c>
      <c r="F37" s="34">
        <v>0.09</v>
      </c>
      <c r="G37" s="34">
        <v>0.09</v>
      </c>
      <c r="H37" s="34">
        <v>7.57</v>
      </c>
      <c r="I37" s="34">
        <v>30.588230399999997</v>
      </c>
      <c r="J37" s="35">
        <v>0.01</v>
      </c>
      <c r="K37" s="35">
        <v>0</v>
      </c>
      <c r="L37" s="35">
        <v>0</v>
      </c>
      <c r="M37" s="35">
        <v>0</v>
      </c>
      <c r="N37" s="35">
        <v>6.01</v>
      </c>
      <c r="O37" s="35">
        <v>0.18</v>
      </c>
      <c r="P37" s="35">
        <v>1.38</v>
      </c>
      <c r="Q37" s="35">
        <v>0</v>
      </c>
      <c r="R37" s="35">
        <v>0</v>
      </c>
      <c r="S37" s="35">
        <v>0.23</v>
      </c>
      <c r="T37" s="35">
        <v>0.55000000000000004</v>
      </c>
      <c r="U37" s="35">
        <v>13.11</v>
      </c>
      <c r="V37" s="35">
        <v>127.8</v>
      </c>
      <c r="W37" s="35">
        <v>15.15</v>
      </c>
      <c r="X37" s="35">
        <v>19.89</v>
      </c>
      <c r="Y37" s="35">
        <v>28.59</v>
      </c>
      <c r="Z37" s="35">
        <v>0.57999999999999996</v>
      </c>
      <c r="AA37" s="35">
        <v>0</v>
      </c>
      <c r="AB37" s="35">
        <v>6000.6</v>
      </c>
      <c r="AC37" s="35">
        <v>1020.51</v>
      </c>
      <c r="AD37" s="35">
        <v>0.22</v>
      </c>
      <c r="AE37" s="35">
        <v>0.03</v>
      </c>
      <c r="AF37" s="35">
        <v>0.04</v>
      </c>
      <c r="AG37" s="35">
        <v>0.53</v>
      </c>
      <c r="AH37" s="35">
        <v>0.6</v>
      </c>
      <c r="AI37" s="35">
        <v>3.5</v>
      </c>
      <c r="AJ37" s="35">
        <v>0</v>
      </c>
      <c r="AK37" s="35">
        <v>22.69</v>
      </c>
      <c r="AL37" s="35">
        <v>18.79</v>
      </c>
      <c r="AM37" s="35">
        <v>23.89</v>
      </c>
      <c r="AN37" s="35">
        <v>20.79</v>
      </c>
      <c r="AO37" s="35">
        <v>4.8</v>
      </c>
      <c r="AP37" s="35">
        <v>17.09</v>
      </c>
      <c r="AQ37" s="35">
        <v>4.3</v>
      </c>
      <c r="AR37" s="35">
        <v>16.39</v>
      </c>
      <c r="AS37" s="35">
        <v>25.69</v>
      </c>
      <c r="AT37" s="35">
        <v>21.49</v>
      </c>
      <c r="AU37" s="35">
        <v>75.27</v>
      </c>
      <c r="AV37" s="35">
        <v>7.7</v>
      </c>
      <c r="AW37" s="35">
        <v>15.89</v>
      </c>
      <c r="AX37" s="35">
        <v>121.65</v>
      </c>
      <c r="AY37" s="35">
        <v>0</v>
      </c>
      <c r="AZ37" s="35">
        <v>16.29</v>
      </c>
      <c r="BA37" s="35">
        <v>18.09</v>
      </c>
      <c r="BB37" s="35">
        <v>9.6</v>
      </c>
      <c r="BC37" s="35">
        <v>6.5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53.68</v>
      </c>
      <c r="CC37" s="34">
        <v>6.93</v>
      </c>
      <c r="CE37" s="32">
        <v>1000.1</v>
      </c>
      <c r="CG37" s="32">
        <v>2.79</v>
      </c>
      <c r="CH37" s="32">
        <v>2.79</v>
      </c>
      <c r="CI37" s="32">
        <v>2.79</v>
      </c>
      <c r="CJ37" s="32">
        <v>464.1</v>
      </c>
      <c r="CK37" s="32">
        <v>120.9</v>
      </c>
      <c r="CL37" s="32">
        <v>292.5</v>
      </c>
      <c r="CM37" s="32">
        <v>6.6</v>
      </c>
      <c r="CN37" s="32">
        <v>5.89</v>
      </c>
      <c r="CO37" s="32">
        <v>6.25</v>
      </c>
      <c r="CP37" s="32">
        <v>1.8</v>
      </c>
      <c r="CQ37" s="32">
        <v>0</v>
      </c>
      <c r="CR37" s="32">
        <v>4.66</v>
      </c>
    </row>
    <row r="38" spans="1:96" s="32" customFormat="1">
      <c r="A38" s="32" t="str">
        <f>"3/3"</f>
        <v>3/3</v>
      </c>
      <c r="B38" s="33" t="s">
        <v>110</v>
      </c>
      <c r="C38" s="34" t="str">
        <f>"160"</f>
        <v>160</v>
      </c>
      <c r="D38" s="34">
        <v>3.32</v>
      </c>
      <c r="E38" s="34">
        <v>0.57999999999999996</v>
      </c>
      <c r="F38" s="34">
        <v>3.91</v>
      </c>
      <c r="G38" s="34">
        <v>0.55000000000000004</v>
      </c>
      <c r="H38" s="34">
        <v>23.55</v>
      </c>
      <c r="I38" s="34">
        <v>141.42475999999999</v>
      </c>
      <c r="J38" s="35">
        <v>2.4300000000000002</v>
      </c>
      <c r="K38" s="35">
        <v>0.09</v>
      </c>
      <c r="L38" s="35">
        <v>0</v>
      </c>
      <c r="M38" s="35">
        <v>0</v>
      </c>
      <c r="N38" s="35">
        <v>2.29</v>
      </c>
      <c r="O38" s="35">
        <v>19.440000000000001</v>
      </c>
      <c r="P38" s="35">
        <v>1.81</v>
      </c>
      <c r="Q38" s="35">
        <v>0</v>
      </c>
      <c r="R38" s="35">
        <v>0</v>
      </c>
      <c r="S38" s="35">
        <v>0.31</v>
      </c>
      <c r="T38" s="35">
        <v>2.58</v>
      </c>
      <c r="U38" s="35">
        <v>245.61</v>
      </c>
      <c r="V38" s="35">
        <v>678.71</v>
      </c>
      <c r="W38" s="35">
        <v>38.07</v>
      </c>
      <c r="X38" s="35">
        <v>32.49</v>
      </c>
      <c r="Y38" s="35">
        <v>92.99</v>
      </c>
      <c r="Z38" s="35">
        <v>1.21</v>
      </c>
      <c r="AA38" s="35">
        <v>20</v>
      </c>
      <c r="AB38" s="35">
        <v>36.380000000000003</v>
      </c>
      <c r="AC38" s="35">
        <v>26.72</v>
      </c>
      <c r="AD38" s="35">
        <v>0.18</v>
      </c>
      <c r="AE38" s="35">
        <v>0.13</v>
      </c>
      <c r="AF38" s="35">
        <v>0.11</v>
      </c>
      <c r="AG38" s="35">
        <v>1.42</v>
      </c>
      <c r="AH38" s="35">
        <v>2.76</v>
      </c>
      <c r="AI38" s="35">
        <v>5.81</v>
      </c>
      <c r="AJ38" s="35">
        <v>0</v>
      </c>
      <c r="AK38" s="35">
        <v>66.77</v>
      </c>
      <c r="AL38" s="35">
        <v>86.87</v>
      </c>
      <c r="AM38" s="35">
        <v>123.73</v>
      </c>
      <c r="AN38" s="35">
        <v>125.97</v>
      </c>
      <c r="AO38" s="35">
        <v>28.39</v>
      </c>
      <c r="AP38" s="35">
        <v>81.209999999999994</v>
      </c>
      <c r="AQ38" s="35">
        <v>37.159999999999997</v>
      </c>
      <c r="AR38" s="35">
        <v>85.42</v>
      </c>
      <c r="AS38" s="35">
        <v>80.709999999999994</v>
      </c>
      <c r="AT38" s="35">
        <v>219.87</v>
      </c>
      <c r="AU38" s="35">
        <v>97.93</v>
      </c>
      <c r="AV38" s="35">
        <v>20.48</v>
      </c>
      <c r="AW38" s="35">
        <v>57</v>
      </c>
      <c r="AX38" s="35">
        <v>306.36</v>
      </c>
      <c r="AY38" s="35">
        <v>0</v>
      </c>
      <c r="AZ38" s="35">
        <v>42.86</v>
      </c>
      <c r="BA38" s="35">
        <v>38.99</v>
      </c>
      <c r="BB38" s="35">
        <v>77.599999999999994</v>
      </c>
      <c r="BC38" s="35">
        <v>23.1</v>
      </c>
      <c r="BD38" s="35">
        <v>0.1</v>
      </c>
      <c r="BE38" s="35">
        <v>0.05</v>
      </c>
      <c r="BF38" s="35">
        <v>0.03</v>
      </c>
      <c r="BG38" s="35">
        <v>0.06</v>
      </c>
      <c r="BH38" s="35">
        <v>7.0000000000000007E-2</v>
      </c>
      <c r="BI38" s="35">
        <v>0.3</v>
      </c>
      <c r="BJ38" s="35">
        <v>0</v>
      </c>
      <c r="BK38" s="35">
        <v>0.94</v>
      </c>
      <c r="BL38" s="35">
        <v>0</v>
      </c>
      <c r="BM38" s="35">
        <v>0.28000000000000003</v>
      </c>
      <c r="BN38" s="35">
        <v>0</v>
      </c>
      <c r="BO38" s="35">
        <v>0</v>
      </c>
      <c r="BP38" s="35">
        <v>0</v>
      </c>
      <c r="BQ38" s="35">
        <v>0.06</v>
      </c>
      <c r="BR38" s="35">
        <v>0.1</v>
      </c>
      <c r="BS38" s="35">
        <v>0.9</v>
      </c>
      <c r="BT38" s="35">
        <v>0</v>
      </c>
      <c r="BU38" s="35">
        <v>0</v>
      </c>
      <c r="BV38" s="35">
        <v>0.15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131.87</v>
      </c>
      <c r="CC38" s="34">
        <v>19.8</v>
      </c>
      <c r="CE38" s="32">
        <v>26.06</v>
      </c>
      <c r="CG38" s="32">
        <v>38.93</v>
      </c>
      <c r="CH38" s="32">
        <v>22.24</v>
      </c>
      <c r="CI38" s="32">
        <v>30.58</v>
      </c>
      <c r="CJ38" s="32">
        <v>625.37</v>
      </c>
      <c r="CK38" s="32">
        <v>538.82000000000005</v>
      </c>
      <c r="CL38" s="32">
        <v>582.1</v>
      </c>
      <c r="CM38" s="32">
        <v>24.9</v>
      </c>
      <c r="CN38" s="32">
        <v>3.7</v>
      </c>
      <c r="CO38" s="32">
        <v>14.3</v>
      </c>
      <c r="CP38" s="32">
        <v>0</v>
      </c>
      <c r="CQ38" s="32">
        <v>0.8</v>
      </c>
      <c r="CR38" s="32">
        <v>12</v>
      </c>
    </row>
    <row r="39" spans="1:96" s="32" customFormat="1" ht="24">
      <c r="A39" s="32" t="str">
        <f>"48/9"</f>
        <v>48/9</v>
      </c>
      <c r="B39" s="33" t="s">
        <v>111</v>
      </c>
      <c r="C39" s="34" t="str">
        <f>"90"</f>
        <v>90</v>
      </c>
      <c r="D39" s="34">
        <v>7.29</v>
      </c>
      <c r="E39" s="34">
        <v>6.58</v>
      </c>
      <c r="F39" s="34">
        <v>7.3</v>
      </c>
      <c r="G39" s="34">
        <v>0.82</v>
      </c>
      <c r="H39" s="34">
        <v>7.97</v>
      </c>
      <c r="I39" s="34">
        <v>125.74995219519234</v>
      </c>
      <c r="J39" s="35">
        <v>4.17</v>
      </c>
      <c r="K39" s="35">
        <v>0.49</v>
      </c>
      <c r="L39" s="35">
        <v>0</v>
      </c>
      <c r="M39" s="35">
        <v>0</v>
      </c>
      <c r="N39" s="35">
        <v>1.76</v>
      </c>
      <c r="O39" s="35">
        <v>5.3</v>
      </c>
      <c r="P39" s="35">
        <v>0.91</v>
      </c>
      <c r="Q39" s="35">
        <v>0</v>
      </c>
      <c r="R39" s="35">
        <v>0</v>
      </c>
      <c r="S39" s="35">
        <v>0.19</v>
      </c>
      <c r="T39" s="35">
        <v>1.02</v>
      </c>
      <c r="U39" s="35">
        <v>139.66</v>
      </c>
      <c r="V39" s="35">
        <v>192.31</v>
      </c>
      <c r="W39" s="35">
        <v>27.55</v>
      </c>
      <c r="X39" s="35">
        <v>14.74</v>
      </c>
      <c r="Y39" s="35">
        <v>75.650000000000006</v>
      </c>
      <c r="Z39" s="35">
        <v>1.03</v>
      </c>
      <c r="AA39" s="35">
        <v>11.37</v>
      </c>
      <c r="AB39" s="35">
        <v>12.74</v>
      </c>
      <c r="AC39" s="35">
        <v>24.14</v>
      </c>
      <c r="AD39" s="35">
        <v>0.59</v>
      </c>
      <c r="AE39" s="35">
        <v>0.02</v>
      </c>
      <c r="AF39" s="35">
        <v>0.06</v>
      </c>
      <c r="AG39" s="35">
        <v>1.29</v>
      </c>
      <c r="AH39" s="35">
        <v>3.55</v>
      </c>
      <c r="AI39" s="35">
        <v>1.5</v>
      </c>
      <c r="AJ39" s="35">
        <v>0</v>
      </c>
      <c r="AK39" s="35">
        <v>462.32</v>
      </c>
      <c r="AL39" s="35">
        <v>353.99</v>
      </c>
      <c r="AM39" s="35">
        <v>670.7</v>
      </c>
      <c r="AN39" s="35">
        <v>668.6</v>
      </c>
      <c r="AO39" s="35">
        <v>203.01</v>
      </c>
      <c r="AP39" s="35">
        <v>357.4</v>
      </c>
      <c r="AQ39" s="35">
        <v>97.06</v>
      </c>
      <c r="AR39" s="35">
        <v>366.48</v>
      </c>
      <c r="AS39" s="35">
        <v>486.32</v>
      </c>
      <c r="AT39" s="35">
        <v>483.05</v>
      </c>
      <c r="AU39" s="35">
        <v>808.07</v>
      </c>
      <c r="AV39" s="35">
        <v>300.43</v>
      </c>
      <c r="AW39" s="35">
        <v>409.6</v>
      </c>
      <c r="AX39" s="35">
        <v>1443.53</v>
      </c>
      <c r="AY39" s="35">
        <v>86.76</v>
      </c>
      <c r="AZ39" s="35">
        <v>339.26</v>
      </c>
      <c r="BA39" s="35">
        <v>372.61</v>
      </c>
      <c r="BB39" s="35">
        <v>302.64999999999998</v>
      </c>
      <c r="BC39" s="35">
        <v>125.95</v>
      </c>
      <c r="BD39" s="35">
        <v>0.04</v>
      </c>
      <c r="BE39" s="35">
        <v>0.02</v>
      </c>
      <c r="BF39" s="35">
        <v>0.01</v>
      </c>
      <c r="BG39" s="35">
        <v>0.02</v>
      </c>
      <c r="BH39" s="35">
        <v>0.03</v>
      </c>
      <c r="BI39" s="35">
        <v>0.12</v>
      </c>
      <c r="BJ39" s="35">
        <v>0</v>
      </c>
      <c r="BK39" s="35">
        <v>0.38</v>
      </c>
      <c r="BL39" s="35">
        <v>0</v>
      </c>
      <c r="BM39" s="35">
        <v>0.13</v>
      </c>
      <c r="BN39" s="35">
        <v>0</v>
      </c>
      <c r="BO39" s="35">
        <v>0</v>
      </c>
      <c r="BP39" s="35">
        <v>0</v>
      </c>
      <c r="BQ39" s="35">
        <v>0.02</v>
      </c>
      <c r="BR39" s="35">
        <v>0.03</v>
      </c>
      <c r="BS39" s="35">
        <v>0.43</v>
      </c>
      <c r="BT39" s="35">
        <v>0</v>
      </c>
      <c r="BU39" s="35">
        <v>0</v>
      </c>
      <c r="BV39" s="35">
        <v>0.45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102.55</v>
      </c>
      <c r="CC39" s="34">
        <v>35.32</v>
      </c>
      <c r="CE39" s="32">
        <v>13.5</v>
      </c>
      <c r="CG39" s="32">
        <v>22.67</v>
      </c>
      <c r="CH39" s="32">
        <v>11.33</v>
      </c>
      <c r="CI39" s="32">
        <v>17</v>
      </c>
      <c r="CJ39" s="32">
        <v>933.57</v>
      </c>
      <c r="CK39" s="32">
        <v>318.95</v>
      </c>
      <c r="CL39" s="32">
        <v>626.26</v>
      </c>
      <c r="CM39" s="32">
        <v>20.48</v>
      </c>
      <c r="CN39" s="32">
        <v>15.36</v>
      </c>
      <c r="CO39" s="32">
        <v>17.95</v>
      </c>
      <c r="CP39" s="32">
        <v>0</v>
      </c>
      <c r="CQ39" s="32">
        <v>0.28000000000000003</v>
      </c>
      <c r="CR39" s="32">
        <v>21.4</v>
      </c>
    </row>
    <row r="40" spans="1:96" s="32" customFormat="1">
      <c r="A40" s="32" t="str">
        <f>"2"</f>
        <v>2</v>
      </c>
      <c r="B40" s="33" t="s">
        <v>94</v>
      </c>
      <c r="C40" s="34" t="str">
        <f>"22"</f>
        <v>22</v>
      </c>
      <c r="D40" s="34">
        <v>1.45</v>
      </c>
      <c r="E40" s="34">
        <v>0</v>
      </c>
      <c r="F40" s="34">
        <v>0.14000000000000001</v>
      </c>
      <c r="G40" s="34">
        <v>0.14000000000000001</v>
      </c>
      <c r="H40" s="34">
        <v>10.32</v>
      </c>
      <c r="I40" s="34">
        <v>49.258220000000001</v>
      </c>
      <c r="J40" s="35">
        <v>0</v>
      </c>
      <c r="K40" s="35">
        <v>0</v>
      </c>
      <c r="L40" s="35">
        <v>0</v>
      </c>
      <c r="M40" s="35">
        <v>0</v>
      </c>
      <c r="N40" s="35">
        <v>0.24</v>
      </c>
      <c r="O40" s="35">
        <v>10.029999999999999</v>
      </c>
      <c r="P40" s="35">
        <v>0.04</v>
      </c>
      <c r="Q40" s="35">
        <v>0</v>
      </c>
      <c r="R40" s="35">
        <v>0</v>
      </c>
      <c r="S40" s="35">
        <v>0</v>
      </c>
      <c r="T40" s="35">
        <v>0.4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70.239999999999995</v>
      </c>
      <c r="AL40" s="35">
        <v>73.11</v>
      </c>
      <c r="AM40" s="35">
        <v>111.97</v>
      </c>
      <c r="AN40" s="35">
        <v>37.130000000000003</v>
      </c>
      <c r="AO40" s="35">
        <v>22.01</v>
      </c>
      <c r="AP40" s="35">
        <v>44.02</v>
      </c>
      <c r="AQ40" s="35">
        <v>16.649999999999999</v>
      </c>
      <c r="AR40" s="35">
        <v>79.62</v>
      </c>
      <c r="AS40" s="35">
        <v>49.38</v>
      </c>
      <c r="AT40" s="35">
        <v>68.900000000000006</v>
      </c>
      <c r="AU40" s="35">
        <v>56.85</v>
      </c>
      <c r="AV40" s="35">
        <v>29.86</v>
      </c>
      <c r="AW40" s="35">
        <v>52.83</v>
      </c>
      <c r="AX40" s="35">
        <v>441.75</v>
      </c>
      <c r="AY40" s="35">
        <v>0</v>
      </c>
      <c r="AZ40" s="35">
        <v>143.93</v>
      </c>
      <c r="BA40" s="35">
        <v>62.59</v>
      </c>
      <c r="BB40" s="35">
        <v>41.53</v>
      </c>
      <c r="BC40" s="35">
        <v>32.92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0.02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0.01</v>
      </c>
      <c r="BT40" s="35">
        <v>0</v>
      </c>
      <c r="BU40" s="35">
        <v>0</v>
      </c>
      <c r="BV40" s="35">
        <v>0.06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8.6</v>
      </c>
      <c r="CC40" s="34">
        <v>1.23</v>
      </c>
      <c r="CE40" s="32">
        <v>0</v>
      </c>
      <c r="CG40" s="32">
        <v>0</v>
      </c>
      <c r="CH40" s="32">
        <v>0</v>
      </c>
      <c r="CI40" s="32">
        <v>0</v>
      </c>
      <c r="CJ40" s="32">
        <v>543.24</v>
      </c>
      <c r="CK40" s="32">
        <v>209.29</v>
      </c>
      <c r="CL40" s="32">
        <v>376.27</v>
      </c>
      <c r="CM40" s="32">
        <v>4.3499999999999996</v>
      </c>
      <c r="CN40" s="32">
        <v>4.3499999999999996</v>
      </c>
      <c r="CO40" s="32">
        <v>4.3499999999999996</v>
      </c>
      <c r="CP40" s="32">
        <v>0</v>
      </c>
      <c r="CQ40" s="32">
        <v>0</v>
      </c>
      <c r="CR40" s="32">
        <v>1.03</v>
      </c>
    </row>
    <row r="41" spans="1:96" s="28" customFormat="1">
      <c r="A41" s="28" t="str">
        <f>"29/10"</f>
        <v>29/10</v>
      </c>
      <c r="B41" s="29" t="s">
        <v>112</v>
      </c>
      <c r="C41" s="30" t="str">
        <f>"200"</f>
        <v>200</v>
      </c>
      <c r="D41" s="30">
        <v>0.21</v>
      </c>
      <c r="E41" s="30">
        <v>0</v>
      </c>
      <c r="F41" s="30">
        <v>0.05</v>
      </c>
      <c r="G41" s="30">
        <v>0.05</v>
      </c>
      <c r="H41" s="30">
        <v>7.25</v>
      </c>
      <c r="I41" s="30">
        <v>29.478207999999995</v>
      </c>
      <c r="J41" s="31">
        <v>0</v>
      </c>
      <c r="K41" s="31">
        <v>0</v>
      </c>
      <c r="L41" s="31">
        <v>0</v>
      </c>
      <c r="M41" s="31">
        <v>0</v>
      </c>
      <c r="N41" s="31">
        <v>7.05</v>
      </c>
      <c r="O41" s="31">
        <v>0</v>
      </c>
      <c r="P41" s="31">
        <v>0.2</v>
      </c>
      <c r="Q41" s="31">
        <v>0</v>
      </c>
      <c r="R41" s="31">
        <v>0</v>
      </c>
      <c r="S41" s="31">
        <v>0.34</v>
      </c>
      <c r="T41" s="31">
        <v>0.08</v>
      </c>
      <c r="U41" s="31">
        <v>0.72</v>
      </c>
      <c r="V41" s="31">
        <v>9.89</v>
      </c>
      <c r="W41" s="31">
        <v>2.5299999999999998</v>
      </c>
      <c r="X41" s="31">
        <v>0.68</v>
      </c>
      <c r="Y41" s="31">
        <v>1.23</v>
      </c>
      <c r="Z41" s="31">
        <v>0.06</v>
      </c>
      <c r="AA41" s="31">
        <v>0</v>
      </c>
      <c r="AB41" s="31">
        <v>0.54</v>
      </c>
      <c r="AC41" s="31">
        <v>0.12</v>
      </c>
      <c r="AD41" s="31">
        <v>0.01</v>
      </c>
      <c r="AE41" s="31">
        <v>0</v>
      </c>
      <c r="AF41" s="31">
        <v>0</v>
      </c>
      <c r="AG41" s="31">
        <v>0.01</v>
      </c>
      <c r="AH41" s="31">
        <v>0.01</v>
      </c>
      <c r="AI41" s="31">
        <v>0.96</v>
      </c>
      <c r="AJ41" s="31">
        <v>0</v>
      </c>
      <c r="AK41" s="31">
        <v>0.82</v>
      </c>
      <c r="AL41" s="31">
        <v>0.94</v>
      </c>
      <c r="AM41" s="31">
        <v>0.76</v>
      </c>
      <c r="AN41" s="31">
        <v>1.41</v>
      </c>
      <c r="AO41" s="31">
        <v>0.35</v>
      </c>
      <c r="AP41" s="31">
        <v>1.47</v>
      </c>
      <c r="AQ41" s="31">
        <v>0</v>
      </c>
      <c r="AR41" s="31">
        <v>1.88</v>
      </c>
      <c r="AS41" s="31">
        <v>0</v>
      </c>
      <c r="AT41" s="31">
        <v>0</v>
      </c>
      <c r="AU41" s="31">
        <v>0</v>
      </c>
      <c r="AV41" s="31">
        <v>1.06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200.46</v>
      </c>
      <c r="CC41" s="30">
        <v>3.98</v>
      </c>
      <c r="CE41" s="28">
        <v>0.09</v>
      </c>
      <c r="CG41" s="28">
        <v>0.24</v>
      </c>
      <c r="CH41" s="28">
        <v>0.06</v>
      </c>
      <c r="CI41" s="28">
        <v>0.15</v>
      </c>
      <c r="CJ41" s="28">
        <v>12</v>
      </c>
      <c r="CK41" s="28">
        <v>4.92</v>
      </c>
      <c r="CL41" s="28">
        <v>8.4600000000000009</v>
      </c>
      <c r="CM41" s="28">
        <v>0</v>
      </c>
      <c r="CN41" s="28">
        <v>0</v>
      </c>
      <c r="CO41" s="28">
        <v>0</v>
      </c>
      <c r="CP41" s="28">
        <v>7</v>
      </c>
      <c r="CQ41" s="28">
        <v>0</v>
      </c>
      <c r="CR41" s="28">
        <v>2.41</v>
      </c>
    </row>
    <row r="42" spans="1:96" s="36" customFormat="1" ht="22.8">
      <c r="B42" s="37" t="s">
        <v>113</v>
      </c>
      <c r="C42" s="38"/>
      <c r="D42" s="38">
        <v>12.97</v>
      </c>
      <c r="E42" s="38">
        <v>7.16</v>
      </c>
      <c r="F42" s="38">
        <v>11.5</v>
      </c>
      <c r="G42" s="38">
        <v>1.65</v>
      </c>
      <c r="H42" s="38">
        <v>56.65</v>
      </c>
      <c r="I42" s="38">
        <v>376.5</v>
      </c>
      <c r="J42" s="39">
        <v>6.61</v>
      </c>
      <c r="K42" s="39">
        <v>0.57999999999999996</v>
      </c>
      <c r="L42" s="39">
        <v>0</v>
      </c>
      <c r="M42" s="39">
        <v>0</v>
      </c>
      <c r="N42" s="39">
        <v>17.36</v>
      </c>
      <c r="O42" s="39">
        <v>34.96</v>
      </c>
      <c r="P42" s="39">
        <v>4.34</v>
      </c>
      <c r="Q42" s="39">
        <v>0</v>
      </c>
      <c r="R42" s="39">
        <v>0</v>
      </c>
      <c r="S42" s="39">
        <v>1.07</v>
      </c>
      <c r="T42" s="39">
        <v>4.62</v>
      </c>
      <c r="U42" s="39">
        <v>399.11</v>
      </c>
      <c r="V42" s="39">
        <v>1008.72</v>
      </c>
      <c r="W42" s="39">
        <v>83.31</v>
      </c>
      <c r="X42" s="39">
        <v>67.8</v>
      </c>
      <c r="Y42" s="39">
        <v>198.45</v>
      </c>
      <c r="Z42" s="39">
        <v>2.87</v>
      </c>
      <c r="AA42" s="39">
        <v>31.37</v>
      </c>
      <c r="AB42" s="39">
        <v>6050.26</v>
      </c>
      <c r="AC42" s="39">
        <v>1071.49</v>
      </c>
      <c r="AD42" s="39">
        <v>1.01</v>
      </c>
      <c r="AE42" s="39">
        <v>0.19</v>
      </c>
      <c r="AF42" s="39">
        <v>0.21</v>
      </c>
      <c r="AG42" s="39">
        <v>3.24</v>
      </c>
      <c r="AH42" s="39">
        <v>6.93</v>
      </c>
      <c r="AI42" s="39">
        <v>11.77</v>
      </c>
      <c r="AJ42" s="39">
        <v>0</v>
      </c>
      <c r="AK42" s="39">
        <v>622.84</v>
      </c>
      <c r="AL42" s="39">
        <v>533.71</v>
      </c>
      <c r="AM42" s="39">
        <v>931.05</v>
      </c>
      <c r="AN42" s="39">
        <v>853.91</v>
      </c>
      <c r="AO42" s="39">
        <v>258.56</v>
      </c>
      <c r="AP42" s="39">
        <v>501.19</v>
      </c>
      <c r="AQ42" s="39">
        <v>155.18</v>
      </c>
      <c r="AR42" s="39">
        <v>549.79999999999995</v>
      </c>
      <c r="AS42" s="39">
        <v>642.1</v>
      </c>
      <c r="AT42" s="39">
        <v>793.32</v>
      </c>
      <c r="AU42" s="39">
        <v>1038.1099999999999</v>
      </c>
      <c r="AV42" s="39">
        <v>359.53</v>
      </c>
      <c r="AW42" s="39">
        <v>535.32000000000005</v>
      </c>
      <c r="AX42" s="39">
        <v>2313.29</v>
      </c>
      <c r="AY42" s="39">
        <v>86.76</v>
      </c>
      <c r="AZ42" s="39">
        <v>542.36</v>
      </c>
      <c r="BA42" s="39">
        <v>492.28</v>
      </c>
      <c r="BB42" s="39">
        <v>431.37</v>
      </c>
      <c r="BC42" s="39">
        <v>188.47</v>
      </c>
      <c r="BD42" s="39">
        <v>0.14000000000000001</v>
      </c>
      <c r="BE42" s="39">
        <v>7.0000000000000007E-2</v>
      </c>
      <c r="BF42" s="39">
        <v>0.03</v>
      </c>
      <c r="BG42" s="39">
        <v>0.08</v>
      </c>
      <c r="BH42" s="39">
        <v>0.09</v>
      </c>
      <c r="BI42" s="39">
        <v>0.42</v>
      </c>
      <c r="BJ42" s="39">
        <v>0</v>
      </c>
      <c r="BK42" s="39">
        <v>1.34</v>
      </c>
      <c r="BL42" s="39">
        <v>0</v>
      </c>
      <c r="BM42" s="39">
        <v>0.41</v>
      </c>
      <c r="BN42" s="39">
        <v>0</v>
      </c>
      <c r="BO42" s="39">
        <v>0</v>
      </c>
      <c r="BP42" s="39">
        <v>0</v>
      </c>
      <c r="BQ42" s="39">
        <v>0.08</v>
      </c>
      <c r="BR42" s="39">
        <v>0.13</v>
      </c>
      <c r="BS42" s="39">
        <v>1.35</v>
      </c>
      <c r="BT42" s="39">
        <v>0</v>
      </c>
      <c r="BU42" s="39">
        <v>0</v>
      </c>
      <c r="BV42" s="39">
        <v>0.65</v>
      </c>
      <c r="BW42" s="39">
        <v>0.01</v>
      </c>
      <c r="BX42" s="39">
        <v>0</v>
      </c>
      <c r="BY42" s="39">
        <v>0</v>
      </c>
      <c r="BZ42" s="39">
        <v>0</v>
      </c>
      <c r="CA42" s="39">
        <v>0</v>
      </c>
      <c r="CB42" s="39">
        <v>497.16</v>
      </c>
      <c r="CC42" s="38">
        <f>SUM($CC$36:$CC$41)</f>
        <v>67.259999999999991</v>
      </c>
      <c r="CD42" s="36">
        <f>$I$42/$I$82*100</f>
        <v>7.1632420091324196</v>
      </c>
      <c r="CE42" s="36">
        <v>1039.75</v>
      </c>
      <c r="CG42" s="36">
        <v>64.63</v>
      </c>
      <c r="CH42" s="36">
        <v>36.409999999999997</v>
      </c>
      <c r="CI42" s="36">
        <v>50.52</v>
      </c>
      <c r="CJ42" s="36">
        <v>2578.29</v>
      </c>
      <c r="CK42" s="36">
        <v>1192.8900000000001</v>
      </c>
      <c r="CL42" s="36">
        <v>1885.59</v>
      </c>
      <c r="CM42" s="36">
        <v>56.33</v>
      </c>
      <c r="CN42" s="36">
        <v>29.3</v>
      </c>
      <c r="CO42" s="36">
        <v>42.84</v>
      </c>
      <c r="CP42" s="36">
        <v>8.8000000000000007</v>
      </c>
      <c r="CQ42" s="36">
        <v>1.08</v>
      </c>
    </row>
    <row r="43" spans="1:96">
      <c r="B43" s="27" t="s">
        <v>114</v>
      </c>
      <c r="C43" s="16"/>
      <c r="D43" s="16"/>
      <c r="E43" s="16"/>
      <c r="F43" s="16"/>
      <c r="G43" s="16"/>
      <c r="H43" s="16"/>
      <c r="I43" s="16"/>
    </row>
    <row r="44" spans="1:96" s="28" customFormat="1">
      <c r="A44" s="28" t="str">
        <f>"5"</f>
        <v>5</v>
      </c>
      <c r="B44" s="29" t="s">
        <v>115</v>
      </c>
      <c r="C44" s="30" t="str">
        <f>"200"</f>
        <v>200</v>
      </c>
      <c r="D44" s="30">
        <v>1</v>
      </c>
      <c r="E44" s="30">
        <v>0</v>
      </c>
      <c r="F44" s="30">
        <v>0.2</v>
      </c>
      <c r="G44" s="30">
        <v>0</v>
      </c>
      <c r="H44" s="30">
        <v>20.6</v>
      </c>
      <c r="I44" s="30">
        <v>86.47999999999999</v>
      </c>
      <c r="J44" s="31">
        <v>0</v>
      </c>
      <c r="K44" s="31">
        <v>0</v>
      </c>
      <c r="L44" s="31">
        <v>0</v>
      </c>
      <c r="M44" s="31">
        <v>0</v>
      </c>
      <c r="N44" s="31">
        <v>19.8</v>
      </c>
      <c r="O44" s="31">
        <v>0.4</v>
      </c>
      <c r="P44" s="31">
        <v>0.4</v>
      </c>
      <c r="Q44" s="31">
        <v>0</v>
      </c>
      <c r="R44" s="31">
        <v>0</v>
      </c>
      <c r="S44" s="31">
        <v>1</v>
      </c>
      <c r="T44" s="31">
        <v>0.6</v>
      </c>
      <c r="U44" s="31">
        <v>12</v>
      </c>
      <c r="V44" s="31">
        <v>240</v>
      </c>
      <c r="W44" s="31">
        <v>14</v>
      </c>
      <c r="X44" s="31">
        <v>8</v>
      </c>
      <c r="Y44" s="31">
        <v>14</v>
      </c>
      <c r="Z44" s="31">
        <v>2.8</v>
      </c>
      <c r="AA44" s="31">
        <v>0</v>
      </c>
      <c r="AB44" s="31">
        <v>0</v>
      </c>
      <c r="AC44" s="31">
        <v>0</v>
      </c>
      <c r="AD44" s="31">
        <v>0.2</v>
      </c>
      <c r="AE44" s="31">
        <v>0.02</v>
      </c>
      <c r="AF44" s="31">
        <v>0.02</v>
      </c>
      <c r="AG44" s="31">
        <v>0.2</v>
      </c>
      <c r="AH44" s="31">
        <v>0.4</v>
      </c>
      <c r="AI44" s="31">
        <v>4</v>
      </c>
      <c r="AJ44" s="31">
        <v>0.4</v>
      </c>
      <c r="AK44" s="31">
        <v>16</v>
      </c>
      <c r="AL44" s="31">
        <v>20</v>
      </c>
      <c r="AM44" s="31">
        <v>28</v>
      </c>
      <c r="AN44" s="31">
        <v>28</v>
      </c>
      <c r="AO44" s="31">
        <v>4</v>
      </c>
      <c r="AP44" s="31">
        <v>16</v>
      </c>
      <c r="AQ44" s="31">
        <v>4</v>
      </c>
      <c r="AR44" s="31">
        <v>14</v>
      </c>
      <c r="AS44" s="31">
        <v>26</v>
      </c>
      <c r="AT44" s="31">
        <v>16</v>
      </c>
      <c r="AU44" s="31">
        <v>116</v>
      </c>
      <c r="AV44" s="31">
        <v>10</v>
      </c>
      <c r="AW44" s="31">
        <v>22</v>
      </c>
      <c r="AX44" s="31">
        <v>64</v>
      </c>
      <c r="AY44" s="31">
        <v>0</v>
      </c>
      <c r="AZ44" s="31">
        <v>20</v>
      </c>
      <c r="BA44" s="31">
        <v>24</v>
      </c>
      <c r="BB44" s="31">
        <v>10</v>
      </c>
      <c r="BC44" s="31">
        <v>8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176.2</v>
      </c>
      <c r="CC44" s="30">
        <v>11.04</v>
      </c>
      <c r="CE44" s="28">
        <v>0</v>
      </c>
      <c r="CG44" s="28">
        <v>3</v>
      </c>
      <c r="CH44" s="28">
        <v>3</v>
      </c>
      <c r="CI44" s="28">
        <v>3</v>
      </c>
      <c r="CJ44" s="28">
        <v>300</v>
      </c>
      <c r="CK44" s="28">
        <v>136.5</v>
      </c>
      <c r="CL44" s="28">
        <v>218.25</v>
      </c>
      <c r="CM44" s="28">
        <v>0.45</v>
      </c>
      <c r="CN44" s="28">
        <v>0.45</v>
      </c>
      <c r="CO44" s="28">
        <v>0.45</v>
      </c>
      <c r="CP44" s="28">
        <v>0</v>
      </c>
      <c r="CQ44" s="28">
        <v>0</v>
      </c>
      <c r="CR44" s="28">
        <v>9.1999999999999993</v>
      </c>
    </row>
    <row r="45" spans="1:96" s="36" customFormat="1" ht="22.8">
      <c r="B45" s="37" t="s">
        <v>116</v>
      </c>
      <c r="C45" s="38"/>
      <c r="D45" s="38">
        <v>1</v>
      </c>
      <c r="E45" s="38">
        <v>0</v>
      </c>
      <c r="F45" s="38">
        <v>0.2</v>
      </c>
      <c r="G45" s="38">
        <v>0</v>
      </c>
      <c r="H45" s="38">
        <v>20.6</v>
      </c>
      <c r="I45" s="38">
        <v>86.48</v>
      </c>
      <c r="J45" s="39">
        <v>0</v>
      </c>
      <c r="K45" s="39">
        <v>0</v>
      </c>
      <c r="L45" s="39">
        <v>0</v>
      </c>
      <c r="M45" s="39">
        <v>0</v>
      </c>
      <c r="N45" s="39">
        <v>19.8</v>
      </c>
      <c r="O45" s="39">
        <v>0.4</v>
      </c>
      <c r="P45" s="39">
        <v>0.4</v>
      </c>
      <c r="Q45" s="39">
        <v>0</v>
      </c>
      <c r="R45" s="39">
        <v>0</v>
      </c>
      <c r="S45" s="39">
        <v>1</v>
      </c>
      <c r="T45" s="39">
        <v>0.6</v>
      </c>
      <c r="U45" s="39">
        <v>12</v>
      </c>
      <c r="V45" s="39">
        <v>240</v>
      </c>
      <c r="W45" s="39">
        <v>14</v>
      </c>
      <c r="X45" s="39">
        <v>8</v>
      </c>
      <c r="Y45" s="39">
        <v>14</v>
      </c>
      <c r="Z45" s="39">
        <v>2.8</v>
      </c>
      <c r="AA45" s="39">
        <v>0</v>
      </c>
      <c r="AB45" s="39">
        <v>0</v>
      </c>
      <c r="AC45" s="39">
        <v>0</v>
      </c>
      <c r="AD45" s="39">
        <v>0.2</v>
      </c>
      <c r="AE45" s="39">
        <v>0.02</v>
      </c>
      <c r="AF45" s="39">
        <v>0.02</v>
      </c>
      <c r="AG45" s="39">
        <v>0.2</v>
      </c>
      <c r="AH45" s="39">
        <v>0.4</v>
      </c>
      <c r="AI45" s="39">
        <v>4</v>
      </c>
      <c r="AJ45" s="39">
        <v>0.4</v>
      </c>
      <c r="AK45" s="39">
        <v>16</v>
      </c>
      <c r="AL45" s="39">
        <v>20</v>
      </c>
      <c r="AM45" s="39">
        <v>28</v>
      </c>
      <c r="AN45" s="39">
        <v>28</v>
      </c>
      <c r="AO45" s="39">
        <v>4</v>
      </c>
      <c r="AP45" s="39">
        <v>16</v>
      </c>
      <c r="AQ45" s="39">
        <v>4</v>
      </c>
      <c r="AR45" s="39">
        <v>14</v>
      </c>
      <c r="AS45" s="39">
        <v>26</v>
      </c>
      <c r="AT45" s="39">
        <v>16</v>
      </c>
      <c r="AU45" s="39">
        <v>116</v>
      </c>
      <c r="AV45" s="39">
        <v>10</v>
      </c>
      <c r="AW45" s="39">
        <v>22</v>
      </c>
      <c r="AX45" s="39">
        <v>64</v>
      </c>
      <c r="AY45" s="39">
        <v>0</v>
      </c>
      <c r="AZ45" s="39">
        <v>20</v>
      </c>
      <c r="BA45" s="39">
        <v>24</v>
      </c>
      <c r="BB45" s="39">
        <v>10</v>
      </c>
      <c r="BC45" s="39">
        <v>8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39">
        <v>0</v>
      </c>
      <c r="BK45" s="39">
        <v>0</v>
      </c>
      <c r="BL45" s="39">
        <v>0</v>
      </c>
      <c r="BM45" s="39">
        <v>0</v>
      </c>
      <c r="BN45" s="39">
        <v>0</v>
      </c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39">
        <v>0</v>
      </c>
      <c r="BU45" s="39">
        <v>0</v>
      </c>
      <c r="BV45" s="39">
        <v>0</v>
      </c>
      <c r="BW45" s="39">
        <v>0</v>
      </c>
      <c r="BX45" s="39">
        <v>0</v>
      </c>
      <c r="BY45" s="39">
        <v>0</v>
      </c>
      <c r="BZ45" s="39">
        <v>0</v>
      </c>
      <c r="CA45" s="39">
        <v>0</v>
      </c>
      <c r="CB45" s="39">
        <v>176.2</v>
      </c>
      <c r="CC45" s="38">
        <f>SUM($CC$43:$CC$44)</f>
        <v>11.04</v>
      </c>
      <c r="CD45" s="36">
        <f>$I$45/$I$82*100</f>
        <v>1.6453576864535771</v>
      </c>
      <c r="CE45" s="36">
        <v>0</v>
      </c>
      <c r="CG45" s="36">
        <v>3</v>
      </c>
      <c r="CH45" s="36">
        <v>3</v>
      </c>
      <c r="CI45" s="36">
        <v>3</v>
      </c>
      <c r="CJ45" s="36">
        <v>300</v>
      </c>
      <c r="CK45" s="36">
        <v>136.5</v>
      </c>
      <c r="CL45" s="36">
        <v>218.25</v>
      </c>
      <c r="CM45" s="36">
        <v>0.45</v>
      </c>
      <c r="CN45" s="36">
        <v>0.45</v>
      </c>
      <c r="CO45" s="36">
        <v>0.45</v>
      </c>
      <c r="CP45" s="36">
        <v>0</v>
      </c>
      <c r="CQ45" s="36">
        <v>0</v>
      </c>
    </row>
    <row r="46" spans="1:96">
      <c r="B46" s="27" t="s">
        <v>117</v>
      </c>
      <c r="C46" s="16"/>
      <c r="D46" s="16"/>
      <c r="E46" s="16"/>
      <c r="F46" s="16"/>
      <c r="G46" s="16"/>
      <c r="H46" s="16"/>
      <c r="I46" s="16"/>
    </row>
    <row r="47" spans="1:96" s="32" customFormat="1" ht="24">
      <c r="A47" s="32" t="str">
        <f>"5/4"</f>
        <v>5/4</v>
      </c>
      <c r="B47" s="33" t="s">
        <v>93</v>
      </c>
      <c r="C47" s="34" t="str">
        <f>"250"</f>
        <v>250</v>
      </c>
      <c r="D47" s="34">
        <v>6.64</v>
      </c>
      <c r="E47" s="34">
        <v>2.94</v>
      </c>
      <c r="F47" s="34">
        <v>6.36</v>
      </c>
      <c r="G47" s="34">
        <v>0.4</v>
      </c>
      <c r="H47" s="34">
        <v>36.840000000000003</v>
      </c>
      <c r="I47" s="34">
        <v>229.17756499999999</v>
      </c>
      <c r="J47" s="35">
        <v>4.4400000000000004</v>
      </c>
      <c r="K47" s="35">
        <v>0.11</v>
      </c>
      <c r="L47" s="35">
        <v>0</v>
      </c>
      <c r="M47" s="35">
        <v>0</v>
      </c>
      <c r="N47" s="35">
        <v>10.59</v>
      </c>
      <c r="O47" s="35">
        <v>24.93</v>
      </c>
      <c r="P47" s="35">
        <v>1.31</v>
      </c>
      <c r="Q47" s="35">
        <v>0</v>
      </c>
      <c r="R47" s="35">
        <v>0</v>
      </c>
      <c r="S47" s="35">
        <v>0.1</v>
      </c>
      <c r="T47" s="35">
        <v>1.97</v>
      </c>
      <c r="U47" s="35">
        <v>439.11</v>
      </c>
      <c r="V47" s="35">
        <v>175.8</v>
      </c>
      <c r="W47" s="35">
        <v>117.1</v>
      </c>
      <c r="X47" s="35">
        <v>18.64</v>
      </c>
      <c r="Y47" s="35">
        <v>109.84</v>
      </c>
      <c r="Z47" s="35">
        <v>0.49</v>
      </c>
      <c r="AA47" s="35">
        <v>24</v>
      </c>
      <c r="AB47" s="35">
        <v>20</v>
      </c>
      <c r="AC47" s="35">
        <v>44.5</v>
      </c>
      <c r="AD47" s="35">
        <v>0.65</v>
      </c>
      <c r="AE47" s="35">
        <v>7.0000000000000007E-2</v>
      </c>
      <c r="AF47" s="35">
        <v>0.14000000000000001</v>
      </c>
      <c r="AG47" s="35">
        <v>0.47</v>
      </c>
      <c r="AH47" s="35">
        <v>2.0099999999999998</v>
      </c>
      <c r="AI47" s="35">
        <v>0.52</v>
      </c>
      <c r="AJ47" s="35">
        <v>0</v>
      </c>
      <c r="AK47" s="35">
        <v>339.43</v>
      </c>
      <c r="AL47" s="35">
        <v>322.47000000000003</v>
      </c>
      <c r="AM47" s="35">
        <v>567.57000000000005</v>
      </c>
      <c r="AN47" s="35">
        <v>306.68</v>
      </c>
      <c r="AO47" s="35">
        <v>128.63999999999999</v>
      </c>
      <c r="AP47" s="35">
        <v>242.85</v>
      </c>
      <c r="AQ47" s="35">
        <v>83.8</v>
      </c>
      <c r="AR47" s="35">
        <v>342.25</v>
      </c>
      <c r="AS47" s="35">
        <v>129.53</v>
      </c>
      <c r="AT47" s="35">
        <v>177.94</v>
      </c>
      <c r="AU47" s="35">
        <v>145.56</v>
      </c>
      <c r="AV47" s="35">
        <v>80.61</v>
      </c>
      <c r="AW47" s="35">
        <v>138.37</v>
      </c>
      <c r="AX47" s="35">
        <v>1209.8699999999999</v>
      </c>
      <c r="AY47" s="35">
        <v>0</v>
      </c>
      <c r="AZ47" s="35">
        <v>393.3</v>
      </c>
      <c r="BA47" s="35">
        <v>201.82</v>
      </c>
      <c r="BB47" s="35">
        <v>276.45</v>
      </c>
      <c r="BC47" s="35">
        <v>107.63</v>
      </c>
      <c r="BD47" s="35">
        <v>0.12</v>
      </c>
      <c r="BE47" s="35">
        <v>0.05</v>
      </c>
      <c r="BF47" s="35">
        <v>0.03</v>
      </c>
      <c r="BG47" s="35">
        <v>7.0000000000000007E-2</v>
      </c>
      <c r="BH47" s="35">
        <v>0.08</v>
      </c>
      <c r="BI47" s="35">
        <v>0.35</v>
      </c>
      <c r="BJ47" s="35">
        <v>0</v>
      </c>
      <c r="BK47" s="35">
        <v>0.97</v>
      </c>
      <c r="BL47" s="35">
        <v>0</v>
      </c>
      <c r="BM47" s="35">
        <v>0.3</v>
      </c>
      <c r="BN47" s="35">
        <v>0</v>
      </c>
      <c r="BO47" s="35">
        <v>0</v>
      </c>
      <c r="BP47" s="35">
        <v>0</v>
      </c>
      <c r="BQ47" s="35">
        <v>7.0000000000000007E-2</v>
      </c>
      <c r="BR47" s="35">
        <v>0.1</v>
      </c>
      <c r="BS47" s="35">
        <v>0.79</v>
      </c>
      <c r="BT47" s="35">
        <v>0</v>
      </c>
      <c r="BU47" s="35">
        <v>0</v>
      </c>
      <c r="BV47" s="35">
        <v>0.05</v>
      </c>
      <c r="BW47" s="35">
        <v>0</v>
      </c>
      <c r="BX47" s="35">
        <v>0</v>
      </c>
      <c r="BY47" s="35">
        <v>0</v>
      </c>
      <c r="BZ47" s="35">
        <v>0</v>
      </c>
      <c r="CA47" s="35">
        <v>0</v>
      </c>
      <c r="CB47" s="35">
        <v>225.26</v>
      </c>
      <c r="CC47" s="34">
        <v>21.85</v>
      </c>
      <c r="CE47" s="32">
        <v>27.33</v>
      </c>
      <c r="CG47" s="32">
        <v>33.93</v>
      </c>
      <c r="CH47" s="32">
        <v>15.1</v>
      </c>
      <c r="CI47" s="32">
        <v>24.52</v>
      </c>
      <c r="CJ47" s="32">
        <v>1422.92</v>
      </c>
      <c r="CK47" s="32">
        <v>636.21</v>
      </c>
      <c r="CL47" s="32">
        <v>1029.56</v>
      </c>
      <c r="CM47" s="32">
        <v>33.15</v>
      </c>
      <c r="CN47" s="32">
        <v>16.95</v>
      </c>
      <c r="CO47" s="32">
        <v>25.05</v>
      </c>
      <c r="CP47" s="32">
        <v>6.25</v>
      </c>
      <c r="CQ47" s="32">
        <v>1</v>
      </c>
      <c r="CR47" s="32">
        <v>13.24</v>
      </c>
    </row>
    <row r="48" spans="1:96" s="32" customFormat="1">
      <c r="A48" s="32" t="str">
        <f>"3/13"</f>
        <v>3/13</v>
      </c>
      <c r="B48" s="33" t="s">
        <v>118</v>
      </c>
      <c r="C48" s="34" t="str">
        <f>"60"</f>
        <v>60</v>
      </c>
      <c r="D48" s="34">
        <v>6.47</v>
      </c>
      <c r="E48" s="34">
        <v>3.45</v>
      </c>
      <c r="F48" s="34">
        <v>8.33</v>
      </c>
      <c r="G48" s="34">
        <v>1.08</v>
      </c>
      <c r="H48" s="34">
        <v>20.32</v>
      </c>
      <c r="I48" s="34">
        <v>182.40324999999999</v>
      </c>
      <c r="J48" s="35">
        <v>4.9400000000000004</v>
      </c>
      <c r="K48" s="35">
        <v>0.11</v>
      </c>
      <c r="L48" s="35">
        <v>0</v>
      </c>
      <c r="M48" s="35">
        <v>0</v>
      </c>
      <c r="N48" s="35">
        <v>1.32</v>
      </c>
      <c r="O48" s="35">
        <v>17.78</v>
      </c>
      <c r="P48" s="35">
        <v>1.22</v>
      </c>
      <c r="Q48" s="35">
        <v>0</v>
      </c>
      <c r="R48" s="35">
        <v>0</v>
      </c>
      <c r="S48" s="35">
        <v>0.42</v>
      </c>
      <c r="T48" s="35">
        <v>1.36</v>
      </c>
      <c r="U48" s="35">
        <v>276.22000000000003</v>
      </c>
      <c r="V48" s="35">
        <v>65.09</v>
      </c>
      <c r="W48" s="35">
        <v>139.16</v>
      </c>
      <c r="X48" s="35">
        <v>18.079999999999998</v>
      </c>
      <c r="Y48" s="35">
        <v>108.29</v>
      </c>
      <c r="Z48" s="35">
        <v>0.94</v>
      </c>
      <c r="AA48" s="35">
        <v>59</v>
      </c>
      <c r="AB48" s="35">
        <v>34.43</v>
      </c>
      <c r="AC48" s="35">
        <v>65.7</v>
      </c>
      <c r="AD48" s="35">
        <v>0.81</v>
      </c>
      <c r="AE48" s="35">
        <v>0.06</v>
      </c>
      <c r="AF48" s="35">
        <v>0.06</v>
      </c>
      <c r="AG48" s="35">
        <v>0.54</v>
      </c>
      <c r="AH48" s="35">
        <v>2.13</v>
      </c>
      <c r="AI48" s="35">
        <v>0.04</v>
      </c>
      <c r="AJ48" s="35">
        <v>0</v>
      </c>
      <c r="AK48" s="35">
        <v>396.31</v>
      </c>
      <c r="AL48" s="35">
        <v>295.91000000000003</v>
      </c>
      <c r="AM48" s="35">
        <v>519.11</v>
      </c>
      <c r="AN48" s="35">
        <v>305.12</v>
      </c>
      <c r="AO48" s="35">
        <v>126.08</v>
      </c>
      <c r="AP48" s="35">
        <v>229.27</v>
      </c>
      <c r="AQ48" s="35">
        <v>133.62</v>
      </c>
      <c r="AR48" s="35">
        <v>346.04</v>
      </c>
      <c r="AS48" s="35">
        <v>192.28</v>
      </c>
      <c r="AT48" s="35">
        <v>247.94</v>
      </c>
      <c r="AU48" s="35">
        <v>319.24</v>
      </c>
      <c r="AV48" s="35">
        <v>283.86</v>
      </c>
      <c r="AW48" s="35">
        <v>166.8</v>
      </c>
      <c r="AX48" s="35">
        <v>1594.56</v>
      </c>
      <c r="AY48" s="35">
        <v>0</v>
      </c>
      <c r="AZ48" s="35">
        <v>640.14</v>
      </c>
      <c r="BA48" s="35">
        <v>308.8</v>
      </c>
      <c r="BB48" s="35">
        <v>287.52999999999997</v>
      </c>
      <c r="BC48" s="35">
        <v>99.18</v>
      </c>
      <c r="BD48" s="35">
        <v>0.12</v>
      </c>
      <c r="BE48" s="35">
        <v>7.0000000000000007E-2</v>
      </c>
      <c r="BF48" s="35">
        <v>0.08</v>
      </c>
      <c r="BG48" s="35">
        <v>0.24</v>
      </c>
      <c r="BH48" s="35">
        <v>0.24</v>
      </c>
      <c r="BI48" s="35">
        <v>0.69</v>
      </c>
      <c r="BJ48" s="35">
        <v>0.04</v>
      </c>
      <c r="BK48" s="35">
        <v>1.95</v>
      </c>
      <c r="BL48" s="35">
        <v>0.03</v>
      </c>
      <c r="BM48" s="35">
        <v>0.82</v>
      </c>
      <c r="BN48" s="35">
        <v>0.03</v>
      </c>
      <c r="BO48" s="35">
        <v>0</v>
      </c>
      <c r="BP48" s="35">
        <v>0</v>
      </c>
      <c r="BQ48" s="35">
        <v>0.12</v>
      </c>
      <c r="BR48" s="35">
        <v>0.17</v>
      </c>
      <c r="BS48" s="35">
        <v>2.15</v>
      </c>
      <c r="BT48" s="35">
        <v>0</v>
      </c>
      <c r="BU48" s="35">
        <v>0</v>
      </c>
      <c r="BV48" s="35">
        <v>0.45</v>
      </c>
      <c r="BW48" s="35">
        <v>0.01</v>
      </c>
      <c r="BX48" s="35">
        <v>0</v>
      </c>
      <c r="BY48" s="35">
        <v>0</v>
      </c>
      <c r="BZ48" s="35">
        <v>0</v>
      </c>
      <c r="CA48" s="35">
        <v>0</v>
      </c>
      <c r="CB48" s="35">
        <v>21.04</v>
      </c>
      <c r="CC48" s="34">
        <v>23.5</v>
      </c>
      <c r="CE48" s="32">
        <v>64.739999999999995</v>
      </c>
      <c r="CG48" s="32">
        <v>0</v>
      </c>
      <c r="CH48" s="32">
        <v>0</v>
      </c>
      <c r="CI48" s="32">
        <v>0</v>
      </c>
      <c r="CJ48" s="32">
        <v>1510</v>
      </c>
      <c r="CK48" s="32">
        <v>847.8</v>
      </c>
      <c r="CL48" s="32">
        <v>1178.9000000000001</v>
      </c>
      <c r="CM48" s="32">
        <v>8.3800000000000008</v>
      </c>
      <c r="CN48" s="32">
        <v>7.54</v>
      </c>
      <c r="CO48" s="32">
        <v>7.96</v>
      </c>
      <c r="CP48" s="32">
        <v>0</v>
      </c>
      <c r="CQ48" s="32">
        <v>0</v>
      </c>
      <c r="CR48" s="32">
        <v>15.26</v>
      </c>
    </row>
    <row r="49" spans="1:96" s="32" customFormat="1">
      <c r="A49" s="32" t="str">
        <f>"2"</f>
        <v>2</v>
      </c>
      <c r="B49" s="33" t="s">
        <v>94</v>
      </c>
      <c r="C49" s="34" t="str">
        <f>"58,4"</f>
        <v>58,4</v>
      </c>
      <c r="D49" s="34">
        <v>3.86</v>
      </c>
      <c r="E49" s="34">
        <v>0</v>
      </c>
      <c r="F49" s="34">
        <v>0.38</v>
      </c>
      <c r="G49" s="34">
        <v>0.38</v>
      </c>
      <c r="H49" s="34">
        <v>27.39</v>
      </c>
      <c r="I49" s="34">
        <v>130.758184</v>
      </c>
      <c r="J49" s="35">
        <v>0</v>
      </c>
      <c r="K49" s="35">
        <v>0</v>
      </c>
      <c r="L49" s="35">
        <v>0</v>
      </c>
      <c r="M49" s="35">
        <v>0</v>
      </c>
      <c r="N49" s="35">
        <v>0.64</v>
      </c>
      <c r="O49" s="35">
        <v>26.63</v>
      </c>
      <c r="P49" s="35">
        <v>0.12</v>
      </c>
      <c r="Q49" s="35">
        <v>0</v>
      </c>
      <c r="R49" s="35">
        <v>0</v>
      </c>
      <c r="S49" s="35">
        <v>0</v>
      </c>
      <c r="T49" s="35">
        <v>1.05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186.47</v>
      </c>
      <c r="AL49" s="35">
        <v>194.09</v>
      </c>
      <c r="AM49" s="35">
        <v>297.23</v>
      </c>
      <c r="AN49" s="35">
        <v>98.57</v>
      </c>
      <c r="AO49" s="35">
        <v>58.43</v>
      </c>
      <c r="AP49" s="35">
        <v>116.86</v>
      </c>
      <c r="AQ49" s="35">
        <v>44.2</v>
      </c>
      <c r="AR49" s="35">
        <v>211.36</v>
      </c>
      <c r="AS49" s="35">
        <v>131.08000000000001</v>
      </c>
      <c r="AT49" s="35">
        <v>182.91</v>
      </c>
      <c r="AU49" s="35">
        <v>150.9</v>
      </c>
      <c r="AV49" s="35">
        <v>79.260000000000005</v>
      </c>
      <c r="AW49" s="35">
        <v>140.22999999999999</v>
      </c>
      <c r="AX49" s="35">
        <v>1172.6500000000001</v>
      </c>
      <c r="AY49" s="35">
        <v>0</v>
      </c>
      <c r="AZ49" s="35">
        <v>382.08</v>
      </c>
      <c r="BA49" s="35">
        <v>166.14</v>
      </c>
      <c r="BB49" s="35">
        <v>110.25</v>
      </c>
      <c r="BC49" s="35">
        <v>87.39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0.05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0.04</v>
      </c>
      <c r="BT49" s="35">
        <v>0</v>
      </c>
      <c r="BU49" s="35">
        <v>0</v>
      </c>
      <c r="BV49" s="35">
        <v>0.16</v>
      </c>
      <c r="BW49" s="35">
        <v>0.01</v>
      </c>
      <c r="BX49" s="35">
        <v>0</v>
      </c>
      <c r="BY49" s="35">
        <v>0</v>
      </c>
      <c r="BZ49" s="35">
        <v>0</v>
      </c>
      <c r="CA49" s="35">
        <v>0</v>
      </c>
      <c r="CB49" s="35">
        <v>22.83</v>
      </c>
      <c r="CC49" s="34">
        <v>3.27</v>
      </c>
      <c r="CE49" s="32">
        <v>0</v>
      </c>
      <c r="CG49" s="32">
        <v>0</v>
      </c>
      <c r="CH49" s="32">
        <v>0</v>
      </c>
      <c r="CI49" s="32">
        <v>0</v>
      </c>
      <c r="CJ49" s="32">
        <v>585.41999999999996</v>
      </c>
      <c r="CK49" s="32">
        <v>225.54</v>
      </c>
      <c r="CL49" s="32">
        <v>405.48</v>
      </c>
      <c r="CM49" s="32">
        <v>4.68</v>
      </c>
      <c r="CN49" s="32">
        <v>4.68</v>
      </c>
      <c r="CO49" s="32">
        <v>4.68</v>
      </c>
      <c r="CP49" s="32">
        <v>0</v>
      </c>
      <c r="CQ49" s="32">
        <v>0</v>
      </c>
      <c r="CR49" s="32">
        <v>2.73</v>
      </c>
    </row>
    <row r="50" spans="1:96" s="28" customFormat="1">
      <c r="A50" s="28" t="str">
        <f>"29/10"</f>
        <v>29/10</v>
      </c>
      <c r="B50" s="29" t="s">
        <v>112</v>
      </c>
      <c r="C50" s="30" t="str">
        <f>"200"</f>
        <v>200</v>
      </c>
      <c r="D50" s="30">
        <v>0.21</v>
      </c>
      <c r="E50" s="30">
        <v>0</v>
      </c>
      <c r="F50" s="30">
        <v>0.05</v>
      </c>
      <c r="G50" s="30">
        <v>0.05</v>
      </c>
      <c r="H50" s="30">
        <v>7.25</v>
      </c>
      <c r="I50" s="30">
        <v>29.478207999999995</v>
      </c>
      <c r="J50" s="31">
        <v>0</v>
      </c>
      <c r="K50" s="31">
        <v>0</v>
      </c>
      <c r="L50" s="31">
        <v>0</v>
      </c>
      <c r="M50" s="31">
        <v>0</v>
      </c>
      <c r="N50" s="31">
        <v>7.05</v>
      </c>
      <c r="O50" s="31">
        <v>0</v>
      </c>
      <c r="P50" s="31">
        <v>0.2</v>
      </c>
      <c r="Q50" s="31">
        <v>0</v>
      </c>
      <c r="R50" s="31">
        <v>0</v>
      </c>
      <c r="S50" s="31">
        <v>0.34</v>
      </c>
      <c r="T50" s="31">
        <v>0.08</v>
      </c>
      <c r="U50" s="31">
        <v>0.72</v>
      </c>
      <c r="V50" s="31">
        <v>9.89</v>
      </c>
      <c r="W50" s="31">
        <v>2.5299999999999998</v>
      </c>
      <c r="X50" s="31">
        <v>0.68</v>
      </c>
      <c r="Y50" s="31">
        <v>1.23</v>
      </c>
      <c r="Z50" s="31">
        <v>0.06</v>
      </c>
      <c r="AA50" s="31">
        <v>0</v>
      </c>
      <c r="AB50" s="31">
        <v>0.54</v>
      </c>
      <c r="AC50" s="31">
        <v>0.12</v>
      </c>
      <c r="AD50" s="31">
        <v>0.01</v>
      </c>
      <c r="AE50" s="31">
        <v>0</v>
      </c>
      <c r="AF50" s="31">
        <v>0</v>
      </c>
      <c r="AG50" s="31">
        <v>0.01</v>
      </c>
      <c r="AH50" s="31">
        <v>0.01</v>
      </c>
      <c r="AI50" s="31">
        <v>0.96</v>
      </c>
      <c r="AJ50" s="31">
        <v>0</v>
      </c>
      <c r="AK50" s="31">
        <v>0.82</v>
      </c>
      <c r="AL50" s="31">
        <v>0.94</v>
      </c>
      <c r="AM50" s="31">
        <v>0.76</v>
      </c>
      <c r="AN50" s="31">
        <v>1.41</v>
      </c>
      <c r="AO50" s="31">
        <v>0.35</v>
      </c>
      <c r="AP50" s="31">
        <v>1.47</v>
      </c>
      <c r="AQ50" s="31">
        <v>0</v>
      </c>
      <c r="AR50" s="31">
        <v>1.88</v>
      </c>
      <c r="AS50" s="31">
        <v>0</v>
      </c>
      <c r="AT50" s="31">
        <v>0</v>
      </c>
      <c r="AU50" s="31">
        <v>0</v>
      </c>
      <c r="AV50" s="31">
        <v>1.06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200.46</v>
      </c>
      <c r="CC50" s="30">
        <v>3.98</v>
      </c>
      <c r="CE50" s="28">
        <v>0.09</v>
      </c>
      <c r="CG50" s="28">
        <v>0.24</v>
      </c>
      <c r="CH50" s="28">
        <v>0.06</v>
      </c>
      <c r="CI50" s="28">
        <v>0.15</v>
      </c>
      <c r="CJ50" s="28">
        <v>12</v>
      </c>
      <c r="CK50" s="28">
        <v>4.92</v>
      </c>
      <c r="CL50" s="28">
        <v>8.4600000000000009</v>
      </c>
      <c r="CM50" s="28">
        <v>0</v>
      </c>
      <c r="CN50" s="28">
        <v>0</v>
      </c>
      <c r="CO50" s="28">
        <v>0</v>
      </c>
      <c r="CP50" s="28">
        <v>7</v>
      </c>
      <c r="CQ50" s="28">
        <v>0</v>
      </c>
      <c r="CR50" s="28">
        <v>2.41</v>
      </c>
    </row>
    <row r="51" spans="1:96" s="36" customFormat="1" ht="22.8">
      <c r="B51" s="37" t="s">
        <v>119</v>
      </c>
      <c r="C51" s="38"/>
      <c r="D51" s="38">
        <v>17.18</v>
      </c>
      <c r="E51" s="38">
        <v>6.39</v>
      </c>
      <c r="F51" s="38">
        <v>15.11</v>
      </c>
      <c r="G51" s="38">
        <v>1.91</v>
      </c>
      <c r="H51" s="38">
        <v>91.8</v>
      </c>
      <c r="I51" s="38">
        <v>571.82000000000005</v>
      </c>
      <c r="J51" s="39">
        <v>9.3800000000000008</v>
      </c>
      <c r="K51" s="39">
        <v>0.22</v>
      </c>
      <c r="L51" s="39">
        <v>0</v>
      </c>
      <c r="M51" s="39">
        <v>0</v>
      </c>
      <c r="N51" s="39">
        <v>19.61</v>
      </c>
      <c r="O51" s="39">
        <v>69.349999999999994</v>
      </c>
      <c r="P51" s="39">
        <v>2.84</v>
      </c>
      <c r="Q51" s="39">
        <v>0</v>
      </c>
      <c r="R51" s="39">
        <v>0</v>
      </c>
      <c r="S51" s="39">
        <v>0.86</v>
      </c>
      <c r="T51" s="39">
        <v>4.46</v>
      </c>
      <c r="U51" s="39">
        <v>716.05</v>
      </c>
      <c r="V51" s="39">
        <v>250.78</v>
      </c>
      <c r="W51" s="39">
        <v>258.79000000000002</v>
      </c>
      <c r="X51" s="39">
        <v>37.4</v>
      </c>
      <c r="Y51" s="39">
        <v>219.36</v>
      </c>
      <c r="Z51" s="39">
        <v>1.48</v>
      </c>
      <c r="AA51" s="39">
        <v>83</v>
      </c>
      <c r="AB51" s="39">
        <v>54.97</v>
      </c>
      <c r="AC51" s="39">
        <v>110.32</v>
      </c>
      <c r="AD51" s="39">
        <v>1.47</v>
      </c>
      <c r="AE51" s="39">
        <v>0.13</v>
      </c>
      <c r="AF51" s="39">
        <v>0.2</v>
      </c>
      <c r="AG51" s="39">
        <v>1.01</v>
      </c>
      <c r="AH51" s="39">
        <v>4.1500000000000004</v>
      </c>
      <c r="AI51" s="39">
        <v>1.52</v>
      </c>
      <c r="AJ51" s="39">
        <v>0</v>
      </c>
      <c r="AK51" s="39">
        <v>923.03</v>
      </c>
      <c r="AL51" s="39">
        <v>813.41</v>
      </c>
      <c r="AM51" s="39">
        <v>1384.67</v>
      </c>
      <c r="AN51" s="39">
        <v>711.78</v>
      </c>
      <c r="AO51" s="39">
        <v>313.5</v>
      </c>
      <c r="AP51" s="39">
        <v>590.45000000000005</v>
      </c>
      <c r="AQ51" s="39">
        <v>261.63</v>
      </c>
      <c r="AR51" s="39">
        <v>901.53</v>
      </c>
      <c r="AS51" s="39">
        <v>452.89</v>
      </c>
      <c r="AT51" s="39">
        <v>608.79</v>
      </c>
      <c r="AU51" s="39">
        <v>615.69000000000005</v>
      </c>
      <c r="AV51" s="39">
        <v>444.78</v>
      </c>
      <c r="AW51" s="39">
        <v>445.39</v>
      </c>
      <c r="AX51" s="39">
        <v>3977.08</v>
      </c>
      <c r="AY51" s="39">
        <v>0</v>
      </c>
      <c r="AZ51" s="39">
        <v>1415.51</v>
      </c>
      <c r="BA51" s="39">
        <v>676.76</v>
      </c>
      <c r="BB51" s="39">
        <v>674.24</v>
      </c>
      <c r="BC51" s="39">
        <v>294.2</v>
      </c>
      <c r="BD51" s="39">
        <v>0.24</v>
      </c>
      <c r="BE51" s="39">
        <v>0.12</v>
      </c>
      <c r="BF51" s="39">
        <v>0.11</v>
      </c>
      <c r="BG51" s="39">
        <v>0.3</v>
      </c>
      <c r="BH51" s="39">
        <v>0.31</v>
      </c>
      <c r="BI51" s="39">
        <v>1.04</v>
      </c>
      <c r="BJ51" s="39">
        <v>0.04</v>
      </c>
      <c r="BK51" s="39">
        <v>2.97</v>
      </c>
      <c r="BL51" s="39">
        <v>0.03</v>
      </c>
      <c r="BM51" s="39">
        <v>1.1200000000000001</v>
      </c>
      <c r="BN51" s="39">
        <v>0.03</v>
      </c>
      <c r="BO51" s="39">
        <v>0</v>
      </c>
      <c r="BP51" s="39">
        <v>0</v>
      </c>
      <c r="BQ51" s="39">
        <v>0.19</v>
      </c>
      <c r="BR51" s="39">
        <v>0.28000000000000003</v>
      </c>
      <c r="BS51" s="39">
        <v>2.98</v>
      </c>
      <c r="BT51" s="39">
        <v>0</v>
      </c>
      <c r="BU51" s="39">
        <v>0</v>
      </c>
      <c r="BV51" s="39">
        <v>0.66</v>
      </c>
      <c r="BW51" s="39">
        <v>0.02</v>
      </c>
      <c r="BX51" s="39">
        <v>0</v>
      </c>
      <c r="BY51" s="39">
        <v>0</v>
      </c>
      <c r="BZ51" s="39">
        <v>0</v>
      </c>
      <c r="CA51" s="39">
        <v>0</v>
      </c>
      <c r="CB51" s="39">
        <v>469.6</v>
      </c>
      <c r="CC51" s="38">
        <f>SUM($CC$46:$CC$50)</f>
        <v>52.6</v>
      </c>
      <c r="CD51" s="36">
        <f>$I$51/$I$82*100</f>
        <v>10.87937595129376</v>
      </c>
      <c r="CE51" s="36">
        <v>92.16</v>
      </c>
      <c r="CG51" s="36">
        <v>34.17</v>
      </c>
      <c r="CH51" s="36">
        <v>15.16</v>
      </c>
      <c r="CI51" s="36">
        <v>24.67</v>
      </c>
      <c r="CJ51" s="36">
        <v>3530.34</v>
      </c>
      <c r="CK51" s="36">
        <v>1714.47</v>
      </c>
      <c r="CL51" s="36">
        <v>2622.41</v>
      </c>
      <c r="CM51" s="36">
        <v>46.21</v>
      </c>
      <c r="CN51" s="36">
        <v>29.17</v>
      </c>
      <c r="CO51" s="36">
        <v>37.69</v>
      </c>
      <c r="CP51" s="36">
        <v>13.25</v>
      </c>
      <c r="CQ51" s="36">
        <v>1</v>
      </c>
    </row>
    <row r="52" spans="1:96">
      <c r="B52" s="27" t="s">
        <v>120</v>
      </c>
      <c r="C52" s="16"/>
      <c r="D52" s="16"/>
      <c r="E52" s="16"/>
      <c r="F52" s="16"/>
      <c r="G52" s="16"/>
      <c r="H52" s="16"/>
      <c r="I52" s="16"/>
    </row>
    <row r="53" spans="1:96" s="32" customFormat="1">
      <c r="A53" s="32" t="str">
        <f>"10/1"</f>
        <v>10/1</v>
      </c>
      <c r="B53" s="33" t="s">
        <v>121</v>
      </c>
      <c r="C53" s="34" t="str">
        <f>"40"</f>
        <v>40</v>
      </c>
      <c r="D53" s="34">
        <v>0.43</v>
      </c>
      <c r="E53" s="34">
        <v>0</v>
      </c>
      <c r="F53" s="34">
        <v>0.08</v>
      </c>
      <c r="G53" s="34">
        <v>0.08</v>
      </c>
      <c r="H53" s="34">
        <v>2.04</v>
      </c>
      <c r="I53" s="34">
        <v>10.16456</v>
      </c>
      <c r="J53" s="35">
        <v>0</v>
      </c>
      <c r="K53" s="35">
        <v>0</v>
      </c>
      <c r="L53" s="35">
        <v>0</v>
      </c>
      <c r="M53" s="35">
        <v>0</v>
      </c>
      <c r="N53" s="35">
        <v>1.37</v>
      </c>
      <c r="O53" s="35">
        <v>0.12</v>
      </c>
      <c r="P53" s="35">
        <v>0.55000000000000004</v>
      </c>
      <c r="Q53" s="35">
        <v>0</v>
      </c>
      <c r="R53" s="35">
        <v>0</v>
      </c>
      <c r="S53" s="35">
        <v>0.31</v>
      </c>
      <c r="T53" s="35">
        <v>0.27</v>
      </c>
      <c r="U53" s="35">
        <v>1.18</v>
      </c>
      <c r="V53" s="35">
        <v>113.68</v>
      </c>
      <c r="W53" s="35">
        <v>5.49</v>
      </c>
      <c r="X53" s="35">
        <v>7.84</v>
      </c>
      <c r="Y53" s="35">
        <v>10.19</v>
      </c>
      <c r="Z53" s="35">
        <v>0.35</v>
      </c>
      <c r="AA53" s="35">
        <v>0</v>
      </c>
      <c r="AB53" s="35">
        <v>313.60000000000002</v>
      </c>
      <c r="AC53" s="35">
        <v>53.2</v>
      </c>
      <c r="AD53" s="35">
        <v>0.28000000000000003</v>
      </c>
      <c r="AE53" s="35">
        <v>0.02</v>
      </c>
      <c r="AF53" s="35">
        <v>0.02</v>
      </c>
      <c r="AG53" s="35">
        <v>0.2</v>
      </c>
      <c r="AH53" s="35">
        <v>0.28000000000000003</v>
      </c>
      <c r="AI53" s="35">
        <v>9.8000000000000007</v>
      </c>
      <c r="AJ53" s="35">
        <v>0</v>
      </c>
      <c r="AK53" s="35">
        <v>9.41</v>
      </c>
      <c r="AL53" s="35">
        <v>10.19</v>
      </c>
      <c r="AM53" s="35">
        <v>14.11</v>
      </c>
      <c r="AN53" s="35">
        <v>15.68</v>
      </c>
      <c r="AO53" s="35">
        <v>2.74</v>
      </c>
      <c r="AP53" s="35">
        <v>11.37</v>
      </c>
      <c r="AQ53" s="35">
        <v>3.14</v>
      </c>
      <c r="AR53" s="35">
        <v>9.8000000000000007</v>
      </c>
      <c r="AS53" s="35">
        <v>10.58</v>
      </c>
      <c r="AT53" s="35">
        <v>9.02</v>
      </c>
      <c r="AU53" s="35">
        <v>54.1</v>
      </c>
      <c r="AV53" s="35">
        <v>6.27</v>
      </c>
      <c r="AW53" s="35">
        <v>7.84</v>
      </c>
      <c r="AX53" s="35">
        <v>201.49</v>
      </c>
      <c r="AY53" s="35">
        <v>0</v>
      </c>
      <c r="AZ53" s="35">
        <v>7.45</v>
      </c>
      <c r="BA53" s="35">
        <v>10.19</v>
      </c>
      <c r="BB53" s="35">
        <v>9.8000000000000007</v>
      </c>
      <c r="BC53" s="35">
        <v>1.96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36.799999999999997</v>
      </c>
      <c r="CC53" s="34">
        <v>14.14</v>
      </c>
      <c r="CE53" s="32">
        <v>52.27</v>
      </c>
      <c r="CG53" s="32">
        <v>0.72</v>
      </c>
      <c r="CH53" s="32">
        <v>0.72</v>
      </c>
      <c r="CI53" s="32">
        <v>0.72</v>
      </c>
      <c r="CJ53" s="32">
        <v>306</v>
      </c>
      <c r="CK53" s="32">
        <v>72</v>
      </c>
      <c r="CL53" s="32">
        <v>189</v>
      </c>
      <c r="CM53" s="32">
        <v>0.22</v>
      </c>
      <c r="CN53" s="32">
        <v>7.0000000000000007E-2</v>
      </c>
      <c r="CO53" s="32">
        <v>0.14000000000000001</v>
      </c>
      <c r="CP53" s="32">
        <v>0</v>
      </c>
      <c r="CQ53" s="32">
        <v>0</v>
      </c>
      <c r="CR53" s="32">
        <v>8.57</v>
      </c>
    </row>
    <row r="54" spans="1:96" s="32" customFormat="1">
      <c r="A54" s="32" t="str">
        <f>"3/3"</f>
        <v>3/3</v>
      </c>
      <c r="B54" s="33" t="s">
        <v>110</v>
      </c>
      <c r="C54" s="34" t="str">
        <f>"180"</f>
        <v>180</v>
      </c>
      <c r="D54" s="34">
        <v>3.73</v>
      </c>
      <c r="E54" s="34">
        <v>0.65</v>
      </c>
      <c r="F54" s="34">
        <v>4.4000000000000004</v>
      </c>
      <c r="G54" s="34">
        <v>0.62</v>
      </c>
      <c r="H54" s="34">
        <v>26.49</v>
      </c>
      <c r="I54" s="34">
        <v>159.10285500000001</v>
      </c>
      <c r="J54" s="35">
        <v>2.73</v>
      </c>
      <c r="K54" s="35">
        <v>0.1</v>
      </c>
      <c r="L54" s="35">
        <v>0</v>
      </c>
      <c r="M54" s="35">
        <v>0</v>
      </c>
      <c r="N54" s="35">
        <v>2.58</v>
      </c>
      <c r="O54" s="35">
        <v>21.87</v>
      </c>
      <c r="P54" s="35">
        <v>2.04</v>
      </c>
      <c r="Q54" s="35">
        <v>0</v>
      </c>
      <c r="R54" s="35">
        <v>0</v>
      </c>
      <c r="S54" s="35">
        <v>0.35</v>
      </c>
      <c r="T54" s="35">
        <v>2.9</v>
      </c>
      <c r="U54" s="35">
        <v>276.31</v>
      </c>
      <c r="V54" s="35">
        <v>763.55</v>
      </c>
      <c r="W54" s="35">
        <v>42.83</v>
      </c>
      <c r="X54" s="35">
        <v>36.549999999999997</v>
      </c>
      <c r="Y54" s="35">
        <v>104.61</v>
      </c>
      <c r="Z54" s="35">
        <v>1.36</v>
      </c>
      <c r="AA54" s="35">
        <v>22.5</v>
      </c>
      <c r="AB54" s="35">
        <v>40.93</v>
      </c>
      <c r="AC54" s="35">
        <v>30.06</v>
      </c>
      <c r="AD54" s="35">
        <v>0.21</v>
      </c>
      <c r="AE54" s="35">
        <v>0.14000000000000001</v>
      </c>
      <c r="AF54" s="35">
        <v>0.12</v>
      </c>
      <c r="AG54" s="35">
        <v>1.6</v>
      </c>
      <c r="AH54" s="35">
        <v>3.11</v>
      </c>
      <c r="AI54" s="35">
        <v>6.54</v>
      </c>
      <c r="AJ54" s="35">
        <v>0</v>
      </c>
      <c r="AK54" s="35">
        <v>75.11</v>
      </c>
      <c r="AL54" s="35">
        <v>97.73</v>
      </c>
      <c r="AM54" s="35">
        <v>139.19</v>
      </c>
      <c r="AN54" s="35">
        <v>141.72</v>
      </c>
      <c r="AO54" s="35">
        <v>31.93</v>
      </c>
      <c r="AP54" s="35">
        <v>91.36</v>
      </c>
      <c r="AQ54" s="35">
        <v>41.81</v>
      </c>
      <c r="AR54" s="35">
        <v>96.1</v>
      </c>
      <c r="AS54" s="35">
        <v>90.8</v>
      </c>
      <c r="AT54" s="35">
        <v>247.35</v>
      </c>
      <c r="AU54" s="35">
        <v>110.17</v>
      </c>
      <c r="AV54" s="35">
        <v>23.04</v>
      </c>
      <c r="AW54" s="35">
        <v>64.13</v>
      </c>
      <c r="AX54" s="35">
        <v>344.65</v>
      </c>
      <c r="AY54" s="35">
        <v>0</v>
      </c>
      <c r="AZ54" s="35">
        <v>48.22</v>
      </c>
      <c r="BA54" s="35">
        <v>43.86</v>
      </c>
      <c r="BB54" s="35">
        <v>87.3</v>
      </c>
      <c r="BC54" s="35">
        <v>25.99</v>
      </c>
      <c r="BD54" s="35">
        <v>0.11</v>
      </c>
      <c r="BE54" s="35">
        <v>0.05</v>
      </c>
      <c r="BF54" s="35">
        <v>0.03</v>
      </c>
      <c r="BG54" s="35">
        <v>0.06</v>
      </c>
      <c r="BH54" s="35">
        <v>7.0000000000000007E-2</v>
      </c>
      <c r="BI54" s="35">
        <v>0.34</v>
      </c>
      <c r="BJ54" s="35">
        <v>0</v>
      </c>
      <c r="BK54" s="35">
        <v>1.05</v>
      </c>
      <c r="BL54" s="35">
        <v>0</v>
      </c>
      <c r="BM54" s="35">
        <v>0.31</v>
      </c>
      <c r="BN54" s="35">
        <v>0</v>
      </c>
      <c r="BO54" s="35">
        <v>0</v>
      </c>
      <c r="BP54" s="35">
        <v>0</v>
      </c>
      <c r="BQ54" s="35">
        <v>7.0000000000000007E-2</v>
      </c>
      <c r="BR54" s="35">
        <v>0.11</v>
      </c>
      <c r="BS54" s="35">
        <v>1.02</v>
      </c>
      <c r="BT54" s="35">
        <v>0</v>
      </c>
      <c r="BU54" s="35">
        <v>0</v>
      </c>
      <c r="BV54" s="35">
        <v>0.17</v>
      </c>
      <c r="BW54" s="35">
        <v>0</v>
      </c>
      <c r="BX54" s="35">
        <v>0</v>
      </c>
      <c r="BY54" s="35">
        <v>0</v>
      </c>
      <c r="BZ54" s="35">
        <v>0</v>
      </c>
      <c r="CA54" s="35">
        <v>0</v>
      </c>
      <c r="CB54" s="35">
        <v>148.35</v>
      </c>
      <c r="CC54" s="34">
        <v>22.28</v>
      </c>
      <c r="CE54" s="32">
        <v>29.32</v>
      </c>
      <c r="CG54" s="32">
        <v>38.93</v>
      </c>
      <c r="CH54" s="32">
        <v>22.24</v>
      </c>
      <c r="CI54" s="32">
        <v>30.58</v>
      </c>
      <c r="CJ54" s="32">
        <v>625.37</v>
      </c>
      <c r="CK54" s="32">
        <v>538.82000000000005</v>
      </c>
      <c r="CL54" s="32">
        <v>582.1</v>
      </c>
      <c r="CM54" s="32">
        <v>24.9</v>
      </c>
      <c r="CN54" s="32">
        <v>3.7</v>
      </c>
      <c r="CO54" s="32">
        <v>14.3</v>
      </c>
      <c r="CP54" s="32">
        <v>0</v>
      </c>
      <c r="CQ54" s="32">
        <v>0.9</v>
      </c>
      <c r="CR54" s="32">
        <v>13.5</v>
      </c>
    </row>
    <row r="55" spans="1:96" s="32" customFormat="1" ht="24">
      <c r="A55" s="32" t="str">
        <f>"48/9"</f>
        <v>48/9</v>
      </c>
      <c r="B55" s="33" t="s">
        <v>111</v>
      </c>
      <c r="C55" s="34" t="str">
        <f>"100"</f>
        <v>100</v>
      </c>
      <c r="D55" s="34">
        <v>8.1</v>
      </c>
      <c r="E55" s="34">
        <v>7.31</v>
      </c>
      <c r="F55" s="34">
        <v>8.1199999999999992</v>
      </c>
      <c r="G55" s="34">
        <v>0.91</v>
      </c>
      <c r="H55" s="34">
        <v>8.86</v>
      </c>
      <c r="I55" s="34">
        <v>139.7221691057693</v>
      </c>
      <c r="J55" s="35">
        <v>4.63</v>
      </c>
      <c r="K55" s="35">
        <v>0.54</v>
      </c>
      <c r="L55" s="35">
        <v>0</v>
      </c>
      <c r="M55" s="35">
        <v>0</v>
      </c>
      <c r="N55" s="35">
        <v>1.96</v>
      </c>
      <c r="O55" s="35">
        <v>5.89</v>
      </c>
      <c r="P55" s="35">
        <v>1.01</v>
      </c>
      <c r="Q55" s="35">
        <v>0</v>
      </c>
      <c r="R55" s="35">
        <v>0</v>
      </c>
      <c r="S55" s="35">
        <v>0.22</v>
      </c>
      <c r="T55" s="35">
        <v>1.1299999999999999</v>
      </c>
      <c r="U55" s="35">
        <v>155.18</v>
      </c>
      <c r="V55" s="35">
        <v>213.68</v>
      </c>
      <c r="W55" s="35">
        <v>30.62</v>
      </c>
      <c r="X55" s="35">
        <v>16.38</v>
      </c>
      <c r="Y55" s="35">
        <v>84.05</v>
      </c>
      <c r="Z55" s="35">
        <v>1.1399999999999999</v>
      </c>
      <c r="AA55" s="35">
        <v>12.63</v>
      </c>
      <c r="AB55" s="35">
        <v>14.16</v>
      </c>
      <c r="AC55" s="35">
        <v>26.83</v>
      </c>
      <c r="AD55" s="35">
        <v>0.66</v>
      </c>
      <c r="AE55" s="35">
        <v>0.03</v>
      </c>
      <c r="AF55" s="35">
        <v>7.0000000000000007E-2</v>
      </c>
      <c r="AG55" s="35">
        <v>1.43</v>
      </c>
      <c r="AH55" s="35">
        <v>3.95</v>
      </c>
      <c r="AI55" s="35">
        <v>1.67</v>
      </c>
      <c r="AJ55" s="35">
        <v>0</v>
      </c>
      <c r="AK55" s="35">
        <v>513.69000000000005</v>
      </c>
      <c r="AL55" s="35">
        <v>393.32</v>
      </c>
      <c r="AM55" s="35">
        <v>745.23</v>
      </c>
      <c r="AN55" s="35">
        <v>742.89</v>
      </c>
      <c r="AO55" s="35">
        <v>225.57</v>
      </c>
      <c r="AP55" s="35">
        <v>397.11</v>
      </c>
      <c r="AQ55" s="35">
        <v>107.85</v>
      </c>
      <c r="AR55" s="35">
        <v>407.2</v>
      </c>
      <c r="AS55" s="35">
        <v>540.35</v>
      </c>
      <c r="AT55" s="35">
        <v>536.73</v>
      </c>
      <c r="AU55" s="35">
        <v>897.85</v>
      </c>
      <c r="AV55" s="35">
        <v>333.82</v>
      </c>
      <c r="AW55" s="35">
        <v>455.11</v>
      </c>
      <c r="AX55" s="35">
        <v>1603.92</v>
      </c>
      <c r="AY55" s="35">
        <v>96.4</v>
      </c>
      <c r="AZ55" s="35">
        <v>376.96</v>
      </c>
      <c r="BA55" s="35">
        <v>414.01</v>
      </c>
      <c r="BB55" s="35">
        <v>336.28</v>
      </c>
      <c r="BC55" s="35">
        <v>139.94</v>
      </c>
      <c r="BD55" s="35">
        <v>0.04</v>
      </c>
      <c r="BE55" s="35">
        <v>0.02</v>
      </c>
      <c r="BF55" s="35">
        <v>0.01</v>
      </c>
      <c r="BG55" s="35">
        <v>0.03</v>
      </c>
      <c r="BH55" s="35">
        <v>0.03</v>
      </c>
      <c r="BI55" s="35">
        <v>0.13</v>
      </c>
      <c r="BJ55" s="35">
        <v>0</v>
      </c>
      <c r="BK55" s="35">
        <v>0.43</v>
      </c>
      <c r="BL55" s="35">
        <v>0</v>
      </c>
      <c r="BM55" s="35">
        <v>0.14000000000000001</v>
      </c>
      <c r="BN55" s="35">
        <v>0</v>
      </c>
      <c r="BO55" s="35">
        <v>0</v>
      </c>
      <c r="BP55" s="35">
        <v>0</v>
      </c>
      <c r="BQ55" s="35">
        <v>0.03</v>
      </c>
      <c r="BR55" s="35">
        <v>0.04</v>
      </c>
      <c r="BS55" s="35">
        <v>0.48</v>
      </c>
      <c r="BT55" s="35">
        <v>0</v>
      </c>
      <c r="BU55" s="35">
        <v>0</v>
      </c>
      <c r="BV55" s="35">
        <v>0.5</v>
      </c>
      <c r="BW55" s="35">
        <v>0.01</v>
      </c>
      <c r="BX55" s="35">
        <v>0</v>
      </c>
      <c r="BY55" s="35">
        <v>0</v>
      </c>
      <c r="BZ55" s="35">
        <v>0</v>
      </c>
      <c r="CA55" s="35">
        <v>0</v>
      </c>
      <c r="CB55" s="35">
        <v>113.94</v>
      </c>
      <c r="CC55" s="34">
        <v>39.24</v>
      </c>
      <c r="CE55" s="32">
        <v>14.99</v>
      </c>
      <c r="CG55" s="32">
        <v>22.67</v>
      </c>
      <c r="CH55" s="32">
        <v>11.33</v>
      </c>
      <c r="CI55" s="32">
        <v>17</v>
      </c>
      <c r="CJ55" s="32">
        <v>933.57</v>
      </c>
      <c r="CK55" s="32">
        <v>318.95</v>
      </c>
      <c r="CL55" s="32">
        <v>626.26</v>
      </c>
      <c r="CM55" s="32">
        <v>20.48</v>
      </c>
      <c r="CN55" s="32">
        <v>15.36</v>
      </c>
      <c r="CO55" s="32">
        <v>17.95</v>
      </c>
      <c r="CP55" s="32">
        <v>0</v>
      </c>
      <c r="CQ55" s="32">
        <v>0.31</v>
      </c>
      <c r="CR55" s="32">
        <v>23.78</v>
      </c>
    </row>
    <row r="56" spans="1:96" s="32" customFormat="1">
      <c r="A56" s="32" t="str">
        <f>"2"</f>
        <v>2</v>
      </c>
      <c r="B56" s="33" t="s">
        <v>94</v>
      </c>
      <c r="C56" s="34" t="str">
        <f>"52,9"</f>
        <v>52,9</v>
      </c>
      <c r="D56" s="34">
        <v>3.5</v>
      </c>
      <c r="E56" s="34">
        <v>0</v>
      </c>
      <c r="F56" s="34">
        <v>0.35</v>
      </c>
      <c r="G56" s="34">
        <v>0.35</v>
      </c>
      <c r="H56" s="34">
        <v>24.81</v>
      </c>
      <c r="I56" s="34">
        <v>118.443629</v>
      </c>
      <c r="J56" s="35">
        <v>0</v>
      </c>
      <c r="K56" s="35">
        <v>0</v>
      </c>
      <c r="L56" s="35">
        <v>0</v>
      </c>
      <c r="M56" s="35">
        <v>0</v>
      </c>
      <c r="N56" s="35">
        <v>0.57999999999999996</v>
      </c>
      <c r="O56" s="35">
        <v>24.12</v>
      </c>
      <c r="P56" s="35">
        <v>0.11</v>
      </c>
      <c r="Q56" s="35">
        <v>0</v>
      </c>
      <c r="R56" s="35">
        <v>0</v>
      </c>
      <c r="S56" s="35">
        <v>0</v>
      </c>
      <c r="T56" s="35">
        <v>0.95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168.9</v>
      </c>
      <c r="AL56" s="35">
        <v>175.81</v>
      </c>
      <c r="AM56" s="35">
        <v>269.23</v>
      </c>
      <c r="AN56" s="35">
        <v>89.28</v>
      </c>
      <c r="AO56" s="35">
        <v>52.93</v>
      </c>
      <c r="AP56" s="35">
        <v>105.85</v>
      </c>
      <c r="AQ56" s="35">
        <v>40.04</v>
      </c>
      <c r="AR56" s="35">
        <v>191.46</v>
      </c>
      <c r="AS56" s="35">
        <v>118.74</v>
      </c>
      <c r="AT56" s="35">
        <v>165.68</v>
      </c>
      <c r="AU56" s="35">
        <v>136.69</v>
      </c>
      <c r="AV56" s="35">
        <v>71.8</v>
      </c>
      <c r="AW56" s="35">
        <v>127.02</v>
      </c>
      <c r="AX56" s="35">
        <v>1062.21</v>
      </c>
      <c r="AY56" s="35">
        <v>0</v>
      </c>
      <c r="AZ56" s="35">
        <v>346.09</v>
      </c>
      <c r="BA56" s="35">
        <v>150.5</v>
      </c>
      <c r="BB56" s="35">
        <v>99.87</v>
      </c>
      <c r="BC56" s="35">
        <v>79.16</v>
      </c>
      <c r="BD56" s="35">
        <v>0</v>
      </c>
      <c r="BE56" s="35">
        <v>0</v>
      </c>
      <c r="BF56" s="35">
        <v>0</v>
      </c>
      <c r="BG56" s="35">
        <v>0</v>
      </c>
      <c r="BH56" s="35">
        <v>0</v>
      </c>
      <c r="BI56" s="35">
        <v>0</v>
      </c>
      <c r="BJ56" s="35">
        <v>0</v>
      </c>
      <c r="BK56" s="35">
        <v>0.04</v>
      </c>
      <c r="BL56" s="35">
        <v>0</v>
      </c>
      <c r="BM56" s="35">
        <v>0</v>
      </c>
      <c r="BN56" s="35">
        <v>0</v>
      </c>
      <c r="BO56" s="35">
        <v>0</v>
      </c>
      <c r="BP56" s="35">
        <v>0</v>
      </c>
      <c r="BQ56" s="35">
        <v>0</v>
      </c>
      <c r="BR56" s="35">
        <v>0</v>
      </c>
      <c r="BS56" s="35">
        <v>0.03</v>
      </c>
      <c r="BT56" s="35">
        <v>0</v>
      </c>
      <c r="BU56" s="35">
        <v>0</v>
      </c>
      <c r="BV56" s="35">
        <v>0.15</v>
      </c>
      <c r="BW56" s="35">
        <v>0.01</v>
      </c>
      <c r="BX56" s="35">
        <v>0</v>
      </c>
      <c r="BY56" s="35">
        <v>0</v>
      </c>
      <c r="BZ56" s="35">
        <v>0</v>
      </c>
      <c r="CA56" s="35">
        <v>0</v>
      </c>
      <c r="CB56" s="35">
        <v>20.68</v>
      </c>
      <c r="CC56" s="34">
        <v>2.96</v>
      </c>
      <c r="CE56" s="32">
        <v>0</v>
      </c>
      <c r="CG56" s="32">
        <v>0</v>
      </c>
      <c r="CH56" s="32">
        <v>0</v>
      </c>
      <c r="CI56" s="32">
        <v>0</v>
      </c>
      <c r="CJ56" s="32">
        <v>730.51</v>
      </c>
      <c r="CK56" s="32">
        <v>281.44</v>
      </c>
      <c r="CL56" s="32">
        <v>505.98</v>
      </c>
      <c r="CM56" s="32">
        <v>5.84</v>
      </c>
      <c r="CN56" s="32">
        <v>5.84</v>
      </c>
      <c r="CO56" s="32">
        <v>5.84</v>
      </c>
      <c r="CP56" s="32">
        <v>0</v>
      </c>
      <c r="CQ56" s="32">
        <v>0</v>
      </c>
      <c r="CR56" s="32">
        <v>2.4700000000000002</v>
      </c>
    </row>
    <row r="57" spans="1:96" s="28" customFormat="1">
      <c r="A57" s="28" t="str">
        <f>"29/10"</f>
        <v>29/10</v>
      </c>
      <c r="B57" s="29" t="s">
        <v>112</v>
      </c>
      <c r="C57" s="30" t="str">
        <f>"200"</f>
        <v>200</v>
      </c>
      <c r="D57" s="30">
        <v>0.21</v>
      </c>
      <c r="E57" s="30">
        <v>0</v>
      </c>
      <c r="F57" s="30">
        <v>0.05</v>
      </c>
      <c r="G57" s="30">
        <v>0.05</v>
      </c>
      <c r="H57" s="30">
        <v>7.25</v>
      </c>
      <c r="I57" s="30">
        <v>29.478207999999995</v>
      </c>
      <c r="J57" s="31">
        <v>0</v>
      </c>
      <c r="K57" s="31">
        <v>0</v>
      </c>
      <c r="L57" s="31">
        <v>0</v>
      </c>
      <c r="M57" s="31">
        <v>0</v>
      </c>
      <c r="N57" s="31">
        <v>7.05</v>
      </c>
      <c r="O57" s="31">
        <v>0</v>
      </c>
      <c r="P57" s="31">
        <v>0.2</v>
      </c>
      <c r="Q57" s="31">
        <v>0</v>
      </c>
      <c r="R57" s="31">
        <v>0</v>
      </c>
      <c r="S57" s="31">
        <v>0.34</v>
      </c>
      <c r="T57" s="31">
        <v>0.08</v>
      </c>
      <c r="U57" s="31">
        <v>0.72</v>
      </c>
      <c r="V57" s="31">
        <v>9.89</v>
      </c>
      <c r="W57" s="31">
        <v>2.5299999999999998</v>
      </c>
      <c r="X57" s="31">
        <v>0.68</v>
      </c>
      <c r="Y57" s="31">
        <v>1.23</v>
      </c>
      <c r="Z57" s="31">
        <v>0.06</v>
      </c>
      <c r="AA57" s="31">
        <v>0</v>
      </c>
      <c r="AB57" s="31">
        <v>0.54</v>
      </c>
      <c r="AC57" s="31">
        <v>0.12</v>
      </c>
      <c r="AD57" s="31">
        <v>0.01</v>
      </c>
      <c r="AE57" s="31">
        <v>0</v>
      </c>
      <c r="AF57" s="31">
        <v>0</v>
      </c>
      <c r="AG57" s="31">
        <v>0.01</v>
      </c>
      <c r="AH57" s="31">
        <v>0.01</v>
      </c>
      <c r="AI57" s="31">
        <v>0.96</v>
      </c>
      <c r="AJ57" s="31">
        <v>0</v>
      </c>
      <c r="AK57" s="31">
        <v>0.82</v>
      </c>
      <c r="AL57" s="31">
        <v>0.94</v>
      </c>
      <c r="AM57" s="31">
        <v>0.76</v>
      </c>
      <c r="AN57" s="31">
        <v>1.41</v>
      </c>
      <c r="AO57" s="31">
        <v>0.35</v>
      </c>
      <c r="AP57" s="31">
        <v>1.47</v>
      </c>
      <c r="AQ57" s="31">
        <v>0</v>
      </c>
      <c r="AR57" s="31">
        <v>1.88</v>
      </c>
      <c r="AS57" s="31">
        <v>0</v>
      </c>
      <c r="AT57" s="31">
        <v>0</v>
      </c>
      <c r="AU57" s="31">
        <v>0</v>
      </c>
      <c r="AV57" s="31">
        <v>1.06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200.46</v>
      </c>
      <c r="CC57" s="30">
        <v>3.98</v>
      </c>
      <c r="CE57" s="28">
        <v>0.09</v>
      </c>
      <c r="CG57" s="28">
        <v>0.24</v>
      </c>
      <c r="CH57" s="28">
        <v>0.06</v>
      </c>
      <c r="CI57" s="28">
        <v>0.15</v>
      </c>
      <c r="CJ57" s="28">
        <v>12</v>
      </c>
      <c r="CK57" s="28">
        <v>4.92</v>
      </c>
      <c r="CL57" s="28">
        <v>8.4600000000000009</v>
      </c>
      <c r="CM57" s="28">
        <v>0</v>
      </c>
      <c r="CN57" s="28">
        <v>0</v>
      </c>
      <c r="CO57" s="28">
        <v>0</v>
      </c>
      <c r="CP57" s="28">
        <v>7</v>
      </c>
      <c r="CQ57" s="28">
        <v>0</v>
      </c>
      <c r="CR57" s="28">
        <v>2.41</v>
      </c>
    </row>
    <row r="58" spans="1:96" s="36" customFormat="1" ht="22.8">
      <c r="B58" s="37" t="s">
        <v>122</v>
      </c>
      <c r="C58" s="38"/>
      <c r="D58" s="38">
        <v>15.98</v>
      </c>
      <c r="E58" s="38">
        <v>7.96</v>
      </c>
      <c r="F58" s="38">
        <v>12.99</v>
      </c>
      <c r="G58" s="38">
        <v>2</v>
      </c>
      <c r="H58" s="38">
        <v>69.45</v>
      </c>
      <c r="I58" s="38">
        <v>456.91</v>
      </c>
      <c r="J58" s="39">
        <v>7.36</v>
      </c>
      <c r="K58" s="39">
        <v>0.64</v>
      </c>
      <c r="L58" s="39">
        <v>0</v>
      </c>
      <c r="M58" s="39">
        <v>0</v>
      </c>
      <c r="N58" s="39">
        <v>13.54</v>
      </c>
      <c r="O58" s="39">
        <v>52</v>
      </c>
      <c r="P58" s="39">
        <v>3.9</v>
      </c>
      <c r="Q58" s="39">
        <v>0</v>
      </c>
      <c r="R58" s="39">
        <v>0</v>
      </c>
      <c r="S58" s="39">
        <v>1.22</v>
      </c>
      <c r="T58" s="39">
        <v>5.34</v>
      </c>
      <c r="U58" s="39">
        <v>433.39</v>
      </c>
      <c r="V58" s="39">
        <v>1100.8</v>
      </c>
      <c r="W58" s="39">
        <v>81.47</v>
      </c>
      <c r="X58" s="39">
        <v>61.45</v>
      </c>
      <c r="Y58" s="39">
        <v>200.08</v>
      </c>
      <c r="Z58" s="39">
        <v>2.91</v>
      </c>
      <c r="AA58" s="39">
        <v>35.130000000000003</v>
      </c>
      <c r="AB58" s="39">
        <v>369.23</v>
      </c>
      <c r="AC58" s="39">
        <v>110.21</v>
      </c>
      <c r="AD58" s="39">
        <v>1.1599999999999999</v>
      </c>
      <c r="AE58" s="39">
        <v>0.2</v>
      </c>
      <c r="AF58" s="39">
        <v>0.2</v>
      </c>
      <c r="AG58" s="39">
        <v>3.23</v>
      </c>
      <c r="AH58" s="39">
        <v>7.34</v>
      </c>
      <c r="AI58" s="39">
        <v>18.97</v>
      </c>
      <c r="AJ58" s="39">
        <v>0</v>
      </c>
      <c r="AK58" s="39">
        <v>767.94</v>
      </c>
      <c r="AL58" s="39">
        <v>677.99</v>
      </c>
      <c r="AM58" s="39">
        <v>1168.53</v>
      </c>
      <c r="AN58" s="39">
        <v>990.99</v>
      </c>
      <c r="AO58" s="39">
        <v>313.52</v>
      </c>
      <c r="AP58" s="39">
        <v>607.15</v>
      </c>
      <c r="AQ58" s="39">
        <v>192.83</v>
      </c>
      <c r="AR58" s="39">
        <v>706.44</v>
      </c>
      <c r="AS58" s="39">
        <v>760.48</v>
      </c>
      <c r="AT58" s="39">
        <v>958.78</v>
      </c>
      <c r="AU58" s="39">
        <v>1198.8</v>
      </c>
      <c r="AV58" s="39">
        <v>435.98</v>
      </c>
      <c r="AW58" s="39">
        <v>654.1</v>
      </c>
      <c r="AX58" s="39">
        <v>3212.27</v>
      </c>
      <c r="AY58" s="39">
        <v>96.4</v>
      </c>
      <c r="AZ58" s="39">
        <v>778.72</v>
      </c>
      <c r="BA58" s="39">
        <v>618.55999999999995</v>
      </c>
      <c r="BB58" s="39">
        <v>533.24</v>
      </c>
      <c r="BC58" s="39">
        <v>247.05</v>
      </c>
      <c r="BD58" s="39">
        <v>0.16</v>
      </c>
      <c r="BE58" s="39">
        <v>7.0000000000000007E-2</v>
      </c>
      <c r="BF58" s="39">
        <v>0.04</v>
      </c>
      <c r="BG58" s="39">
        <v>0.09</v>
      </c>
      <c r="BH58" s="39">
        <v>0.1</v>
      </c>
      <c r="BI58" s="39">
        <v>0.47</v>
      </c>
      <c r="BJ58" s="39">
        <v>0</v>
      </c>
      <c r="BK58" s="39">
        <v>1.52</v>
      </c>
      <c r="BL58" s="39">
        <v>0</v>
      </c>
      <c r="BM58" s="39">
        <v>0.46</v>
      </c>
      <c r="BN58" s="39">
        <v>0</v>
      </c>
      <c r="BO58" s="39">
        <v>0</v>
      </c>
      <c r="BP58" s="39">
        <v>0</v>
      </c>
      <c r="BQ58" s="39">
        <v>0.09</v>
      </c>
      <c r="BR58" s="39">
        <v>0.15</v>
      </c>
      <c r="BS58" s="39">
        <v>1.53</v>
      </c>
      <c r="BT58" s="39">
        <v>0</v>
      </c>
      <c r="BU58" s="39">
        <v>0</v>
      </c>
      <c r="BV58" s="39">
        <v>0.81</v>
      </c>
      <c r="BW58" s="39">
        <v>0.02</v>
      </c>
      <c r="BX58" s="39">
        <v>0</v>
      </c>
      <c r="BY58" s="39">
        <v>0</v>
      </c>
      <c r="BZ58" s="39">
        <v>0</v>
      </c>
      <c r="CA58" s="39">
        <v>0</v>
      </c>
      <c r="CB58" s="39">
        <v>520.24</v>
      </c>
      <c r="CC58" s="38">
        <f>SUM($CC$52:$CC$57)</f>
        <v>82.6</v>
      </c>
      <c r="CD58" s="36">
        <f>$I$58/$I$82*100</f>
        <v>8.6931126331811264</v>
      </c>
      <c r="CE58" s="36">
        <v>96.67</v>
      </c>
      <c r="CG58" s="36">
        <v>62.56</v>
      </c>
      <c r="CH58" s="36">
        <v>34.35</v>
      </c>
      <c r="CI58" s="36">
        <v>48.45</v>
      </c>
      <c r="CJ58" s="36">
        <v>2607.4499999999998</v>
      </c>
      <c r="CK58" s="36">
        <v>1216.1400000000001</v>
      </c>
      <c r="CL58" s="36">
        <v>1911.79</v>
      </c>
      <c r="CM58" s="36">
        <v>51.44</v>
      </c>
      <c r="CN58" s="36">
        <v>24.98</v>
      </c>
      <c r="CO58" s="36">
        <v>38.229999999999997</v>
      </c>
      <c r="CP58" s="36">
        <v>7</v>
      </c>
      <c r="CQ58" s="36">
        <v>1.21</v>
      </c>
    </row>
    <row r="59" spans="1:96">
      <c r="B59" s="27" t="s">
        <v>123</v>
      </c>
      <c r="C59" s="16"/>
      <c r="D59" s="16"/>
      <c r="E59" s="16"/>
      <c r="F59" s="16"/>
      <c r="G59" s="16"/>
      <c r="H59" s="16"/>
      <c r="I59" s="16"/>
    </row>
    <row r="60" spans="1:96" s="32" customFormat="1">
      <c r="A60" s="32" t="str">
        <f>"11/2"</f>
        <v>11/2</v>
      </c>
      <c r="B60" s="33" t="s">
        <v>124</v>
      </c>
      <c r="C60" s="34" t="str">
        <f>"200"</f>
        <v>200</v>
      </c>
      <c r="D60" s="34">
        <v>1.97</v>
      </c>
      <c r="E60" s="34">
        <v>0</v>
      </c>
      <c r="F60" s="34">
        <v>4.34</v>
      </c>
      <c r="G60" s="34">
        <v>4.33</v>
      </c>
      <c r="H60" s="34">
        <v>15.02</v>
      </c>
      <c r="I60" s="34">
        <v>104.93762</v>
      </c>
      <c r="J60" s="35">
        <v>0.93</v>
      </c>
      <c r="K60" s="35">
        <v>2.6</v>
      </c>
      <c r="L60" s="35">
        <v>0</v>
      </c>
      <c r="M60" s="35">
        <v>0</v>
      </c>
      <c r="N60" s="35">
        <v>2.66</v>
      </c>
      <c r="O60" s="35">
        <v>10.63</v>
      </c>
      <c r="P60" s="35">
        <v>1.73</v>
      </c>
      <c r="Q60" s="35">
        <v>0</v>
      </c>
      <c r="R60" s="35">
        <v>0</v>
      </c>
      <c r="S60" s="35">
        <v>0.3</v>
      </c>
      <c r="T60" s="35">
        <v>2.2200000000000002</v>
      </c>
      <c r="U60" s="35">
        <v>451</v>
      </c>
      <c r="V60" s="35">
        <v>364.59</v>
      </c>
      <c r="W60" s="35">
        <v>20.86</v>
      </c>
      <c r="X60" s="35">
        <v>20.75</v>
      </c>
      <c r="Y60" s="35">
        <v>58.53</v>
      </c>
      <c r="Z60" s="35">
        <v>0.78</v>
      </c>
      <c r="AA60" s="35">
        <v>2.4</v>
      </c>
      <c r="AB60" s="35">
        <v>1165.76</v>
      </c>
      <c r="AC60" s="35">
        <v>246.68</v>
      </c>
      <c r="AD60" s="35">
        <v>1.96</v>
      </c>
      <c r="AE60" s="35">
        <v>7.0000000000000007E-2</v>
      </c>
      <c r="AF60" s="35">
        <v>0.05</v>
      </c>
      <c r="AG60" s="35">
        <v>0.82</v>
      </c>
      <c r="AH60" s="35">
        <v>1.47</v>
      </c>
      <c r="AI60" s="35">
        <v>5.77</v>
      </c>
      <c r="AJ60" s="35">
        <v>0</v>
      </c>
      <c r="AK60" s="35">
        <v>74.83</v>
      </c>
      <c r="AL60" s="35">
        <v>70.69</v>
      </c>
      <c r="AM60" s="35">
        <v>117.28</v>
      </c>
      <c r="AN60" s="35">
        <v>115.21</v>
      </c>
      <c r="AO60" s="35">
        <v>31.21</v>
      </c>
      <c r="AP60" s="35">
        <v>68.739999999999995</v>
      </c>
      <c r="AQ60" s="35">
        <v>25.08</v>
      </c>
      <c r="AR60" s="35">
        <v>76.03</v>
      </c>
      <c r="AS60" s="35">
        <v>93.51</v>
      </c>
      <c r="AT60" s="35">
        <v>146.13</v>
      </c>
      <c r="AU60" s="35">
        <v>148.49</v>
      </c>
      <c r="AV60" s="35">
        <v>42.13</v>
      </c>
      <c r="AW60" s="35">
        <v>74.38</v>
      </c>
      <c r="AX60" s="35">
        <v>395.5</v>
      </c>
      <c r="AY60" s="35">
        <v>0</v>
      </c>
      <c r="AZ60" s="35">
        <v>88.7</v>
      </c>
      <c r="BA60" s="35">
        <v>67.53</v>
      </c>
      <c r="BB60" s="35">
        <v>53.51</v>
      </c>
      <c r="BC60" s="35">
        <v>26.21</v>
      </c>
      <c r="BD60" s="35">
        <v>0</v>
      </c>
      <c r="BE60" s="35">
        <v>0</v>
      </c>
      <c r="BF60" s="35">
        <v>0</v>
      </c>
      <c r="BG60" s="35">
        <v>0</v>
      </c>
      <c r="BH60" s="35">
        <v>0</v>
      </c>
      <c r="BI60" s="35">
        <v>0</v>
      </c>
      <c r="BJ60" s="35">
        <v>0</v>
      </c>
      <c r="BK60" s="35">
        <v>0.27</v>
      </c>
      <c r="BL60" s="35">
        <v>0</v>
      </c>
      <c r="BM60" s="35">
        <v>0.15</v>
      </c>
      <c r="BN60" s="35">
        <v>0.01</v>
      </c>
      <c r="BO60" s="35">
        <v>0.02</v>
      </c>
      <c r="BP60" s="35">
        <v>0</v>
      </c>
      <c r="BQ60" s="35">
        <v>0</v>
      </c>
      <c r="BR60" s="35">
        <v>0</v>
      </c>
      <c r="BS60" s="35">
        <v>0.93</v>
      </c>
      <c r="BT60" s="35">
        <v>0</v>
      </c>
      <c r="BU60" s="35">
        <v>0</v>
      </c>
      <c r="BV60" s="35">
        <v>2.4300000000000002</v>
      </c>
      <c r="BW60" s="35">
        <v>0</v>
      </c>
      <c r="BX60" s="35">
        <v>0</v>
      </c>
      <c r="BY60" s="35">
        <v>0</v>
      </c>
      <c r="BZ60" s="35">
        <v>0</v>
      </c>
      <c r="CA60" s="35">
        <v>0</v>
      </c>
      <c r="CB60" s="35">
        <v>232.75</v>
      </c>
      <c r="CC60" s="34">
        <v>15.27</v>
      </c>
      <c r="CE60" s="32">
        <v>196.69</v>
      </c>
      <c r="CG60" s="32">
        <v>40.24</v>
      </c>
      <c r="CH60" s="32">
        <v>23.72</v>
      </c>
      <c r="CI60" s="32">
        <v>31.98</v>
      </c>
      <c r="CJ60" s="32">
        <v>985.06</v>
      </c>
      <c r="CK60" s="32">
        <v>492.22</v>
      </c>
      <c r="CL60" s="32">
        <v>738.64</v>
      </c>
      <c r="CM60" s="32">
        <v>46.55</v>
      </c>
      <c r="CN60" s="32">
        <v>22.86</v>
      </c>
      <c r="CO60" s="32">
        <v>34.700000000000003</v>
      </c>
      <c r="CP60" s="32">
        <v>0</v>
      </c>
      <c r="CQ60" s="32">
        <v>0.8</v>
      </c>
      <c r="CR60" s="32">
        <v>9.26</v>
      </c>
    </row>
    <row r="61" spans="1:96" s="32" customFormat="1">
      <c r="A61" s="32" t="str">
        <f>"44/3"</f>
        <v>44/3</v>
      </c>
      <c r="B61" s="33" t="s">
        <v>125</v>
      </c>
      <c r="C61" s="34" t="str">
        <f>"180"</f>
        <v>180</v>
      </c>
      <c r="D61" s="34">
        <v>4.54</v>
      </c>
      <c r="E61" s="34">
        <v>0</v>
      </c>
      <c r="F61" s="34">
        <v>8.57</v>
      </c>
      <c r="G61" s="34">
        <v>8.57</v>
      </c>
      <c r="H61" s="34">
        <v>47.52</v>
      </c>
      <c r="I61" s="34">
        <v>285.1038054</v>
      </c>
      <c r="J61" s="35">
        <v>1.2</v>
      </c>
      <c r="K61" s="35">
        <v>5.27</v>
      </c>
      <c r="L61" s="35">
        <v>0</v>
      </c>
      <c r="M61" s="35">
        <v>0</v>
      </c>
      <c r="N61" s="35">
        <v>1.64</v>
      </c>
      <c r="O61" s="35">
        <v>43.65</v>
      </c>
      <c r="P61" s="35">
        <v>2.23</v>
      </c>
      <c r="Q61" s="35">
        <v>0</v>
      </c>
      <c r="R61" s="35">
        <v>0</v>
      </c>
      <c r="S61" s="35">
        <v>0.04</v>
      </c>
      <c r="T61" s="35">
        <v>4.2</v>
      </c>
      <c r="U61" s="35">
        <v>1388.66</v>
      </c>
      <c r="V61" s="35">
        <v>92.09</v>
      </c>
      <c r="W61" s="35">
        <v>22.4</v>
      </c>
      <c r="X61" s="35">
        <v>34.06</v>
      </c>
      <c r="Y61" s="35">
        <v>99.13</v>
      </c>
      <c r="Z61" s="35">
        <v>0.83</v>
      </c>
      <c r="AA61" s="35">
        <v>0</v>
      </c>
      <c r="AB61" s="35">
        <v>583.20000000000005</v>
      </c>
      <c r="AC61" s="35">
        <v>108</v>
      </c>
      <c r="AD61" s="35">
        <v>3.86</v>
      </c>
      <c r="AE61" s="35">
        <v>0.05</v>
      </c>
      <c r="AF61" s="35">
        <v>0.03</v>
      </c>
      <c r="AG61" s="35">
        <v>0.92</v>
      </c>
      <c r="AH61" s="35">
        <v>2.19</v>
      </c>
      <c r="AI61" s="35">
        <v>0.54</v>
      </c>
      <c r="AJ61" s="35">
        <v>0</v>
      </c>
      <c r="AK61" s="35">
        <v>261.58999999999997</v>
      </c>
      <c r="AL61" s="35">
        <v>205.6</v>
      </c>
      <c r="AM61" s="35">
        <v>385.12</v>
      </c>
      <c r="AN61" s="35">
        <v>162.54</v>
      </c>
      <c r="AO61" s="35">
        <v>99.26</v>
      </c>
      <c r="AP61" s="35">
        <v>149.87</v>
      </c>
      <c r="AQ61" s="35">
        <v>62.17</v>
      </c>
      <c r="AR61" s="35">
        <v>230.08</v>
      </c>
      <c r="AS61" s="35">
        <v>243.33</v>
      </c>
      <c r="AT61" s="35">
        <v>317.06</v>
      </c>
      <c r="AU61" s="35">
        <v>340.55</v>
      </c>
      <c r="AV61" s="35">
        <v>105.72</v>
      </c>
      <c r="AW61" s="35">
        <v>199.11</v>
      </c>
      <c r="AX61" s="35">
        <v>753.34</v>
      </c>
      <c r="AY61" s="35">
        <v>0</v>
      </c>
      <c r="AZ61" s="35">
        <v>205.33</v>
      </c>
      <c r="BA61" s="35">
        <v>205.49</v>
      </c>
      <c r="BB61" s="35">
        <v>180</v>
      </c>
      <c r="BC61" s="35">
        <v>85.22</v>
      </c>
      <c r="BD61" s="35">
        <v>0</v>
      </c>
      <c r="BE61" s="35">
        <v>0</v>
      </c>
      <c r="BF61" s="35">
        <v>0</v>
      </c>
      <c r="BG61" s="35">
        <v>0</v>
      </c>
      <c r="BH61" s="35">
        <v>0</v>
      </c>
      <c r="BI61" s="35">
        <v>0.01</v>
      </c>
      <c r="BJ61" s="35">
        <v>0</v>
      </c>
      <c r="BK61" s="35">
        <v>0.61</v>
      </c>
      <c r="BL61" s="35">
        <v>0</v>
      </c>
      <c r="BM61" s="35">
        <v>0.35</v>
      </c>
      <c r="BN61" s="35">
        <v>0.02</v>
      </c>
      <c r="BO61" s="35">
        <v>0.06</v>
      </c>
      <c r="BP61" s="35">
        <v>0</v>
      </c>
      <c r="BQ61" s="35">
        <v>0</v>
      </c>
      <c r="BR61" s="35">
        <v>0</v>
      </c>
      <c r="BS61" s="35">
        <v>2.08</v>
      </c>
      <c r="BT61" s="35">
        <v>0</v>
      </c>
      <c r="BU61" s="35">
        <v>0</v>
      </c>
      <c r="BV61" s="35">
        <v>4.8099999999999996</v>
      </c>
      <c r="BW61" s="35">
        <v>0</v>
      </c>
      <c r="BX61" s="35">
        <v>0</v>
      </c>
      <c r="BY61" s="35">
        <v>0</v>
      </c>
      <c r="BZ61" s="35">
        <v>0</v>
      </c>
      <c r="CA61" s="35">
        <v>0</v>
      </c>
      <c r="CB61" s="35">
        <v>144.38</v>
      </c>
      <c r="CC61" s="34">
        <v>13.65</v>
      </c>
      <c r="CE61" s="32">
        <v>97.2</v>
      </c>
      <c r="CG61" s="32">
        <v>124</v>
      </c>
      <c r="CH61" s="32">
        <v>63.8</v>
      </c>
      <c r="CI61" s="32">
        <v>93.9</v>
      </c>
      <c r="CJ61" s="32">
        <v>2235.9899999999998</v>
      </c>
      <c r="CK61" s="32">
        <v>1070.55</v>
      </c>
      <c r="CL61" s="32">
        <v>1653.27</v>
      </c>
      <c r="CM61" s="32">
        <v>29.43</v>
      </c>
      <c r="CN61" s="32">
        <v>15.47</v>
      </c>
      <c r="CO61" s="32">
        <v>22.45</v>
      </c>
      <c r="CP61" s="32">
        <v>0</v>
      </c>
      <c r="CQ61" s="32">
        <v>3.6</v>
      </c>
      <c r="CR61" s="32">
        <v>8.27</v>
      </c>
    </row>
    <row r="62" spans="1:96" s="32" customFormat="1" ht="24">
      <c r="A62" s="32" t="str">
        <f>"383/600"</f>
        <v>383/600</v>
      </c>
      <c r="B62" s="33" t="s">
        <v>126</v>
      </c>
      <c r="C62" s="34" t="str">
        <f>"100"</f>
        <v>100</v>
      </c>
      <c r="D62" s="34">
        <v>17.059999999999999</v>
      </c>
      <c r="E62" s="34">
        <v>16.670000000000002</v>
      </c>
      <c r="F62" s="34">
        <v>12.86</v>
      </c>
      <c r="G62" s="34">
        <v>4.08</v>
      </c>
      <c r="H62" s="34">
        <v>2.36</v>
      </c>
      <c r="I62" s="34">
        <v>193.70144999999999</v>
      </c>
      <c r="J62" s="35">
        <v>4.2300000000000004</v>
      </c>
      <c r="K62" s="35">
        <v>3.32</v>
      </c>
      <c r="L62" s="35">
        <v>0</v>
      </c>
      <c r="M62" s="35">
        <v>0</v>
      </c>
      <c r="N62" s="35">
        <v>0.21</v>
      </c>
      <c r="O62" s="35">
        <v>2.04</v>
      </c>
      <c r="P62" s="35">
        <v>0.11</v>
      </c>
      <c r="Q62" s="35">
        <v>0</v>
      </c>
      <c r="R62" s="35">
        <v>0</v>
      </c>
      <c r="S62" s="35">
        <v>0.13</v>
      </c>
      <c r="T62" s="35">
        <v>1.92</v>
      </c>
      <c r="U62" s="35">
        <v>68.930000000000007</v>
      </c>
      <c r="V62" s="35">
        <v>101.28</v>
      </c>
      <c r="W62" s="35">
        <v>41.1</v>
      </c>
      <c r="X62" s="35">
        <v>8.9600000000000009</v>
      </c>
      <c r="Y62" s="35">
        <v>86.4</v>
      </c>
      <c r="Z62" s="35">
        <v>0.4</v>
      </c>
      <c r="AA62" s="35">
        <v>32.6</v>
      </c>
      <c r="AB62" s="35">
        <v>19.100000000000001</v>
      </c>
      <c r="AC62" s="35">
        <v>60.38</v>
      </c>
      <c r="AD62" s="35">
        <v>3.72</v>
      </c>
      <c r="AE62" s="35">
        <v>0.08</v>
      </c>
      <c r="AF62" s="35">
        <v>0.09</v>
      </c>
      <c r="AG62" s="35">
        <v>2.41</v>
      </c>
      <c r="AH62" s="35">
        <v>8.0399999999999991</v>
      </c>
      <c r="AI62" s="35">
        <v>0.02</v>
      </c>
      <c r="AJ62" s="35">
        <v>0</v>
      </c>
      <c r="AK62" s="35">
        <v>1025.6600000000001</v>
      </c>
      <c r="AL62" s="35">
        <v>769.8</v>
      </c>
      <c r="AM62" s="35">
        <v>1414.18</v>
      </c>
      <c r="AN62" s="35">
        <v>1611.8</v>
      </c>
      <c r="AO62" s="35">
        <v>443.85</v>
      </c>
      <c r="AP62" s="35">
        <v>911.45</v>
      </c>
      <c r="AQ62" s="35">
        <v>197.26</v>
      </c>
      <c r="AR62" s="35">
        <v>69.53</v>
      </c>
      <c r="AS62" s="35">
        <v>36.880000000000003</v>
      </c>
      <c r="AT62" s="35">
        <v>43.45</v>
      </c>
      <c r="AU62" s="35">
        <v>71.47</v>
      </c>
      <c r="AV62" s="35">
        <v>741.14</v>
      </c>
      <c r="AW62" s="35">
        <v>27.2</v>
      </c>
      <c r="AX62" s="35">
        <v>293.99</v>
      </c>
      <c r="AY62" s="35">
        <v>0</v>
      </c>
      <c r="AZ62" s="35">
        <v>131.88999999999999</v>
      </c>
      <c r="BA62" s="35">
        <v>68.959999999999994</v>
      </c>
      <c r="BB62" s="35">
        <v>69.09</v>
      </c>
      <c r="BC62" s="35">
        <v>15.27</v>
      </c>
      <c r="BD62" s="35">
        <v>7.0000000000000007E-2</v>
      </c>
      <c r="BE62" s="35">
        <v>0.04</v>
      </c>
      <c r="BF62" s="35">
        <v>0.04</v>
      </c>
      <c r="BG62" s="35">
        <v>0.1</v>
      </c>
      <c r="BH62" s="35">
        <v>0.1</v>
      </c>
      <c r="BI62" s="35">
        <v>0.32</v>
      </c>
      <c r="BJ62" s="35">
        <v>0.01</v>
      </c>
      <c r="BK62" s="35">
        <v>1.1299999999999999</v>
      </c>
      <c r="BL62" s="35">
        <v>0.01</v>
      </c>
      <c r="BM62" s="35">
        <v>0.5</v>
      </c>
      <c r="BN62" s="35">
        <v>0.02</v>
      </c>
      <c r="BO62" s="35">
        <v>0.03</v>
      </c>
      <c r="BP62" s="35">
        <v>0</v>
      </c>
      <c r="BQ62" s="35">
        <v>0.06</v>
      </c>
      <c r="BR62" s="35">
        <v>0.08</v>
      </c>
      <c r="BS62" s="35">
        <v>1.75</v>
      </c>
      <c r="BT62" s="35">
        <v>0</v>
      </c>
      <c r="BU62" s="35">
        <v>0</v>
      </c>
      <c r="BV62" s="35">
        <v>2.46</v>
      </c>
      <c r="BW62" s="35">
        <v>0</v>
      </c>
      <c r="BX62" s="35">
        <v>0</v>
      </c>
      <c r="BY62" s="35">
        <v>0</v>
      </c>
      <c r="BZ62" s="35">
        <v>0</v>
      </c>
      <c r="CA62" s="35">
        <v>0</v>
      </c>
      <c r="CB62" s="35">
        <v>88.82</v>
      </c>
      <c r="CC62" s="34">
        <v>66.739999999999995</v>
      </c>
      <c r="CE62" s="32">
        <v>35.78</v>
      </c>
      <c r="CG62" s="32">
        <v>156.33000000000001</v>
      </c>
      <c r="CH62" s="32">
        <v>26.63</v>
      </c>
      <c r="CI62" s="32">
        <v>91.48</v>
      </c>
      <c r="CJ62" s="32">
        <v>1580.25</v>
      </c>
      <c r="CK62" s="32">
        <v>630.25</v>
      </c>
      <c r="CL62" s="32">
        <v>1105.25</v>
      </c>
      <c r="CM62" s="32">
        <v>1.1000000000000001</v>
      </c>
      <c r="CN62" s="32">
        <v>0.68</v>
      </c>
      <c r="CO62" s="32">
        <v>0.92</v>
      </c>
      <c r="CP62" s="32">
        <v>0</v>
      </c>
      <c r="CQ62" s="32">
        <v>0.5</v>
      </c>
      <c r="CR62" s="32">
        <v>40.450000000000003</v>
      </c>
    </row>
    <row r="63" spans="1:96" s="32" customFormat="1">
      <c r="A63" s="32" t="str">
        <f>"2"</f>
        <v>2</v>
      </c>
      <c r="B63" s="33" t="s">
        <v>94</v>
      </c>
      <c r="C63" s="34" t="str">
        <f>"36,7"</f>
        <v>36,7</v>
      </c>
      <c r="D63" s="34">
        <v>2.4300000000000002</v>
      </c>
      <c r="E63" s="34">
        <v>0</v>
      </c>
      <c r="F63" s="34">
        <v>0.24</v>
      </c>
      <c r="G63" s="34">
        <v>0.24</v>
      </c>
      <c r="H63" s="34">
        <v>17.21</v>
      </c>
      <c r="I63" s="34">
        <v>82.171666999999999</v>
      </c>
      <c r="J63" s="35">
        <v>0</v>
      </c>
      <c r="K63" s="35">
        <v>0</v>
      </c>
      <c r="L63" s="35">
        <v>0</v>
      </c>
      <c r="M63" s="35">
        <v>0</v>
      </c>
      <c r="N63" s="35">
        <v>0.4</v>
      </c>
      <c r="O63" s="35">
        <v>16.739999999999998</v>
      </c>
      <c r="P63" s="35">
        <v>7.0000000000000007E-2</v>
      </c>
      <c r="Q63" s="35">
        <v>0</v>
      </c>
      <c r="R63" s="35">
        <v>0</v>
      </c>
      <c r="S63" s="35">
        <v>0</v>
      </c>
      <c r="T63" s="35">
        <v>0.66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117.18</v>
      </c>
      <c r="AL63" s="35">
        <v>121.97</v>
      </c>
      <c r="AM63" s="35">
        <v>186.78</v>
      </c>
      <c r="AN63" s="35">
        <v>61.94</v>
      </c>
      <c r="AO63" s="35">
        <v>36.72</v>
      </c>
      <c r="AP63" s="35">
        <v>73.44</v>
      </c>
      <c r="AQ63" s="35">
        <v>27.78</v>
      </c>
      <c r="AR63" s="35">
        <v>132.82</v>
      </c>
      <c r="AS63" s="35">
        <v>82.38</v>
      </c>
      <c r="AT63" s="35">
        <v>114.94</v>
      </c>
      <c r="AU63" s="35">
        <v>94.83</v>
      </c>
      <c r="AV63" s="35">
        <v>49.81</v>
      </c>
      <c r="AW63" s="35">
        <v>88.12</v>
      </c>
      <c r="AX63" s="35">
        <v>736.92</v>
      </c>
      <c r="AY63" s="35">
        <v>0</v>
      </c>
      <c r="AZ63" s="35">
        <v>240.11</v>
      </c>
      <c r="BA63" s="35">
        <v>104.41</v>
      </c>
      <c r="BB63" s="35">
        <v>69.290000000000006</v>
      </c>
      <c r="BC63" s="35">
        <v>54.92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0</v>
      </c>
      <c r="BK63" s="35">
        <v>0.03</v>
      </c>
      <c r="BL63" s="35">
        <v>0</v>
      </c>
      <c r="BM63" s="35">
        <v>0</v>
      </c>
      <c r="BN63" s="35">
        <v>0</v>
      </c>
      <c r="BO63" s="35">
        <v>0</v>
      </c>
      <c r="BP63" s="35">
        <v>0</v>
      </c>
      <c r="BQ63" s="35">
        <v>0</v>
      </c>
      <c r="BR63" s="35">
        <v>0</v>
      </c>
      <c r="BS63" s="35">
        <v>0.02</v>
      </c>
      <c r="BT63" s="35">
        <v>0</v>
      </c>
      <c r="BU63" s="35">
        <v>0</v>
      </c>
      <c r="BV63" s="35">
        <v>0.1</v>
      </c>
      <c r="BW63" s="35">
        <v>0.01</v>
      </c>
      <c r="BX63" s="35">
        <v>0</v>
      </c>
      <c r="BY63" s="35">
        <v>0</v>
      </c>
      <c r="BZ63" s="35">
        <v>0</v>
      </c>
      <c r="CA63" s="35">
        <v>0</v>
      </c>
      <c r="CB63" s="35">
        <v>14.35</v>
      </c>
      <c r="CC63" s="34">
        <v>2.06</v>
      </c>
      <c r="CE63" s="32">
        <v>0</v>
      </c>
      <c r="CG63" s="32">
        <v>0</v>
      </c>
      <c r="CH63" s="32">
        <v>0</v>
      </c>
      <c r="CI63" s="32">
        <v>0</v>
      </c>
      <c r="CJ63" s="32">
        <v>465.64</v>
      </c>
      <c r="CK63" s="32">
        <v>179.39</v>
      </c>
      <c r="CL63" s="32">
        <v>322.52</v>
      </c>
      <c r="CM63" s="32">
        <v>3.73</v>
      </c>
      <c r="CN63" s="32">
        <v>3.73</v>
      </c>
      <c r="CO63" s="32">
        <v>3.73</v>
      </c>
      <c r="CP63" s="32">
        <v>0</v>
      </c>
      <c r="CQ63" s="32">
        <v>0</v>
      </c>
      <c r="CR63" s="32">
        <v>1.71</v>
      </c>
    </row>
    <row r="64" spans="1:96" s="32" customFormat="1">
      <c r="A64" s="32" t="str">
        <f>"3"</f>
        <v>3</v>
      </c>
      <c r="B64" s="33" t="s">
        <v>127</v>
      </c>
      <c r="C64" s="34" t="str">
        <f>"20"</f>
        <v>20</v>
      </c>
      <c r="D64" s="34">
        <v>1.32</v>
      </c>
      <c r="E64" s="34">
        <v>0</v>
      </c>
      <c r="F64" s="34">
        <v>0.24</v>
      </c>
      <c r="G64" s="34">
        <v>0.24</v>
      </c>
      <c r="H64" s="34">
        <v>8.34</v>
      </c>
      <c r="I64" s="34">
        <v>38.676000000000002</v>
      </c>
      <c r="J64" s="35">
        <v>0.04</v>
      </c>
      <c r="K64" s="35">
        <v>0</v>
      </c>
      <c r="L64" s="35">
        <v>0</v>
      </c>
      <c r="M64" s="35">
        <v>0</v>
      </c>
      <c r="N64" s="35">
        <v>0.24</v>
      </c>
      <c r="O64" s="35">
        <v>6.44</v>
      </c>
      <c r="P64" s="35">
        <v>1.66</v>
      </c>
      <c r="Q64" s="35">
        <v>0</v>
      </c>
      <c r="R64" s="35">
        <v>0</v>
      </c>
      <c r="S64" s="35">
        <v>0.2</v>
      </c>
      <c r="T64" s="35">
        <v>0.5</v>
      </c>
      <c r="U64" s="35">
        <v>122</v>
      </c>
      <c r="V64" s="35">
        <v>49</v>
      </c>
      <c r="W64" s="35">
        <v>7</v>
      </c>
      <c r="X64" s="35">
        <v>9.4</v>
      </c>
      <c r="Y64" s="35">
        <v>31.6</v>
      </c>
      <c r="Z64" s="35">
        <v>0.78</v>
      </c>
      <c r="AA64" s="35">
        <v>0</v>
      </c>
      <c r="AB64" s="35">
        <v>1</v>
      </c>
      <c r="AC64" s="35">
        <v>0.2</v>
      </c>
      <c r="AD64" s="35">
        <v>0.28000000000000003</v>
      </c>
      <c r="AE64" s="35">
        <v>0.04</v>
      </c>
      <c r="AF64" s="35">
        <v>0.02</v>
      </c>
      <c r="AG64" s="35">
        <v>0.14000000000000001</v>
      </c>
      <c r="AH64" s="35">
        <v>0.4</v>
      </c>
      <c r="AI64" s="35">
        <v>0</v>
      </c>
      <c r="AJ64" s="35">
        <v>0</v>
      </c>
      <c r="AK64" s="35">
        <v>0</v>
      </c>
      <c r="AL64" s="35">
        <v>0</v>
      </c>
      <c r="AM64" s="35">
        <v>85.4</v>
      </c>
      <c r="AN64" s="35">
        <v>44.6</v>
      </c>
      <c r="AO64" s="35">
        <v>18.600000000000001</v>
      </c>
      <c r="AP64" s="35">
        <v>39.6</v>
      </c>
      <c r="AQ64" s="35">
        <v>16</v>
      </c>
      <c r="AR64" s="35">
        <v>74.2</v>
      </c>
      <c r="AS64" s="35">
        <v>59.4</v>
      </c>
      <c r="AT64" s="35">
        <v>58.2</v>
      </c>
      <c r="AU64" s="35">
        <v>92.8</v>
      </c>
      <c r="AV64" s="35">
        <v>24.8</v>
      </c>
      <c r="AW64" s="35">
        <v>62</v>
      </c>
      <c r="AX64" s="35">
        <v>305.8</v>
      </c>
      <c r="AY64" s="35">
        <v>0</v>
      </c>
      <c r="AZ64" s="35">
        <v>105.2</v>
      </c>
      <c r="BA64" s="35">
        <v>58.2</v>
      </c>
      <c r="BB64" s="35">
        <v>36</v>
      </c>
      <c r="BC64" s="35">
        <v>26</v>
      </c>
      <c r="BD64" s="35">
        <v>0</v>
      </c>
      <c r="BE64" s="35">
        <v>0</v>
      </c>
      <c r="BF64" s="35">
        <v>0</v>
      </c>
      <c r="BG64" s="35">
        <v>0</v>
      </c>
      <c r="BH64" s="35">
        <v>0</v>
      </c>
      <c r="BI64" s="35">
        <v>0</v>
      </c>
      <c r="BJ64" s="35">
        <v>0</v>
      </c>
      <c r="BK64" s="35">
        <v>0.03</v>
      </c>
      <c r="BL64" s="35">
        <v>0</v>
      </c>
      <c r="BM64" s="35">
        <v>0</v>
      </c>
      <c r="BN64" s="35">
        <v>0</v>
      </c>
      <c r="BO64" s="35">
        <v>0</v>
      </c>
      <c r="BP64" s="35">
        <v>0</v>
      </c>
      <c r="BQ64" s="35">
        <v>0</v>
      </c>
      <c r="BR64" s="35">
        <v>0</v>
      </c>
      <c r="BS64" s="35">
        <v>0.02</v>
      </c>
      <c r="BT64" s="35">
        <v>0</v>
      </c>
      <c r="BU64" s="35">
        <v>0</v>
      </c>
      <c r="BV64" s="35">
        <v>0.1</v>
      </c>
      <c r="BW64" s="35">
        <v>0.02</v>
      </c>
      <c r="BX64" s="35">
        <v>0</v>
      </c>
      <c r="BY64" s="35">
        <v>0</v>
      </c>
      <c r="BZ64" s="35">
        <v>0</v>
      </c>
      <c r="CA64" s="35">
        <v>0</v>
      </c>
      <c r="CB64" s="35">
        <v>9.4</v>
      </c>
      <c r="CC64" s="34">
        <v>1.1599999999999999</v>
      </c>
      <c r="CE64" s="32">
        <v>0.17</v>
      </c>
      <c r="CG64" s="32">
        <v>0</v>
      </c>
      <c r="CH64" s="32">
        <v>0</v>
      </c>
      <c r="CI64" s="32">
        <v>0</v>
      </c>
      <c r="CJ64" s="32">
        <v>0</v>
      </c>
      <c r="CK64" s="32">
        <v>0</v>
      </c>
      <c r="CL64" s="32">
        <v>0</v>
      </c>
      <c r="CM64" s="32">
        <v>0</v>
      </c>
      <c r="CN64" s="32">
        <v>0</v>
      </c>
      <c r="CO64" s="32">
        <v>0</v>
      </c>
      <c r="CP64" s="32">
        <v>0</v>
      </c>
      <c r="CQ64" s="32">
        <v>0</v>
      </c>
      <c r="CR64" s="32">
        <v>0.97</v>
      </c>
    </row>
    <row r="65" spans="1:96" s="28" customFormat="1">
      <c r="A65" s="28" t="str">
        <f>"27/10"</f>
        <v>27/10</v>
      </c>
      <c r="B65" s="29" t="s">
        <v>95</v>
      </c>
      <c r="C65" s="30" t="str">
        <f>"200"</f>
        <v>200</v>
      </c>
      <c r="D65" s="30">
        <v>0.1</v>
      </c>
      <c r="E65" s="30">
        <v>0</v>
      </c>
      <c r="F65" s="30">
        <v>0.02</v>
      </c>
      <c r="G65" s="30">
        <v>0.02</v>
      </c>
      <c r="H65" s="30">
        <v>5.94</v>
      </c>
      <c r="I65" s="30">
        <v>23.095202</v>
      </c>
      <c r="J65" s="31">
        <v>0</v>
      </c>
      <c r="K65" s="31">
        <v>0</v>
      </c>
      <c r="L65" s="31">
        <v>0</v>
      </c>
      <c r="M65" s="31">
        <v>0</v>
      </c>
      <c r="N65" s="31">
        <v>5.89</v>
      </c>
      <c r="O65" s="31">
        <v>0</v>
      </c>
      <c r="P65" s="31">
        <v>0.05</v>
      </c>
      <c r="Q65" s="31">
        <v>0</v>
      </c>
      <c r="R65" s="31">
        <v>0</v>
      </c>
      <c r="S65" s="31">
        <v>0</v>
      </c>
      <c r="T65" s="31">
        <v>0.03</v>
      </c>
      <c r="U65" s="31">
        <v>0.06</v>
      </c>
      <c r="V65" s="31">
        <v>0.18</v>
      </c>
      <c r="W65" s="31">
        <v>0.17</v>
      </c>
      <c r="X65" s="31">
        <v>0</v>
      </c>
      <c r="Y65" s="31">
        <v>0</v>
      </c>
      <c r="Z65" s="31">
        <v>0.02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200.05</v>
      </c>
      <c r="CC65" s="30">
        <v>1.2</v>
      </c>
      <c r="CE65" s="28">
        <v>0</v>
      </c>
      <c r="CG65" s="28">
        <v>0.6</v>
      </c>
      <c r="CH65" s="28">
        <v>0.6</v>
      </c>
      <c r="CI65" s="28">
        <v>0.6</v>
      </c>
      <c r="CJ65" s="28">
        <v>60</v>
      </c>
      <c r="CK65" s="28">
        <v>24.6</v>
      </c>
      <c r="CL65" s="28">
        <v>42.3</v>
      </c>
      <c r="CM65" s="28">
        <v>6.54</v>
      </c>
      <c r="CN65" s="28">
        <v>3.84</v>
      </c>
      <c r="CO65" s="28">
        <v>5.19</v>
      </c>
      <c r="CP65" s="28">
        <v>6</v>
      </c>
      <c r="CQ65" s="28">
        <v>0</v>
      </c>
      <c r="CR65" s="28">
        <v>0.73</v>
      </c>
    </row>
    <row r="66" spans="1:96" s="36" customFormat="1" ht="22.8">
      <c r="B66" s="37" t="s">
        <v>128</v>
      </c>
      <c r="C66" s="38"/>
      <c r="D66" s="38">
        <v>27.41</v>
      </c>
      <c r="E66" s="38">
        <v>16.670000000000002</v>
      </c>
      <c r="F66" s="38">
        <v>26.27</v>
      </c>
      <c r="G66" s="38">
        <v>17.489999999999998</v>
      </c>
      <c r="H66" s="38">
        <v>96.38</v>
      </c>
      <c r="I66" s="38">
        <v>727.69</v>
      </c>
      <c r="J66" s="39">
        <v>6.41</v>
      </c>
      <c r="K66" s="39">
        <v>11.18</v>
      </c>
      <c r="L66" s="39">
        <v>0</v>
      </c>
      <c r="M66" s="39">
        <v>0</v>
      </c>
      <c r="N66" s="39">
        <v>11.05</v>
      </c>
      <c r="O66" s="39">
        <v>79.489999999999995</v>
      </c>
      <c r="P66" s="39">
        <v>5.84</v>
      </c>
      <c r="Q66" s="39">
        <v>0</v>
      </c>
      <c r="R66" s="39">
        <v>0</v>
      </c>
      <c r="S66" s="39">
        <v>0.67</v>
      </c>
      <c r="T66" s="39">
        <v>9.5299999999999994</v>
      </c>
      <c r="U66" s="39">
        <v>2030.64</v>
      </c>
      <c r="V66" s="39">
        <v>607.15</v>
      </c>
      <c r="W66" s="39">
        <v>91.53</v>
      </c>
      <c r="X66" s="39">
        <v>73.180000000000007</v>
      </c>
      <c r="Y66" s="39">
        <v>275.67</v>
      </c>
      <c r="Z66" s="39">
        <v>2.81</v>
      </c>
      <c r="AA66" s="39">
        <v>35</v>
      </c>
      <c r="AB66" s="39">
        <v>1769.06</v>
      </c>
      <c r="AC66" s="39">
        <v>415.26</v>
      </c>
      <c r="AD66" s="39">
        <v>9.82</v>
      </c>
      <c r="AE66" s="39">
        <v>0.23</v>
      </c>
      <c r="AF66" s="39">
        <v>0.18</v>
      </c>
      <c r="AG66" s="39">
        <v>4.28</v>
      </c>
      <c r="AH66" s="39">
        <v>12.1</v>
      </c>
      <c r="AI66" s="39">
        <v>6.32</v>
      </c>
      <c r="AJ66" s="39">
        <v>0</v>
      </c>
      <c r="AK66" s="39">
        <v>1479.25</v>
      </c>
      <c r="AL66" s="39">
        <v>1168.06</v>
      </c>
      <c r="AM66" s="39">
        <v>2188.77</v>
      </c>
      <c r="AN66" s="39">
        <v>1996.09</v>
      </c>
      <c r="AO66" s="39">
        <v>629.64</v>
      </c>
      <c r="AP66" s="39">
        <v>1243.0899999999999</v>
      </c>
      <c r="AQ66" s="39">
        <v>328.29</v>
      </c>
      <c r="AR66" s="39">
        <v>582.66999999999996</v>
      </c>
      <c r="AS66" s="39">
        <v>515.5</v>
      </c>
      <c r="AT66" s="39">
        <v>679.79</v>
      </c>
      <c r="AU66" s="39">
        <v>748.13</v>
      </c>
      <c r="AV66" s="39">
        <v>963.6</v>
      </c>
      <c r="AW66" s="39">
        <v>450.81</v>
      </c>
      <c r="AX66" s="39">
        <v>2485.5500000000002</v>
      </c>
      <c r="AY66" s="39">
        <v>0</v>
      </c>
      <c r="AZ66" s="39">
        <v>771.23</v>
      </c>
      <c r="BA66" s="39">
        <v>504.59</v>
      </c>
      <c r="BB66" s="39">
        <v>407.89</v>
      </c>
      <c r="BC66" s="39">
        <v>207.62</v>
      </c>
      <c r="BD66" s="39">
        <v>7.0000000000000007E-2</v>
      </c>
      <c r="BE66" s="39">
        <v>0.04</v>
      </c>
      <c r="BF66" s="39">
        <v>0.04</v>
      </c>
      <c r="BG66" s="39">
        <v>0.1</v>
      </c>
      <c r="BH66" s="39">
        <v>0.1</v>
      </c>
      <c r="BI66" s="39">
        <v>0.33</v>
      </c>
      <c r="BJ66" s="39">
        <v>0.01</v>
      </c>
      <c r="BK66" s="39">
        <v>2.06</v>
      </c>
      <c r="BL66" s="39">
        <v>0.01</v>
      </c>
      <c r="BM66" s="39">
        <v>1.01</v>
      </c>
      <c r="BN66" s="39">
        <v>0.06</v>
      </c>
      <c r="BO66" s="39">
        <v>0.11</v>
      </c>
      <c r="BP66" s="39">
        <v>0</v>
      </c>
      <c r="BQ66" s="39">
        <v>0.06</v>
      </c>
      <c r="BR66" s="39">
        <v>0.09</v>
      </c>
      <c r="BS66" s="39">
        <v>4.8099999999999996</v>
      </c>
      <c r="BT66" s="39">
        <v>0</v>
      </c>
      <c r="BU66" s="39">
        <v>0</v>
      </c>
      <c r="BV66" s="39">
        <v>9.89</v>
      </c>
      <c r="BW66" s="39">
        <v>0.03</v>
      </c>
      <c r="BX66" s="39">
        <v>0</v>
      </c>
      <c r="BY66" s="39">
        <v>0</v>
      </c>
      <c r="BZ66" s="39">
        <v>0</v>
      </c>
      <c r="CA66" s="39">
        <v>0</v>
      </c>
      <c r="CB66" s="39">
        <v>689.74</v>
      </c>
      <c r="CC66" s="38">
        <f>SUM($CC$59:$CC$65)</f>
        <v>100.08</v>
      </c>
      <c r="CD66" s="36">
        <f>$I$66/$I$82*100</f>
        <v>13.844939117199392</v>
      </c>
      <c r="CE66" s="36">
        <v>329.84</v>
      </c>
      <c r="CG66" s="36">
        <v>321.16000000000003</v>
      </c>
      <c r="CH66" s="36">
        <v>114.74</v>
      </c>
      <c r="CI66" s="36">
        <v>217.95</v>
      </c>
      <c r="CJ66" s="36">
        <v>5326.94</v>
      </c>
      <c r="CK66" s="36">
        <v>2397.02</v>
      </c>
      <c r="CL66" s="36">
        <v>3861.98</v>
      </c>
      <c r="CM66" s="36">
        <v>87.35</v>
      </c>
      <c r="CN66" s="36">
        <v>46.57</v>
      </c>
      <c r="CO66" s="36">
        <v>66.989999999999995</v>
      </c>
      <c r="CP66" s="36">
        <v>6</v>
      </c>
      <c r="CQ66" s="36">
        <v>4.9000000000000004</v>
      </c>
    </row>
    <row r="67" spans="1:96">
      <c r="B67" s="27" t="s">
        <v>129</v>
      </c>
      <c r="C67" s="16"/>
      <c r="D67" s="16"/>
      <c r="E67" s="16"/>
      <c r="F67" s="16"/>
      <c r="G67" s="16"/>
      <c r="H67" s="16"/>
      <c r="I67" s="16"/>
    </row>
    <row r="68" spans="1:96" s="32" customFormat="1">
      <c r="A68" s="32" t="str">
        <f>"11/2"</f>
        <v>11/2</v>
      </c>
      <c r="B68" s="33" t="s">
        <v>124</v>
      </c>
      <c r="C68" s="34" t="str">
        <f>"250"</f>
        <v>250</v>
      </c>
      <c r="D68" s="34">
        <v>2.46</v>
      </c>
      <c r="E68" s="34">
        <v>0</v>
      </c>
      <c r="F68" s="34">
        <v>5.42</v>
      </c>
      <c r="G68" s="34">
        <v>5.41</v>
      </c>
      <c r="H68" s="34">
        <v>18.77</v>
      </c>
      <c r="I68" s="34">
        <v>131.17202499999999</v>
      </c>
      <c r="J68" s="35">
        <v>1.17</v>
      </c>
      <c r="K68" s="35">
        <v>3.25</v>
      </c>
      <c r="L68" s="35">
        <v>0</v>
      </c>
      <c r="M68" s="35">
        <v>0</v>
      </c>
      <c r="N68" s="35">
        <v>3.33</v>
      </c>
      <c r="O68" s="35">
        <v>13.28</v>
      </c>
      <c r="P68" s="35">
        <v>2.16</v>
      </c>
      <c r="Q68" s="35">
        <v>0</v>
      </c>
      <c r="R68" s="35">
        <v>0</v>
      </c>
      <c r="S68" s="35">
        <v>0.37</v>
      </c>
      <c r="T68" s="35">
        <v>2.78</v>
      </c>
      <c r="U68" s="35">
        <v>563.75</v>
      </c>
      <c r="V68" s="35">
        <v>455.74</v>
      </c>
      <c r="W68" s="35">
        <v>26.07</v>
      </c>
      <c r="X68" s="35">
        <v>25.94</v>
      </c>
      <c r="Y68" s="35">
        <v>73.17</v>
      </c>
      <c r="Z68" s="35">
        <v>0.97</v>
      </c>
      <c r="AA68" s="35">
        <v>3</v>
      </c>
      <c r="AB68" s="35">
        <v>1457.2</v>
      </c>
      <c r="AC68" s="35">
        <v>308.35000000000002</v>
      </c>
      <c r="AD68" s="35">
        <v>2.4500000000000002</v>
      </c>
      <c r="AE68" s="35">
        <v>0.08</v>
      </c>
      <c r="AF68" s="35">
        <v>0.06</v>
      </c>
      <c r="AG68" s="35">
        <v>1.02</v>
      </c>
      <c r="AH68" s="35">
        <v>1.84</v>
      </c>
      <c r="AI68" s="35">
        <v>7.21</v>
      </c>
      <c r="AJ68" s="35">
        <v>0</v>
      </c>
      <c r="AK68" s="35">
        <v>93.53</v>
      </c>
      <c r="AL68" s="35">
        <v>88.37</v>
      </c>
      <c r="AM68" s="35">
        <v>146.6</v>
      </c>
      <c r="AN68" s="35">
        <v>144.02000000000001</v>
      </c>
      <c r="AO68" s="35">
        <v>39.01</v>
      </c>
      <c r="AP68" s="35">
        <v>85.92</v>
      </c>
      <c r="AQ68" s="35">
        <v>31.35</v>
      </c>
      <c r="AR68" s="35">
        <v>95.04</v>
      </c>
      <c r="AS68" s="35">
        <v>116.89</v>
      </c>
      <c r="AT68" s="35">
        <v>182.66</v>
      </c>
      <c r="AU68" s="35">
        <v>185.61</v>
      </c>
      <c r="AV68" s="35">
        <v>52.67</v>
      </c>
      <c r="AW68" s="35">
        <v>92.97</v>
      </c>
      <c r="AX68" s="35">
        <v>494.37</v>
      </c>
      <c r="AY68" s="35">
        <v>0</v>
      </c>
      <c r="AZ68" s="35">
        <v>110.88</v>
      </c>
      <c r="BA68" s="35">
        <v>84.42</v>
      </c>
      <c r="BB68" s="35">
        <v>66.89</v>
      </c>
      <c r="BC68" s="35">
        <v>32.76</v>
      </c>
      <c r="BD68" s="35">
        <v>0</v>
      </c>
      <c r="BE68" s="35">
        <v>0</v>
      </c>
      <c r="BF68" s="35">
        <v>0</v>
      </c>
      <c r="BG68" s="35">
        <v>0</v>
      </c>
      <c r="BH68" s="35">
        <v>0</v>
      </c>
      <c r="BI68" s="35">
        <v>0</v>
      </c>
      <c r="BJ68" s="35">
        <v>0</v>
      </c>
      <c r="BK68" s="35">
        <v>0.34</v>
      </c>
      <c r="BL68" s="35">
        <v>0</v>
      </c>
      <c r="BM68" s="35">
        <v>0.19</v>
      </c>
      <c r="BN68" s="35">
        <v>0.01</v>
      </c>
      <c r="BO68" s="35">
        <v>0.03</v>
      </c>
      <c r="BP68" s="35">
        <v>0</v>
      </c>
      <c r="BQ68" s="35">
        <v>0</v>
      </c>
      <c r="BR68" s="35">
        <v>0</v>
      </c>
      <c r="BS68" s="35">
        <v>1.1599999999999999</v>
      </c>
      <c r="BT68" s="35">
        <v>0</v>
      </c>
      <c r="BU68" s="35">
        <v>0</v>
      </c>
      <c r="BV68" s="35">
        <v>3.04</v>
      </c>
      <c r="BW68" s="35">
        <v>0</v>
      </c>
      <c r="BX68" s="35">
        <v>0</v>
      </c>
      <c r="BY68" s="35">
        <v>0</v>
      </c>
      <c r="BZ68" s="35">
        <v>0</v>
      </c>
      <c r="CA68" s="35">
        <v>0</v>
      </c>
      <c r="CB68" s="35">
        <v>290.93</v>
      </c>
      <c r="CC68" s="34">
        <v>19.09</v>
      </c>
      <c r="CE68" s="32">
        <v>245.87</v>
      </c>
      <c r="CG68" s="32">
        <v>40.24</v>
      </c>
      <c r="CH68" s="32">
        <v>23.72</v>
      </c>
      <c r="CI68" s="32">
        <v>31.98</v>
      </c>
      <c r="CJ68" s="32">
        <v>985.06</v>
      </c>
      <c r="CK68" s="32">
        <v>492.22</v>
      </c>
      <c r="CL68" s="32">
        <v>738.64</v>
      </c>
      <c r="CM68" s="32">
        <v>46.55</v>
      </c>
      <c r="CN68" s="32">
        <v>22.86</v>
      </c>
      <c r="CO68" s="32">
        <v>34.700000000000003</v>
      </c>
      <c r="CP68" s="32">
        <v>0</v>
      </c>
      <c r="CQ68" s="32">
        <v>1</v>
      </c>
      <c r="CR68" s="32">
        <v>11.57</v>
      </c>
    </row>
    <row r="69" spans="1:96" s="32" customFormat="1">
      <c r="A69" s="32" t="str">
        <f>"44/3"</f>
        <v>44/3</v>
      </c>
      <c r="B69" s="33" t="s">
        <v>125</v>
      </c>
      <c r="C69" s="34" t="str">
        <f>"180"</f>
        <v>180</v>
      </c>
      <c r="D69" s="34">
        <v>4.54</v>
      </c>
      <c r="E69" s="34">
        <v>0</v>
      </c>
      <c r="F69" s="34">
        <v>8.57</v>
      </c>
      <c r="G69" s="34">
        <v>8.57</v>
      </c>
      <c r="H69" s="34">
        <v>47.52</v>
      </c>
      <c r="I69" s="34">
        <v>285.1038054</v>
      </c>
      <c r="J69" s="35">
        <v>1.2</v>
      </c>
      <c r="K69" s="35">
        <v>5.27</v>
      </c>
      <c r="L69" s="35">
        <v>0</v>
      </c>
      <c r="M69" s="35">
        <v>0</v>
      </c>
      <c r="N69" s="35">
        <v>1.64</v>
      </c>
      <c r="O69" s="35">
        <v>43.65</v>
      </c>
      <c r="P69" s="35">
        <v>2.23</v>
      </c>
      <c r="Q69" s="35">
        <v>0</v>
      </c>
      <c r="R69" s="35">
        <v>0</v>
      </c>
      <c r="S69" s="35">
        <v>0.04</v>
      </c>
      <c r="T69" s="35">
        <v>4.2</v>
      </c>
      <c r="U69" s="35">
        <v>1388.66</v>
      </c>
      <c r="V69" s="35">
        <v>92.09</v>
      </c>
      <c r="W69" s="35">
        <v>22.4</v>
      </c>
      <c r="X69" s="35">
        <v>34.06</v>
      </c>
      <c r="Y69" s="35">
        <v>99.13</v>
      </c>
      <c r="Z69" s="35">
        <v>0.83</v>
      </c>
      <c r="AA69" s="35">
        <v>0</v>
      </c>
      <c r="AB69" s="35">
        <v>583.20000000000005</v>
      </c>
      <c r="AC69" s="35">
        <v>108</v>
      </c>
      <c r="AD69" s="35">
        <v>3.86</v>
      </c>
      <c r="AE69" s="35">
        <v>0.05</v>
      </c>
      <c r="AF69" s="35">
        <v>0.03</v>
      </c>
      <c r="AG69" s="35">
        <v>0.92</v>
      </c>
      <c r="AH69" s="35">
        <v>2.19</v>
      </c>
      <c r="AI69" s="35">
        <v>0.54</v>
      </c>
      <c r="AJ69" s="35">
        <v>0</v>
      </c>
      <c r="AK69" s="35">
        <v>261.58999999999997</v>
      </c>
      <c r="AL69" s="35">
        <v>205.6</v>
      </c>
      <c r="AM69" s="35">
        <v>385.12</v>
      </c>
      <c r="AN69" s="35">
        <v>162.54</v>
      </c>
      <c r="AO69" s="35">
        <v>99.26</v>
      </c>
      <c r="AP69" s="35">
        <v>149.87</v>
      </c>
      <c r="AQ69" s="35">
        <v>62.17</v>
      </c>
      <c r="AR69" s="35">
        <v>230.08</v>
      </c>
      <c r="AS69" s="35">
        <v>243.33</v>
      </c>
      <c r="AT69" s="35">
        <v>317.06</v>
      </c>
      <c r="AU69" s="35">
        <v>340.55</v>
      </c>
      <c r="AV69" s="35">
        <v>105.72</v>
      </c>
      <c r="AW69" s="35">
        <v>199.11</v>
      </c>
      <c r="AX69" s="35">
        <v>753.34</v>
      </c>
      <c r="AY69" s="35">
        <v>0</v>
      </c>
      <c r="AZ69" s="35">
        <v>205.33</v>
      </c>
      <c r="BA69" s="35">
        <v>205.49</v>
      </c>
      <c r="BB69" s="35">
        <v>180</v>
      </c>
      <c r="BC69" s="35">
        <v>85.22</v>
      </c>
      <c r="BD69" s="35">
        <v>0</v>
      </c>
      <c r="BE69" s="35">
        <v>0</v>
      </c>
      <c r="BF69" s="35">
        <v>0</v>
      </c>
      <c r="BG69" s="35">
        <v>0</v>
      </c>
      <c r="BH69" s="35">
        <v>0</v>
      </c>
      <c r="BI69" s="35">
        <v>0.01</v>
      </c>
      <c r="BJ69" s="35">
        <v>0</v>
      </c>
      <c r="BK69" s="35">
        <v>0.61</v>
      </c>
      <c r="BL69" s="35">
        <v>0</v>
      </c>
      <c r="BM69" s="35">
        <v>0.35</v>
      </c>
      <c r="BN69" s="35">
        <v>0.02</v>
      </c>
      <c r="BO69" s="35">
        <v>0.06</v>
      </c>
      <c r="BP69" s="35">
        <v>0</v>
      </c>
      <c r="BQ69" s="35">
        <v>0</v>
      </c>
      <c r="BR69" s="35">
        <v>0</v>
      </c>
      <c r="BS69" s="35">
        <v>2.08</v>
      </c>
      <c r="BT69" s="35">
        <v>0</v>
      </c>
      <c r="BU69" s="35">
        <v>0</v>
      </c>
      <c r="BV69" s="35">
        <v>4.8099999999999996</v>
      </c>
      <c r="BW69" s="35">
        <v>0</v>
      </c>
      <c r="BX69" s="35">
        <v>0</v>
      </c>
      <c r="BY69" s="35">
        <v>0</v>
      </c>
      <c r="BZ69" s="35">
        <v>0</v>
      </c>
      <c r="CA69" s="35">
        <v>0</v>
      </c>
      <c r="CB69" s="35">
        <v>144.38</v>
      </c>
      <c r="CC69" s="34">
        <v>13.65</v>
      </c>
      <c r="CE69" s="32">
        <v>97.2</v>
      </c>
      <c r="CG69" s="32">
        <v>148.80000000000001</v>
      </c>
      <c r="CH69" s="32">
        <v>76.55</v>
      </c>
      <c r="CI69" s="32">
        <v>112.68</v>
      </c>
      <c r="CJ69" s="32">
        <v>2683.19</v>
      </c>
      <c r="CK69" s="32">
        <v>1284.6600000000001</v>
      </c>
      <c r="CL69" s="32">
        <v>1983.92</v>
      </c>
      <c r="CM69" s="32">
        <v>35.32</v>
      </c>
      <c r="CN69" s="32">
        <v>18.559999999999999</v>
      </c>
      <c r="CO69" s="32">
        <v>26.94</v>
      </c>
      <c r="CP69" s="32">
        <v>0</v>
      </c>
      <c r="CQ69" s="32">
        <v>3.6</v>
      </c>
      <c r="CR69" s="32">
        <v>8.27</v>
      </c>
    </row>
    <row r="70" spans="1:96" s="32" customFormat="1" ht="24">
      <c r="A70" s="32" t="str">
        <f>"383/600"</f>
        <v>383/600</v>
      </c>
      <c r="B70" s="33" t="s">
        <v>126</v>
      </c>
      <c r="C70" s="34" t="str">
        <f>"100"</f>
        <v>100</v>
      </c>
      <c r="D70" s="34">
        <v>17.059999999999999</v>
      </c>
      <c r="E70" s="34">
        <v>16.670000000000002</v>
      </c>
      <c r="F70" s="34">
        <v>12.86</v>
      </c>
      <c r="G70" s="34">
        <v>4.08</v>
      </c>
      <c r="H70" s="34">
        <v>2.36</v>
      </c>
      <c r="I70" s="34">
        <v>193.70144999999999</v>
      </c>
      <c r="J70" s="35">
        <v>4.2300000000000004</v>
      </c>
      <c r="K70" s="35">
        <v>3.32</v>
      </c>
      <c r="L70" s="35">
        <v>0</v>
      </c>
      <c r="M70" s="35">
        <v>0</v>
      </c>
      <c r="N70" s="35">
        <v>0.21</v>
      </c>
      <c r="O70" s="35">
        <v>2.04</v>
      </c>
      <c r="P70" s="35">
        <v>0.11</v>
      </c>
      <c r="Q70" s="35">
        <v>0</v>
      </c>
      <c r="R70" s="35">
        <v>0</v>
      </c>
      <c r="S70" s="35">
        <v>0.13</v>
      </c>
      <c r="T70" s="35">
        <v>1.92</v>
      </c>
      <c r="U70" s="35">
        <v>68.930000000000007</v>
      </c>
      <c r="V70" s="35">
        <v>101.28</v>
      </c>
      <c r="W70" s="35">
        <v>41.1</v>
      </c>
      <c r="X70" s="35">
        <v>8.9600000000000009</v>
      </c>
      <c r="Y70" s="35">
        <v>86.4</v>
      </c>
      <c r="Z70" s="35">
        <v>0.4</v>
      </c>
      <c r="AA70" s="35">
        <v>32.6</v>
      </c>
      <c r="AB70" s="35">
        <v>19.100000000000001</v>
      </c>
      <c r="AC70" s="35">
        <v>60.38</v>
      </c>
      <c r="AD70" s="35">
        <v>3.72</v>
      </c>
      <c r="AE70" s="35">
        <v>0.08</v>
      </c>
      <c r="AF70" s="35">
        <v>0.09</v>
      </c>
      <c r="AG70" s="35">
        <v>2.41</v>
      </c>
      <c r="AH70" s="35">
        <v>8.0399999999999991</v>
      </c>
      <c r="AI70" s="35">
        <v>0.02</v>
      </c>
      <c r="AJ70" s="35">
        <v>0</v>
      </c>
      <c r="AK70" s="35">
        <v>1025.6600000000001</v>
      </c>
      <c r="AL70" s="35">
        <v>769.8</v>
      </c>
      <c r="AM70" s="35">
        <v>1414.18</v>
      </c>
      <c r="AN70" s="35">
        <v>1611.8</v>
      </c>
      <c r="AO70" s="35">
        <v>443.85</v>
      </c>
      <c r="AP70" s="35">
        <v>911.45</v>
      </c>
      <c r="AQ70" s="35">
        <v>197.26</v>
      </c>
      <c r="AR70" s="35">
        <v>69.53</v>
      </c>
      <c r="AS70" s="35">
        <v>36.880000000000003</v>
      </c>
      <c r="AT70" s="35">
        <v>43.45</v>
      </c>
      <c r="AU70" s="35">
        <v>71.47</v>
      </c>
      <c r="AV70" s="35">
        <v>741.14</v>
      </c>
      <c r="AW70" s="35">
        <v>27.2</v>
      </c>
      <c r="AX70" s="35">
        <v>293.99</v>
      </c>
      <c r="AY70" s="35">
        <v>0</v>
      </c>
      <c r="AZ70" s="35">
        <v>131.88999999999999</v>
      </c>
      <c r="BA70" s="35">
        <v>68.959999999999994</v>
      </c>
      <c r="BB70" s="35">
        <v>69.09</v>
      </c>
      <c r="BC70" s="35">
        <v>15.27</v>
      </c>
      <c r="BD70" s="35">
        <v>7.0000000000000007E-2</v>
      </c>
      <c r="BE70" s="35">
        <v>0.04</v>
      </c>
      <c r="BF70" s="35">
        <v>0.04</v>
      </c>
      <c r="BG70" s="35">
        <v>0.1</v>
      </c>
      <c r="BH70" s="35">
        <v>0.1</v>
      </c>
      <c r="BI70" s="35">
        <v>0.32</v>
      </c>
      <c r="BJ70" s="35">
        <v>0.01</v>
      </c>
      <c r="BK70" s="35">
        <v>1.1299999999999999</v>
      </c>
      <c r="BL70" s="35">
        <v>0.01</v>
      </c>
      <c r="BM70" s="35">
        <v>0.5</v>
      </c>
      <c r="BN70" s="35">
        <v>0.02</v>
      </c>
      <c r="BO70" s="35">
        <v>0.03</v>
      </c>
      <c r="BP70" s="35">
        <v>0</v>
      </c>
      <c r="BQ70" s="35">
        <v>0.06</v>
      </c>
      <c r="BR70" s="35">
        <v>0.08</v>
      </c>
      <c r="BS70" s="35">
        <v>1.75</v>
      </c>
      <c r="BT70" s="35">
        <v>0</v>
      </c>
      <c r="BU70" s="35">
        <v>0</v>
      </c>
      <c r="BV70" s="35">
        <v>2.46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73.819999999999993</v>
      </c>
      <c r="CC70" s="34">
        <v>66.739999999999995</v>
      </c>
      <c r="CE70" s="32">
        <v>35.78</v>
      </c>
      <c r="CG70" s="32">
        <v>156.33000000000001</v>
      </c>
      <c r="CH70" s="32">
        <v>26.63</v>
      </c>
      <c r="CI70" s="32">
        <v>91.48</v>
      </c>
      <c r="CJ70" s="32">
        <v>1580.25</v>
      </c>
      <c r="CK70" s="32">
        <v>630.25</v>
      </c>
      <c r="CL70" s="32">
        <v>1105.25</v>
      </c>
      <c r="CM70" s="32">
        <v>1.1000000000000001</v>
      </c>
      <c r="CN70" s="32">
        <v>0.68</v>
      </c>
      <c r="CO70" s="32">
        <v>0.92</v>
      </c>
      <c r="CP70" s="32">
        <v>0</v>
      </c>
      <c r="CQ70" s="32">
        <v>0.5</v>
      </c>
      <c r="CR70" s="32">
        <v>40.450000000000003</v>
      </c>
    </row>
    <row r="71" spans="1:96" s="32" customFormat="1">
      <c r="A71" s="32" t="str">
        <f>"2"</f>
        <v>2</v>
      </c>
      <c r="B71" s="33" t="s">
        <v>94</v>
      </c>
      <c r="C71" s="34" t="str">
        <f>"36,1"</f>
        <v>36,1</v>
      </c>
      <c r="D71" s="34">
        <v>2.39</v>
      </c>
      <c r="E71" s="34">
        <v>0</v>
      </c>
      <c r="F71" s="34">
        <v>0.24</v>
      </c>
      <c r="G71" s="34">
        <v>0.24</v>
      </c>
      <c r="H71" s="34">
        <v>16.93</v>
      </c>
      <c r="I71" s="34">
        <v>80.828260999999998</v>
      </c>
      <c r="J71" s="35">
        <v>0</v>
      </c>
      <c r="K71" s="35">
        <v>0</v>
      </c>
      <c r="L71" s="35">
        <v>0</v>
      </c>
      <c r="M71" s="35">
        <v>0</v>
      </c>
      <c r="N71" s="35">
        <v>0.4</v>
      </c>
      <c r="O71" s="35">
        <v>16.46</v>
      </c>
      <c r="P71" s="35">
        <v>7.0000000000000007E-2</v>
      </c>
      <c r="Q71" s="35">
        <v>0</v>
      </c>
      <c r="R71" s="35">
        <v>0</v>
      </c>
      <c r="S71" s="35">
        <v>0</v>
      </c>
      <c r="T71" s="35">
        <v>0.65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115.26</v>
      </c>
      <c r="AL71" s="35">
        <v>119.97</v>
      </c>
      <c r="AM71" s="35">
        <v>183.73</v>
      </c>
      <c r="AN71" s="35">
        <v>60.93</v>
      </c>
      <c r="AO71" s="35">
        <v>36.119999999999997</v>
      </c>
      <c r="AP71" s="35">
        <v>72.239999999999995</v>
      </c>
      <c r="AQ71" s="35">
        <v>27.32</v>
      </c>
      <c r="AR71" s="35">
        <v>130.65</v>
      </c>
      <c r="AS71" s="35">
        <v>81.03</v>
      </c>
      <c r="AT71" s="35">
        <v>113.07</v>
      </c>
      <c r="AU71" s="35">
        <v>93.28</v>
      </c>
      <c r="AV71" s="35">
        <v>48.99</v>
      </c>
      <c r="AW71" s="35">
        <v>86.68</v>
      </c>
      <c r="AX71" s="35">
        <v>724.87</v>
      </c>
      <c r="AY71" s="35">
        <v>0</v>
      </c>
      <c r="AZ71" s="35">
        <v>236.18</v>
      </c>
      <c r="BA71" s="35">
        <v>102.7</v>
      </c>
      <c r="BB71" s="35">
        <v>68.150000000000006</v>
      </c>
      <c r="BC71" s="35">
        <v>54.02</v>
      </c>
      <c r="BD71" s="35">
        <v>0</v>
      </c>
      <c r="BE71" s="35">
        <v>0</v>
      </c>
      <c r="BF71" s="35">
        <v>0</v>
      </c>
      <c r="BG71" s="35">
        <v>0</v>
      </c>
      <c r="BH71" s="35">
        <v>0</v>
      </c>
      <c r="BI71" s="35">
        <v>0</v>
      </c>
      <c r="BJ71" s="35">
        <v>0</v>
      </c>
      <c r="BK71" s="35">
        <v>0.03</v>
      </c>
      <c r="BL71" s="35">
        <v>0</v>
      </c>
      <c r="BM71" s="35">
        <v>0</v>
      </c>
      <c r="BN71" s="35">
        <v>0</v>
      </c>
      <c r="BO71" s="35">
        <v>0</v>
      </c>
      <c r="BP71" s="35">
        <v>0</v>
      </c>
      <c r="BQ71" s="35">
        <v>0</v>
      </c>
      <c r="BR71" s="35">
        <v>0</v>
      </c>
      <c r="BS71" s="35">
        <v>0.02</v>
      </c>
      <c r="BT71" s="35">
        <v>0</v>
      </c>
      <c r="BU71" s="35">
        <v>0</v>
      </c>
      <c r="BV71" s="35">
        <v>0.1</v>
      </c>
      <c r="BW71" s="35">
        <v>0.01</v>
      </c>
      <c r="BX71" s="35">
        <v>0</v>
      </c>
      <c r="BY71" s="35">
        <v>0</v>
      </c>
      <c r="BZ71" s="35">
        <v>0</v>
      </c>
      <c r="CA71" s="35">
        <v>0</v>
      </c>
      <c r="CB71" s="35">
        <v>14.12</v>
      </c>
      <c r="CC71" s="34">
        <v>2.02</v>
      </c>
      <c r="CE71" s="32">
        <v>0</v>
      </c>
      <c r="CG71" s="32">
        <v>0</v>
      </c>
      <c r="CH71" s="32">
        <v>0</v>
      </c>
      <c r="CI71" s="32">
        <v>0</v>
      </c>
      <c r="CJ71" s="32">
        <v>710.27</v>
      </c>
      <c r="CK71" s="32">
        <v>273.64</v>
      </c>
      <c r="CL71" s="32">
        <v>491.95</v>
      </c>
      <c r="CM71" s="32">
        <v>5.68</v>
      </c>
      <c r="CN71" s="32">
        <v>5.68</v>
      </c>
      <c r="CO71" s="32">
        <v>5.68</v>
      </c>
      <c r="CP71" s="32">
        <v>0</v>
      </c>
      <c r="CQ71" s="32">
        <v>0</v>
      </c>
      <c r="CR71" s="32">
        <v>1.68</v>
      </c>
    </row>
    <row r="72" spans="1:96" s="32" customFormat="1">
      <c r="A72" s="32" t="str">
        <f>"3"</f>
        <v>3</v>
      </c>
      <c r="B72" s="33" t="s">
        <v>127</v>
      </c>
      <c r="C72" s="34" t="str">
        <f>"20"</f>
        <v>20</v>
      </c>
      <c r="D72" s="34">
        <v>1.32</v>
      </c>
      <c r="E72" s="34">
        <v>0</v>
      </c>
      <c r="F72" s="34">
        <v>0.24</v>
      </c>
      <c r="G72" s="34">
        <v>0.24</v>
      </c>
      <c r="H72" s="34">
        <v>8.34</v>
      </c>
      <c r="I72" s="34">
        <v>38.676000000000002</v>
      </c>
      <c r="J72" s="35">
        <v>0.04</v>
      </c>
      <c r="K72" s="35">
        <v>0</v>
      </c>
      <c r="L72" s="35">
        <v>0</v>
      </c>
      <c r="M72" s="35">
        <v>0</v>
      </c>
      <c r="N72" s="35">
        <v>0.24</v>
      </c>
      <c r="O72" s="35">
        <v>6.44</v>
      </c>
      <c r="P72" s="35">
        <v>1.66</v>
      </c>
      <c r="Q72" s="35">
        <v>0</v>
      </c>
      <c r="R72" s="35">
        <v>0</v>
      </c>
      <c r="S72" s="35">
        <v>0.2</v>
      </c>
      <c r="T72" s="35">
        <v>0.5</v>
      </c>
      <c r="U72" s="35">
        <v>122</v>
      </c>
      <c r="V72" s="35">
        <v>49</v>
      </c>
      <c r="W72" s="35">
        <v>7</v>
      </c>
      <c r="X72" s="35">
        <v>9.4</v>
      </c>
      <c r="Y72" s="35">
        <v>31.6</v>
      </c>
      <c r="Z72" s="35">
        <v>0.78</v>
      </c>
      <c r="AA72" s="35">
        <v>0</v>
      </c>
      <c r="AB72" s="35">
        <v>1</v>
      </c>
      <c r="AC72" s="35">
        <v>0.2</v>
      </c>
      <c r="AD72" s="35">
        <v>0.28000000000000003</v>
      </c>
      <c r="AE72" s="35">
        <v>0.04</v>
      </c>
      <c r="AF72" s="35">
        <v>0.02</v>
      </c>
      <c r="AG72" s="35">
        <v>0.14000000000000001</v>
      </c>
      <c r="AH72" s="35">
        <v>0.4</v>
      </c>
      <c r="AI72" s="35">
        <v>0</v>
      </c>
      <c r="AJ72" s="35">
        <v>0</v>
      </c>
      <c r="AK72" s="35">
        <v>0</v>
      </c>
      <c r="AL72" s="35">
        <v>0</v>
      </c>
      <c r="AM72" s="35">
        <v>85.4</v>
      </c>
      <c r="AN72" s="35">
        <v>44.6</v>
      </c>
      <c r="AO72" s="35">
        <v>18.600000000000001</v>
      </c>
      <c r="AP72" s="35">
        <v>39.6</v>
      </c>
      <c r="AQ72" s="35">
        <v>16</v>
      </c>
      <c r="AR72" s="35">
        <v>74.2</v>
      </c>
      <c r="AS72" s="35">
        <v>59.4</v>
      </c>
      <c r="AT72" s="35">
        <v>58.2</v>
      </c>
      <c r="AU72" s="35">
        <v>92.8</v>
      </c>
      <c r="AV72" s="35">
        <v>24.8</v>
      </c>
      <c r="AW72" s="35">
        <v>62</v>
      </c>
      <c r="AX72" s="35">
        <v>305.8</v>
      </c>
      <c r="AY72" s="35">
        <v>0</v>
      </c>
      <c r="AZ72" s="35">
        <v>105.2</v>
      </c>
      <c r="BA72" s="35">
        <v>58.2</v>
      </c>
      <c r="BB72" s="35">
        <v>36</v>
      </c>
      <c r="BC72" s="35">
        <v>26</v>
      </c>
      <c r="BD72" s="35">
        <v>0</v>
      </c>
      <c r="BE72" s="35">
        <v>0</v>
      </c>
      <c r="BF72" s="35">
        <v>0</v>
      </c>
      <c r="BG72" s="35">
        <v>0</v>
      </c>
      <c r="BH72" s="35">
        <v>0</v>
      </c>
      <c r="BI72" s="35">
        <v>0</v>
      </c>
      <c r="BJ72" s="35">
        <v>0</v>
      </c>
      <c r="BK72" s="35">
        <v>0.03</v>
      </c>
      <c r="BL72" s="35">
        <v>0</v>
      </c>
      <c r="BM72" s="35">
        <v>0</v>
      </c>
      <c r="BN72" s="35">
        <v>0</v>
      </c>
      <c r="BO72" s="35">
        <v>0</v>
      </c>
      <c r="BP72" s="35">
        <v>0</v>
      </c>
      <c r="BQ72" s="35">
        <v>0</v>
      </c>
      <c r="BR72" s="35">
        <v>0</v>
      </c>
      <c r="BS72" s="35">
        <v>0.02</v>
      </c>
      <c r="BT72" s="35">
        <v>0</v>
      </c>
      <c r="BU72" s="35">
        <v>0</v>
      </c>
      <c r="BV72" s="35">
        <v>0.1</v>
      </c>
      <c r="BW72" s="35">
        <v>0.02</v>
      </c>
      <c r="BX72" s="35">
        <v>0</v>
      </c>
      <c r="BY72" s="35">
        <v>0</v>
      </c>
      <c r="BZ72" s="35">
        <v>0</v>
      </c>
      <c r="CA72" s="35">
        <v>0</v>
      </c>
      <c r="CB72" s="35">
        <v>9.4</v>
      </c>
      <c r="CC72" s="34">
        <v>1.1599999999999999</v>
      </c>
      <c r="CE72" s="32">
        <v>0.17</v>
      </c>
      <c r="CG72" s="32">
        <v>0</v>
      </c>
      <c r="CH72" s="32">
        <v>0</v>
      </c>
      <c r="CI72" s="32">
        <v>0</v>
      </c>
      <c r="CJ72" s="32">
        <v>0</v>
      </c>
      <c r="CK72" s="32">
        <v>0</v>
      </c>
      <c r="CL72" s="32">
        <v>0</v>
      </c>
      <c r="CM72" s="32">
        <v>0</v>
      </c>
      <c r="CN72" s="32">
        <v>0</v>
      </c>
      <c r="CO72" s="32">
        <v>0</v>
      </c>
      <c r="CP72" s="32">
        <v>0</v>
      </c>
      <c r="CQ72" s="32">
        <v>0</v>
      </c>
      <c r="CR72" s="32">
        <v>0.97</v>
      </c>
    </row>
    <row r="73" spans="1:96" s="28" customFormat="1">
      <c r="A73" s="28" t="str">
        <f>"5"</f>
        <v>5</v>
      </c>
      <c r="B73" s="29" t="s">
        <v>115</v>
      </c>
      <c r="C73" s="30" t="str">
        <f>"180"</f>
        <v>180</v>
      </c>
      <c r="D73" s="30">
        <v>0.9</v>
      </c>
      <c r="E73" s="30">
        <v>0</v>
      </c>
      <c r="F73" s="30">
        <v>0.18</v>
      </c>
      <c r="G73" s="30">
        <v>0</v>
      </c>
      <c r="H73" s="30">
        <v>18.54</v>
      </c>
      <c r="I73" s="30">
        <v>77.831999999999994</v>
      </c>
      <c r="J73" s="31">
        <v>0</v>
      </c>
      <c r="K73" s="31">
        <v>0</v>
      </c>
      <c r="L73" s="31">
        <v>0</v>
      </c>
      <c r="M73" s="31">
        <v>0</v>
      </c>
      <c r="N73" s="31">
        <v>17.82</v>
      </c>
      <c r="O73" s="31">
        <v>0.36</v>
      </c>
      <c r="P73" s="31">
        <v>0.36</v>
      </c>
      <c r="Q73" s="31">
        <v>0</v>
      </c>
      <c r="R73" s="31">
        <v>0</v>
      </c>
      <c r="S73" s="31">
        <v>0.9</v>
      </c>
      <c r="T73" s="31">
        <v>0.54</v>
      </c>
      <c r="U73" s="31">
        <v>10.8</v>
      </c>
      <c r="V73" s="31">
        <v>216</v>
      </c>
      <c r="W73" s="31">
        <v>12.6</v>
      </c>
      <c r="X73" s="31">
        <v>7.2</v>
      </c>
      <c r="Y73" s="31">
        <v>12.6</v>
      </c>
      <c r="Z73" s="31">
        <v>2.52</v>
      </c>
      <c r="AA73" s="31">
        <v>0</v>
      </c>
      <c r="AB73" s="31">
        <v>0</v>
      </c>
      <c r="AC73" s="31">
        <v>0</v>
      </c>
      <c r="AD73" s="31">
        <v>0.18</v>
      </c>
      <c r="AE73" s="31">
        <v>0.02</v>
      </c>
      <c r="AF73" s="31">
        <v>0.02</v>
      </c>
      <c r="AG73" s="31">
        <v>0.18</v>
      </c>
      <c r="AH73" s="31">
        <v>0.36</v>
      </c>
      <c r="AI73" s="31">
        <v>3.6</v>
      </c>
      <c r="AJ73" s="31">
        <v>0.36</v>
      </c>
      <c r="AK73" s="31">
        <v>14.4</v>
      </c>
      <c r="AL73" s="31">
        <v>18</v>
      </c>
      <c r="AM73" s="31">
        <v>25.2</v>
      </c>
      <c r="AN73" s="31">
        <v>25.2</v>
      </c>
      <c r="AO73" s="31">
        <v>3.6</v>
      </c>
      <c r="AP73" s="31">
        <v>14.4</v>
      </c>
      <c r="AQ73" s="31">
        <v>3.6</v>
      </c>
      <c r="AR73" s="31">
        <v>12.6</v>
      </c>
      <c r="AS73" s="31">
        <v>23.4</v>
      </c>
      <c r="AT73" s="31">
        <v>14.4</v>
      </c>
      <c r="AU73" s="31">
        <v>104.4</v>
      </c>
      <c r="AV73" s="31">
        <v>9</v>
      </c>
      <c r="AW73" s="31">
        <v>19.8</v>
      </c>
      <c r="AX73" s="31">
        <v>57.6</v>
      </c>
      <c r="AY73" s="31">
        <v>0</v>
      </c>
      <c r="AZ73" s="31">
        <v>18</v>
      </c>
      <c r="BA73" s="31">
        <v>21.6</v>
      </c>
      <c r="BB73" s="31">
        <v>9</v>
      </c>
      <c r="BC73" s="31">
        <v>7.2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158.58000000000001</v>
      </c>
      <c r="CC73" s="30">
        <v>9.94</v>
      </c>
      <c r="CE73" s="28">
        <v>0</v>
      </c>
      <c r="CG73" s="28">
        <v>4</v>
      </c>
      <c r="CH73" s="28">
        <v>4</v>
      </c>
      <c r="CI73" s="28">
        <v>4</v>
      </c>
      <c r="CJ73" s="28">
        <v>400</v>
      </c>
      <c r="CK73" s="28">
        <v>182</v>
      </c>
      <c r="CL73" s="28">
        <v>291</v>
      </c>
      <c r="CM73" s="28">
        <v>0.6</v>
      </c>
      <c r="CN73" s="28">
        <v>0.6</v>
      </c>
      <c r="CO73" s="28">
        <v>0.6</v>
      </c>
      <c r="CP73" s="28">
        <v>0</v>
      </c>
      <c r="CQ73" s="28">
        <v>0</v>
      </c>
      <c r="CR73" s="28">
        <v>8.2799999999999994</v>
      </c>
    </row>
    <row r="74" spans="1:96" s="36" customFormat="1" ht="22.8">
      <c r="B74" s="37" t="s">
        <v>130</v>
      </c>
      <c r="C74" s="38"/>
      <c r="D74" s="38">
        <v>28.67</v>
      </c>
      <c r="E74" s="38">
        <v>16.670000000000002</v>
      </c>
      <c r="F74" s="38">
        <v>27.51</v>
      </c>
      <c r="G74" s="38">
        <v>18.54</v>
      </c>
      <c r="H74" s="38">
        <v>112.46</v>
      </c>
      <c r="I74" s="38">
        <v>807.31</v>
      </c>
      <c r="J74" s="39">
        <v>6.64</v>
      </c>
      <c r="K74" s="39">
        <v>11.83</v>
      </c>
      <c r="L74" s="39">
        <v>0</v>
      </c>
      <c r="M74" s="39">
        <v>0</v>
      </c>
      <c r="N74" s="39">
        <v>23.64</v>
      </c>
      <c r="O74" s="39">
        <v>82.23</v>
      </c>
      <c r="P74" s="39">
        <v>6.58</v>
      </c>
      <c r="Q74" s="39">
        <v>0</v>
      </c>
      <c r="R74" s="39">
        <v>0</v>
      </c>
      <c r="S74" s="39">
        <v>1.64</v>
      </c>
      <c r="T74" s="39">
        <v>10.58</v>
      </c>
      <c r="U74" s="39">
        <v>2154.14</v>
      </c>
      <c r="V74" s="39">
        <v>914.12</v>
      </c>
      <c r="W74" s="39">
        <v>109.17</v>
      </c>
      <c r="X74" s="39">
        <v>85.57</v>
      </c>
      <c r="Y74" s="39">
        <v>302.89999999999998</v>
      </c>
      <c r="Z74" s="39">
        <v>5.51</v>
      </c>
      <c r="AA74" s="39">
        <v>35.6</v>
      </c>
      <c r="AB74" s="39">
        <v>2060.5</v>
      </c>
      <c r="AC74" s="39">
        <v>476.93</v>
      </c>
      <c r="AD74" s="39">
        <v>10.49</v>
      </c>
      <c r="AE74" s="39">
        <v>0.27</v>
      </c>
      <c r="AF74" s="39">
        <v>0.21</v>
      </c>
      <c r="AG74" s="39">
        <v>4.67</v>
      </c>
      <c r="AH74" s="39">
        <v>12.83</v>
      </c>
      <c r="AI74" s="39">
        <v>11.37</v>
      </c>
      <c r="AJ74" s="39">
        <v>0.36</v>
      </c>
      <c r="AK74" s="39">
        <v>1510.45</v>
      </c>
      <c r="AL74" s="39">
        <v>1201.74</v>
      </c>
      <c r="AM74" s="39">
        <v>2240.23</v>
      </c>
      <c r="AN74" s="39">
        <v>2049.08</v>
      </c>
      <c r="AO74" s="39">
        <v>640.44000000000005</v>
      </c>
      <c r="AP74" s="39">
        <v>1273.48</v>
      </c>
      <c r="AQ74" s="39">
        <v>337.7</v>
      </c>
      <c r="AR74" s="39">
        <v>612.11</v>
      </c>
      <c r="AS74" s="39">
        <v>560.94000000000005</v>
      </c>
      <c r="AT74" s="39">
        <v>728.84</v>
      </c>
      <c r="AU74" s="39">
        <v>888.11</v>
      </c>
      <c r="AV74" s="39">
        <v>982.32</v>
      </c>
      <c r="AW74" s="39">
        <v>487.76</v>
      </c>
      <c r="AX74" s="39">
        <v>2629.98</v>
      </c>
      <c r="AY74" s="39">
        <v>0</v>
      </c>
      <c r="AZ74" s="39">
        <v>807.48</v>
      </c>
      <c r="BA74" s="39">
        <v>541.37</v>
      </c>
      <c r="BB74" s="39">
        <v>429.13</v>
      </c>
      <c r="BC74" s="39">
        <v>220.48</v>
      </c>
      <c r="BD74" s="39">
        <v>7.0000000000000007E-2</v>
      </c>
      <c r="BE74" s="39">
        <v>0.04</v>
      </c>
      <c r="BF74" s="39">
        <v>0.04</v>
      </c>
      <c r="BG74" s="39">
        <v>0.1</v>
      </c>
      <c r="BH74" s="39">
        <v>0.1</v>
      </c>
      <c r="BI74" s="39">
        <v>0.33</v>
      </c>
      <c r="BJ74" s="39">
        <v>0.01</v>
      </c>
      <c r="BK74" s="39">
        <v>2.13</v>
      </c>
      <c r="BL74" s="39">
        <v>0.01</v>
      </c>
      <c r="BM74" s="39">
        <v>1.05</v>
      </c>
      <c r="BN74" s="39">
        <v>0.06</v>
      </c>
      <c r="BO74" s="39">
        <v>0.11</v>
      </c>
      <c r="BP74" s="39">
        <v>0</v>
      </c>
      <c r="BQ74" s="39">
        <v>0.06</v>
      </c>
      <c r="BR74" s="39">
        <v>0.09</v>
      </c>
      <c r="BS74" s="39">
        <v>5.04</v>
      </c>
      <c r="BT74" s="39">
        <v>0</v>
      </c>
      <c r="BU74" s="39">
        <v>0</v>
      </c>
      <c r="BV74" s="39">
        <v>10.5</v>
      </c>
      <c r="BW74" s="39">
        <v>0.03</v>
      </c>
      <c r="BX74" s="39">
        <v>0</v>
      </c>
      <c r="BY74" s="39">
        <v>0</v>
      </c>
      <c r="BZ74" s="39">
        <v>0</v>
      </c>
      <c r="CA74" s="39">
        <v>0</v>
      </c>
      <c r="CB74" s="39">
        <v>691.22</v>
      </c>
      <c r="CC74" s="38">
        <f>SUM($CC$67:$CC$73)</f>
        <v>112.59999999999998</v>
      </c>
      <c r="CD74" s="36">
        <f>$I$74/$I$82*100</f>
        <v>15.359779299847792</v>
      </c>
      <c r="CE74" s="36">
        <v>379.01</v>
      </c>
      <c r="CG74" s="36">
        <v>349.36</v>
      </c>
      <c r="CH74" s="36">
        <v>130.9</v>
      </c>
      <c r="CI74" s="36">
        <v>240.13</v>
      </c>
      <c r="CJ74" s="36">
        <v>6358.77</v>
      </c>
      <c r="CK74" s="36">
        <v>2862.77</v>
      </c>
      <c r="CL74" s="36">
        <v>4610.7700000000004</v>
      </c>
      <c r="CM74" s="36">
        <v>89.25</v>
      </c>
      <c r="CN74" s="36">
        <v>48.38</v>
      </c>
      <c r="CO74" s="36">
        <v>68.84</v>
      </c>
      <c r="CP74" s="36">
        <v>0</v>
      </c>
      <c r="CQ74" s="36">
        <v>5.0999999999999996</v>
      </c>
    </row>
    <row r="75" spans="1:96">
      <c r="B75" s="27" t="s">
        <v>131</v>
      </c>
      <c r="C75" s="16"/>
      <c r="D75" s="16"/>
      <c r="E75" s="16"/>
      <c r="F75" s="16"/>
      <c r="G75" s="16"/>
      <c r="H75" s="16"/>
      <c r="I75" s="16"/>
    </row>
    <row r="76" spans="1:96" s="32" customFormat="1">
      <c r="A76" s="32" t="str">
        <f>"18/1"</f>
        <v>18/1</v>
      </c>
      <c r="B76" s="33" t="s">
        <v>132</v>
      </c>
      <c r="C76" s="34" t="str">
        <f>"20"</f>
        <v>20</v>
      </c>
      <c r="D76" s="34">
        <v>0.16</v>
      </c>
      <c r="E76" s="34">
        <v>0</v>
      </c>
      <c r="F76" s="34">
        <v>0.02</v>
      </c>
      <c r="G76" s="34">
        <v>0.02</v>
      </c>
      <c r="H76" s="34">
        <v>0.69</v>
      </c>
      <c r="I76" s="34">
        <v>3.1222799999999995</v>
      </c>
      <c r="J76" s="35">
        <v>0</v>
      </c>
      <c r="K76" s="35">
        <v>0</v>
      </c>
      <c r="L76" s="35">
        <v>0</v>
      </c>
      <c r="M76" s="35">
        <v>0</v>
      </c>
      <c r="N76" s="35">
        <v>0.47</v>
      </c>
      <c r="O76" s="35">
        <v>0.02</v>
      </c>
      <c r="P76" s="35">
        <v>0.2</v>
      </c>
      <c r="Q76" s="35">
        <v>0</v>
      </c>
      <c r="R76" s="35">
        <v>0</v>
      </c>
      <c r="S76" s="35">
        <v>0.02</v>
      </c>
      <c r="T76" s="35">
        <v>0.1</v>
      </c>
      <c r="U76" s="35">
        <v>1.57</v>
      </c>
      <c r="V76" s="35">
        <v>27.64</v>
      </c>
      <c r="W76" s="35">
        <v>4.51</v>
      </c>
      <c r="X76" s="35">
        <v>2.74</v>
      </c>
      <c r="Y76" s="35">
        <v>8.23</v>
      </c>
      <c r="Z76" s="35">
        <v>0.12</v>
      </c>
      <c r="AA76" s="35">
        <v>0</v>
      </c>
      <c r="AB76" s="35">
        <v>11.76</v>
      </c>
      <c r="AC76" s="35">
        <v>2</v>
      </c>
      <c r="AD76" s="35">
        <v>0.02</v>
      </c>
      <c r="AE76" s="35">
        <v>0.01</v>
      </c>
      <c r="AF76" s="35">
        <v>0.01</v>
      </c>
      <c r="AG76" s="35">
        <v>0.04</v>
      </c>
      <c r="AH76" s="35">
        <v>0.06</v>
      </c>
      <c r="AI76" s="35">
        <v>1.96</v>
      </c>
      <c r="AJ76" s="35">
        <v>0</v>
      </c>
      <c r="AK76" s="35">
        <v>5.29</v>
      </c>
      <c r="AL76" s="35">
        <v>4.12</v>
      </c>
      <c r="AM76" s="35">
        <v>5.88</v>
      </c>
      <c r="AN76" s="35">
        <v>5.0999999999999996</v>
      </c>
      <c r="AO76" s="35">
        <v>1.18</v>
      </c>
      <c r="AP76" s="35">
        <v>4.12</v>
      </c>
      <c r="AQ76" s="35">
        <v>0.98</v>
      </c>
      <c r="AR76" s="35">
        <v>3.33</v>
      </c>
      <c r="AS76" s="35">
        <v>5.0999999999999996</v>
      </c>
      <c r="AT76" s="35">
        <v>8.82</v>
      </c>
      <c r="AU76" s="35">
        <v>10.39</v>
      </c>
      <c r="AV76" s="35">
        <v>1.96</v>
      </c>
      <c r="AW76" s="35">
        <v>5.49</v>
      </c>
      <c r="AX76" s="35">
        <v>27.44</v>
      </c>
      <c r="AY76" s="35">
        <v>0</v>
      </c>
      <c r="AZ76" s="35">
        <v>3.33</v>
      </c>
      <c r="BA76" s="35">
        <v>5.29</v>
      </c>
      <c r="BB76" s="35">
        <v>4.12</v>
      </c>
      <c r="BC76" s="35">
        <v>1.37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5">
        <v>0</v>
      </c>
      <c r="BJ76" s="35">
        <v>0</v>
      </c>
      <c r="BK76" s="35">
        <v>0</v>
      </c>
      <c r="BL76" s="35">
        <v>0</v>
      </c>
      <c r="BM76" s="35">
        <v>0</v>
      </c>
      <c r="BN76" s="35">
        <v>0</v>
      </c>
      <c r="BO76" s="35">
        <v>0</v>
      </c>
      <c r="BP76" s="35">
        <v>0</v>
      </c>
      <c r="BQ76" s="35">
        <v>0</v>
      </c>
      <c r="BR76" s="35">
        <v>0</v>
      </c>
      <c r="BS76" s="35">
        <v>0</v>
      </c>
      <c r="BT76" s="35">
        <v>0</v>
      </c>
      <c r="BU76" s="35">
        <v>0</v>
      </c>
      <c r="BV76" s="35">
        <v>0</v>
      </c>
      <c r="BW76" s="35">
        <v>0</v>
      </c>
      <c r="BX76" s="35">
        <v>0</v>
      </c>
      <c r="BY76" s="35">
        <v>0</v>
      </c>
      <c r="BZ76" s="35">
        <v>0</v>
      </c>
      <c r="CA76" s="35">
        <v>0</v>
      </c>
      <c r="CB76" s="35">
        <v>19</v>
      </c>
      <c r="CC76" s="34">
        <v>4.8600000000000003</v>
      </c>
      <c r="CE76" s="32">
        <v>1.96</v>
      </c>
      <c r="CG76" s="32">
        <v>1.2</v>
      </c>
      <c r="CH76" s="32">
        <v>1.2</v>
      </c>
      <c r="CI76" s="32">
        <v>1.2</v>
      </c>
      <c r="CJ76" s="32">
        <v>340</v>
      </c>
      <c r="CK76" s="32">
        <v>80</v>
      </c>
      <c r="CL76" s="32">
        <v>210</v>
      </c>
      <c r="CM76" s="32">
        <v>0.08</v>
      </c>
      <c r="CN76" s="32">
        <v>0.08</v>
      </c>
      <c r="CO76" s="32">
        <v>0.08</v>
      </c>
      <c r="CP76" s="32">
        <v>0</v>
      </c>
      <c r="CQ76" s="32">
        <v>0</v>
      </c>
      <c r="CR76" s="32">
        <v>2.95</v>
      </c>
    </row>
    <row r="77" spans="1:96" s="32" customFormat="1">
      <c r="A77" s="32" t="str">
        <f>"44/3"</f>
        <v>44/3</v>
      </c>
      <c r="B77" s="33" t="s">
        <v>125</v>
      </c>
      <c r="C77" s="34" t="str">
        <f>"180"</f>
        <v>180</v>
      </c>
      <c r="D77" s="34">
        <v>4.54</v>
      </c>
      <c r="E77" s="34">
        <v>0</v>
      </c>
      <c r="F77" s="34">
        <v>8.57</v>
      </c>
      <c r="G77" s="34">
        <v>8.57</v>
      </c>
      <c r="H77" s="34">
        <v>47.52</v>
      </c>
      <c r="I77" s="34">
        <v>285.1038054</v>
      </c>
      <c r="J77" s="35">
        <v>1.2</v>
      </c>
      <c r="K77" s="35">
        <v>5.27</v>
      </c>
      <c r="L77" s="35">
        <v>0</v>
      </c>
      <c r="M77" s="35">
        <v>0</v>
      </c>
      <c r="N77" s="35">
        <v>1.64</v>
      </c>
      <c r="O77" s="35">
        <v>43.65</v>
      </c>
      <c r="P77" s="35">
        <v>2.23</v>
      </c>
      <c r="Q77" s="35">
        <v>0</v>
      </c>
      <c r="R77" s="35">
        <v>0</v>
      </c>
      <c r="S77" s="35">
        <v>0.04</v>
      </c>
      <c r="T77" s="35">
        <v>4.2</v>
      </c>
      <c r="U77" s="35">
        <v>1388.66</v>
      </c>
      <c r="V77" s="35">
        <v>92.09</v>
      </c>
      <c r="W77" s="35">
        <v>22.4</v>
      </c>
      <c r="X77" s="35">
        <v>34.06</v>
      </c>
      <c r="Y77" s="35">
        <v>99.13</v>
      </c>
      <c r="Z77" s="35">
        <v>0.83</v>
      </c>
      <c r="AA77" s="35">
        <v>0</v>
      </c>
      <c r="AB77" s="35">
        <v>583.20000000000005</v>
      </c>
      <c r="AC77" s="35">
        <v>108</v>
      </c>
      <c r="AD77" s="35">
        <v>3.86</v>
      </c>
      <c r="AE77" s="35">
        <v>0.05</v>
      </c>
      <c r="AF77" s="35">
        <v>0.03</v>
      </c>
      <c r="AG77" s="35">
        <v>0.92</v>
      </c>
      <c r="AH77" s="35">
        <v>2.19</v>
      </c>
      <c r="AI77" s="35">
        <v>0.54</v>
      </c>
      <c r="AJ77" s="35">
        <v>0</v>
      </c>
      <c r="AK77" s="35">
        <v>261.58999999999997</v>
      </c>
      <c r="AL77" s="35">
        <v>205.6</v>
      </c>
      <c r="AM77" s="35">
        <v>385.12</v>
      </c>
      <c r="AN77" s="35">
        <v>162.54</v>
      </c>
      <c r="AO77" s="35">
        <v>99.26</v>
      </c>
      <c r="AP77" s="35">
        <v>149.87</v>
      </c>
      <c r="AQ77" s="35">
        <v>62.17</v>
      </c>
      <c r="AR77" s="35">
        <v>230.08</v>
      </c>
      <c r="AS77" s="35">
        <v>243.33</v>
      </c>
      <c r="AT77" s="35">
        <v>317.06</v>
      </c>
      <c r="AU77" s="35">
        <v>340.55</v>
      </c>
      <c r="AV77" s="35">
        <v>105.72</v>
      </c>
      <c r="AW77" s="35">
        <v>199.11</v>
      </c>
      <c r="AX77" s="35">
        <v>753.34</v>
      </c>
      <c r="AY77" s="35">
        <v>0</v>
      </c>
      <c r="AZ77" s="35">
        <v>205.33</v>
      </c>
      <c r="BA77" s="35">
        <v>205.49</v>
      </c>
      <c r="BB77" s="35">
        <v>180</v>
      </c>
      <c r="BC77" s="35">
        <v>85.22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35">
        <v>0.01</v>
      </c>
      <c r="BJ77" s="35">
        <v>0</v>
      </c>
      <c r="BK77" s="35">
        <v>0.61</v>
      </c>
      <c r="BL77" s="35">
        <v>0</v>
      </c>
      <c r="BM77" s="35">
        <v>0.35</v>
      </c>
      <c r="BN77" s="35">
        <v>0.02</v>
      </c>
      <c r="BO77" s="35">
        <v>0.06</v>
      </c>
      <c r="BP77" s="35">
        <v>0</v>
      </c>
      <c r="BQ77" s="35">
        <v>0</v>
      </c>
      <c r="BR77" s="35">
        <v>0</v>
      </c>
      <c r="BS77" s="35">
        <v>2.08</v>
      </c>
      <c r="BT77" s="35">
        <v>0</v>
      </c>
      <c r="BU77" s="35">
        <v>0</v>
      </c>
      <c r="BV77" s="35">
        <v>4.8099999999999996</v>
      </c>
      <c r="BW77" s="35">
        <v>0</v>
      </c>
      <c r="BX77" s="35">
        <v>0</v>
      </c>
      <c r="BY77" s="35">
        <v>0</v>
      </c>
      <c r="BZ77" s="35">
        <v>0</v>
      </c>
      <c r="CA77" s="35">
        <v>0</v>
      </c>
      <c r="CB77" s="35">
        <v>144.38</v>
      </c>
      <c r="CC77" s="34">
        <v>13.65</v>
      </c>
      <c r="CE77" s="32">
        <v>97.2</v>
      </c>
      <c r="CG77" s="32">
        <v>148.80000000000001</v>
      </c>
      <c r="CH77" s="32">
        <v>76.55</v>
      </c>
      <c r="CI77" s="32">
        <v>112.68</v>
      </c>
      <c r="CJ77" s="32">
        <v>2683.19</v>
      </c>
      <c r="CK77" s="32">
        <v>1284.6600000000001</v>
      </c>
      <c r="CL77" s="32">
        <v>1983.92</v>
      </c>
      <c r="CM77" s="32">
        <v>35.32</v>
      </c>
      <c r="CN77" s="32">
        <v>18.559999999999999</v>
      </c>
      <c r="CO77" s="32">
        <v>26.94</v>
      </c>
      <c r="CP77" s="32">
        <v>0</v>
      </c>
      <c r="CQ77" s="32">
        <v>3.6</v>
      </c>
      <c r="CR77" s="32">
        <v>8.27</v>
      </c>
    </row>
    <row r="78" spans="1:96" s="32" customFormat="1" ht="24">
      <c r="A78" s="32" t="str">
        <f>"383/600"</f>
        <v>383/600</v>
      </c>
      <c r="B78" s="33" t="s">
        <v>126</v>
      </c>
      <c r="C78" s="34" t="str">
        <f>"70"</f>
        <v>70</v>
      </c>
      <c r="D78" s="34">
        <v>11.94</v>
      </c>
      <c r="E78" s="34">
        <v>11.67</v>
      </c>
      <c r="F78" s="34">
        <v>9</v>
      </c>
      <c r="G78" s="34">
        <v>2.86</v>
      </c>
      <c r="H78" s="34">
        <v>1.65</v>
      </c>
      <c r="I78" s="34">
        <v>135.59101499999997</v>
      </c>
      <c r="J78" s="35">
        <v>2.96</v>
      </c>
      <c r="K78" s="35">
        <v>2.3199999999999998</v>
      </c>
      <c r="L78" s="35">
        <v>0</v>
      </c>
      <c r="M78" s="35">
        <v>0</v>
      </c>
      <c r="N78" s="35">
        <v>0.15</v>
      </c>
      <c r="O78" s="35">
        <v>1.43</v>
      </c>
      <c r="P78" s="35">
        <v>7.0000000000000007E-2</v>
      </c>
      <c r="Q78" s="35">
        <v>0</v>
      </c>
      <c r="R78" s="35">
        <v>0</v>
      </c>
      <c r="S78" s="35">
        <v>0.09</v>
      </c>
      <c r="T78" s="35">
        <v>1.34</v>
      </c>
      <c r="U78" s="35">
        <v>48.25</v>
      </c>
      <c r="V78" s="35">
        <v>70.900000000000006</v>
      </c>
      <c r="W78" s="35">
        <v>28.77</v>
      </c>
      <c r="X78" s="35">
        <v>6.27</v>
      </c>
      <c r="Y78" s="35">
        <v>60.48</v>
      </c>
      <c r="Z78" s="35">
        <v>0.28000000000000003</v>
      </c>
      <c r="AA78" s="35">
        <v>22.82</v>
      </c>
      <c r="AB78" s="35">
        <v>13.37</v>
      </c>
      <c r="AC78" s="35">
        <v>42.27</v>
      </c>
      <c r="AD78" s="35">
        <v>2.61</v>
      </c>
      <c r="AE78" s="35">
        <v>0.05</v>
      </c>
      <c r="AF78" s="35">
        <v>0.06</v>
      </c>
      <c r="AG78" s="35">
        <v>1.68</v>
      </c>
      <c r="AH78" s="35">
        <v>5.63</v>
      </c>
      <c r="AI78" s="35">
        <v>0.01</v>
      </c>
      <c r="AJ78" s="35">
        <v>0</v>
      </c>
      <c r="AK78" s="35">
        <v>717.96</v>
      </c>
      <c r="AL78" s="35">
        <v>538.86</v>
      </c>
      <c r="AM78" s="35">
        <v>989.93</v>
      </c>
      <c r="AN78" s="35">
        <v>1128.26</v>
      </c>
      <c r="AO78" s="35">
        <v>310.7</v>
      </c>
      <c r="AP78" s="35">
        <v>638.01</v>
      </c>
      <c r="AQ78" s="35">
        <v>138.08000000000001</v>
      </c>
      <c r="AR78" s="35">
        <v>48.67</v>
      </c>
      <c r="AS78" s="35">
        <v>25.82</v>
      </c>
      <c r="AT78" s="35">
        <v>30.42</v>
      </c>
      <c r="AU78" s="35">
        <v>50.03</v>
      </c>
      <c r="AV78" s="35">
        <v>518.79999999999995</v>
      </c>
      <c r="AW78" s="35">
        <v>19.04</v>
      </c>
      <c r="AX78" s="35">
        <v>205.8</v>
      </c>
      <c r="AY78" s="35">
        <v>0</v>
      </c>
      <c r="AZ78" s="35">
        <v>92.32</v>
      </c>
      <c r="BA78" s="35">
        <v>48.27</v>
      </c>
      <c r="BB78" s="35">
        <v>48.36</v>
      </c>
      <c r="BC78" s="35">
        <v>10.69</v>
      </c>
      <c r="BD78" s="35">
        <v>0.05</v>
      </c>
      <c r="BE78" s="35">
        <v>0.03</v>
      </c>
      <c r="BF78" s="35">
        <v>0.02</v>
      </c>
      <c r="BG78" s="35">
        <v>7.0000000000000007E-2</v>
      </c>
      <c r="BH78" s="35">
        <v>7.0000000000000007E-2</v>
      </c>
      <c r="BI78" s="35">
        <v>0.23</v>
      </c>
      <c r="BJ78" s="35">
        <v>0.01</v>
      </c>
      <c r="BK78" s="35">
        <v>0.79</v>
      </c>
      <c r="BL78" s="35">
        <v>0.01</v>
      </c>
      <c r="BM78" s="35">
        <v>0.35</v>
      </c>
      <c r="BN78" s="35">
        <v>0.01</v>
      </c>
      <c r="BO78" s="35">
        <v>0.02</v>
      </c>
      <c r="BP78" s="35">
        <v>0</v>
      </c>
      <c r="BQ78" s="35">
        <v>0.04</v>
      </c>
      <c r="BR78" s="35">
        <v>0.06</v>
      </c>
      <c r="BS78" s="35">
        <v>1.23</v>
      </c>
      <c r="BT78" s="35">
        <v>0</v>
      </c>
      <c r="BU78" s="35">
        <v>0</v>
      </c>
      <c r="BV78" s="35">
        <v>1.72</v>
      </c>
      <c r="BW78" s="35">
        <v>0</v>
      </c>
      <c r="BX78" s="35">
        <v>0</v>
      </c>
      <c r="BY78" s="35">
        <v>0</v>
      </c>
      <c r="BZ78" s="35">
        <v>0</v>
      </c>
      <c r="CA78" s="35">
        <v>0</v>
      </c>
      <c r="CB78" s="35">
        <v>62.17</v>
      </c>
      <c r="CC78" s="34">
        <v>46.72</v>
      </c>
      <c r="CE78" s="32">
        <v>25.05</v>
      </c>
      <c r="CG78" s="32">
        <v>156.33000000000001</v>
      </c>
      <c r="CH78" s="32">
        <v>26.63</v>
      </c>
      <c r="CI78" s="32">
        <v>91.48</v>
      </c>
      <c r="CJ78" s="32">
        <v>1580.25</v>
      </c>
      <c r="CK78" s="32">
        <v>630.25</v>
      </c>
      <c r="CL78" s="32">
        <v>1105.25</v>
      </c>
      <c r="CM78" s="32">
        <v>1.1000000000000001</v>
      </c>
      <c r="CN78" s="32">
        <v>0.68</v>
      </c>
      <c r="CO78" s="32">
        <v>0.92</v>
      </c>
      <c r="CP78" s="32">
        <v>0</v>
      </c>
      <c r="CQ78" s="32">
        <v>0.35</v>
      </c>
      <c r="CR78" s="32">
        <v>28.31</v>
      </c>
    </row>
    <row r="79" spans="1:96" s="32" customFormat="1">
      <c r="A79" s="32" t="str">
        <f>"2"</f>
        <v>2</v>
      </c>
      <c r="B79" s="33" t="s">
        <v>94</v>
      </c>
      <c r="C79" s="34" t="str">
        <f>"37,3"</f>
        <v>37,3</v>
      </c>
      <c r="D79" s="34">
        <v>2.4700000000000002</v>
      </c>
      <c r="E79" s="34">
        <v>0</v>
      </c>
      <c r="F79" s="34">
        <v>0.25</v>
      </c>
      <c r="G79" s="34">
        <v>0.25</v>
      </c>
      <c r="H79" s="34">
        <v>17.489999999999998</v>
      </c>
      <c r="I79" s="34">
        <v>83.515072999999987</v>
      </c>
      <c r="J79" s="35">
        <v>0</v>
      </c>
      <c r="K79" s="35">
        <v>0</v>
      </c>
      <c r="L79" s="35">
        <v>0</v>
      </c>
      <c r="M79" s="35">
        <v>0</v>
      </c>
      <c r="N79" s="35">
        <v>0.41</v>
      </c>
      <c r="O79" s="35">
        <v>17.010000000000002</v>
      </c>
      <c r="P79" s="35">
        <v>7.0000000000000007E-2</v>
      </c>
      <c r="Q79" s="35">
        <v>0</v>
      </c>
      <c r="R79" s="35">
        <v>0</v>
      </c>
      <c r="S79" s="35">
        <v>0</v>
      </c>
      <c r="T79" s="35">
        <v>0.67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119.1</v>
      </c>
      <c r="AL79" s="35">
        <v>123.96</v>
      </c>
      <c r="AM79" s="35">
        <v>189.84</v>
      </c>
      <c r="AN79" s="35">
        <v>62.95</v>
      </c>
      <c r="AO79" s="35">
        <v>37.32</v>
      </c>
      <c r="AP79" s="35">
        <v>74.64</v>
      </c>
      <c r="AQ79" s="35">
        <v>28.23</v>
      </c>
      <c r="AR79" s="35">
        <v>135</v>
      </c>
      <c r="AS79" s="35">
        <v>83.72</v>
      </c>
      <c r="AT79" s="35">
        <v>116.82</v>
      </c>
      <c r="AU79" s="35">
        <v>96.38</v>
      </c>
      <c r="AV79" s="35">
        <v>50.62</v>
      </c>
      <c r="AW79" s="35">
        <v>89.56</v>
      </c>
      <c r="AX79" s="35">
        <v>748.97</v>
      </c>
      <c r="AY79" s="35">
        <v>0</v>
      </c>
      <c r="AZ79" s="35">
        <v>244.03</v>
      </c>
      <c r="BA79" s="35">
        <v>106.11</v>
      </c>
      <c r="BB79" s="35">
        <v>70.42</v>
      </c>
      <c r="BC79" s="35">
        <v>55.82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35">
        <v>0</v>
      </c>
      <c r="BJ79" s="35">
        <v>0</v>
      </c>
      <c r="BK79" s="35">
        <v>0.03</v>
      </c>
      <c r="BL79" s="35">
        <v>0</v>
      </c>
      <c r="BM79" s="35">
        <v>0</v>
      </c>
      <c r="BN79" s="35">
        <v>0</v>
      </c>
      <c r="BO79" s="35">
        <v>0</v>
      </c>
      <c r="BP79" s="35">
        <v>0</v>
      </c>
      <c r="BQ79" s="35">
        <v>0</v>
      </c>
      <c r="BR79" s="35">
        <v>0</v>
      </c>
      <c r="BS79" s="35">
        <v>0.02</v>
      </c>
      <c r="BT79" s="35">
        <v>0</v>
      </c>
      <c r="BU79" s="35">
        <v>0</v>
      </c>
      <c r="BV79" s="35">
        <v>0.1</v>
      </c>
      <c r="BW79" s="35">
        <v>0.01</v>
      </c>
      <c r="BX79" s="35">
        <v>0</v>
      </c>
      <c r="BY79" s="35">
        <v>0</v>
      </c>
      <c r="BZ79" s="35">
        <v>0</v>
      </c>
      <c r="CA79" s="35">
        <v>0</v>
      </c>
      <c r="CB79" s="35">
        <v>14.58</v>
      </c>
      <c r="CC79" s="34">
        <v>2.09</v>
      </c>
      <c r="CE79" s="32">
        <v>0</v>
      </c>
      <c r="CG79" s="32">
        <v>0</v>
      </c>
      <c r="CH79" s="32">
        <v>0</v>
      </c>
      <c r="CI79" s="32">
        <v>0</v>
      </c>
      <c r="CJ79" s="32">
        <v>490.94</v>
      </c>
      <c r="CK79" s="32">
        <v>189.14</v>
      </c>
      <c r="CL79" s="32">
        <v>340.04</v>
      </c>
      <c r="CM79" s="32">
        <v>3.93</v>
      </c>
      <c r="CN79" s="32">
        <v>3.93</v>
      </c>
      <c r="CO79" s="32">
        <v>3.93</v>
      </c>
      <c r="CP79" s="32">
        <v>0</v>
      </c>
      <c r="CQ79" s="32">
        <v>0</v>
      </c>
      <c r="CR79" s="32">
        <v>1.74</v>
      </c>
    </row>
    <row r="80" spans="1:96" s="28" customFormat="1">
      <c r="A80" s="28" t="str">
        <f>"27/10"</f>
        <v>27/10</v>
      </c>
      <c r="B80" s="29" t="s">
        <v>95</v>
      </c>
      <c r="C80" s="30" t="str">
        <f>"200"</f>
        <v>200</v>
      </c>
      <c r="D80" s="30">
        <v>0.1</v>
      </c>
      <c r="E80" s="30">
        <v>0</v>
      </c>
      <c r="F80" s="30">
        <v>0.02</v>
      </c>
      <c r="G80" s="30">
        <v>0.02</v>
      </c>
      <c r="H80" s="30">
        <v>5.94</v>
      </c>
      <c r="I80" s="30">
        <v>23.095202</v>
      </c>
      <c r="J80" s="31">
        <v>0</v>
      </c>
      <c r="K80" s="31">
        <v>0</v>
      </c>
      <c r="L80" s="31">
        <v>0</v>
      </c>
      <c r="M80" s="31">
        <v>0</v>
      </c>
      <c r="N80" s="31">
        <v>5.89</v>
      </c>
      <c r="O80" s="31">
        <v>0</v>
      </c>
      <c r="P80" s="31">
        <v>0.05</v>
      </c>
      <c r="Q80" s="31">
        <v>0</v>
      </c>
      <c r="R80" s="31">
        <v>0</v>
      </c>
      <c r="S80" s="31">
        <v>0</v>
      </c>
      <c r="T80" s="31">
        <v>0.03</v>
      </c>
      <c r="U80" s="31">
        <v>0.06</v>
      </c>
      <c r="V80" s="31">
        <v>0.18</v>
      </c>
      <c r="W80" s="31">
        <v>0.17</v>
      </c>
      <c r="X80" s="31">
        <v>0</v>
      </c>
      <c r="Y80" s="31">
        <v>0</v>
      </c>
      <c r="Z80" s="31">
        <v>0.02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200.05</v>
      </c>
      <c r="CC80" s="30">
        <v>1.2</v>
      </c>
      <c r="CE80" s="28">
        <v>0</v>
      </c>
      <c r="CG80" s="28">
        <v>0.6</v>
      </c>
      <c r="CH80" s="28">
        <v>0.6</v>
      </c>
      <c r="CI80" s="28">
        <v>0.6</v>
      </c>
      <c r="CJ80" s="28">
        <v>60</v>
      </c>
      <c r="CK80" s="28">
        <v>24.6</v>
      </c>
      <c r="CL80" s="28">
        <v>42.3</v>
      </c>
      <c r="CM80" s="28">
        <v>6.54</v>
      </c>
      <c r="CN80" s="28">
        <v>3.84</v>
      </c>
      <c r="CO80" s="28">
        <v>5.19</v>
      </c>
      <c r="CP80" s="28">
        <v>6</v>
      </c>
      <c r="CQ80" s="28">
        <v>0</v>
      </c>
      <c r="CR80" s="28">
        <v>0.73</v>
      </c>
    </row>
    <row r="81" spans="2:95" s="36" customFormat="1" ht="22.8">
      <c r="B81" s="37" t="s">
        <v>133</v>
      </c>
      <c r="C81" s="38"/>
      <c r="D81" s="38">
        <v>19.2</v>
      </c>
      <c r="E81" s="38">
        <v>11.67</v>
      </c>
      <c r="F81" s="38">
        <v>17.86</v>
      </c>
      <c r="G81" s="38">
        <v>11.72</v>
      </c>
      <c r="H81" s="38">
        <v>73.290000000000006</v>
      </c>
      <c r="I81" s="38">
        <v>530.42999999999995</v>
      </c>
      <c r="J81" s="39">
        <v>4.16</v>
      </c>
      <c r="K81" s="39">
        <v>7.59</v>
      </c>
      <c r="L81" s="39">
        <v>0</v>
      </c>
      <c r="M81" s="39">
        <v>0</v>
      </c>
      <c r="N81" s="39">
        <v>8.56</v>
      </c>
      <c r="O81" s="39">
        <v>62.11</v>
      </c>
      <c r="P81" s="39">
        <v>2.62</v>
      </c>
      <c r="Q81" s="39">
        <v>0</v>
      </c>
      <c r="R81" s="39">
        <v>0</v>
      </c>
      <c r="S81" s="39">
        <v>0.15</v>
      </c>
      <c r="T81" s="39">
        <v>6.34</v>
      </c>
      <c r="U81" s="39">
        <v>1438.53</v>
      </c>
      <c r="V81" s="39">
        <v>190.81</v>
      </c>
      <c r="W81" s="39">
        <v>55.85</v>
      </c>
      <c r="X81" s="39">
        <v>43.08</v>
      </c>
      <c r="Y81" s="39">
        <v>167.85</v>
      </c>
      <c r="Z81" s="39">
        <v>1.25</v>
      </c>
      <c r="AA81" s="39">
        <v>22.82</v>
      </c>
      <c r="AB81" s="39">
        <v>608.33000000000004</v>
      </c>
      <c r="AC81" s="39">
        <v>152.27000000000001</v>
      </c>
      <c r="AD81" s="39">
        <v>6.48</v>
      </c>
      <c r="AE81" s="39">
        <v>0.11</v>
      </c>
      <c r="AF81" s="39">
        <v>0.1</v>
      </c>
      <c r="AG81" s="39">
        <v>2.64</v>
      </c>
      <c r="AH81" s="39">
        <v>7.88</v>
      </c>
      <c r="AI81" s="39">
        <v>2.5099999999999998</v>
      </c>
      <c r="AJ81" s="39">
        <v>0</v>
      </c>
      <c r="AK81" s="39">
        <v>1103.94</v>
      </c>
      <c r="AL81" s="39">
        <v>872.54</v>
      </c>
      <c r="AM81" s="39">
        <v>1570.77</v>
      </c>
      <c r="AN81" s="39">
        <v>1358.85</v>
      </c>
      <c r="AO81" s="39">
        <v>448.45</v>
      </c>
      <c r="AP81" s="39">
        <v>866.64</v>
      </c>
      <c r="AQ81" s="39">
        <v>229.46</v>
      </c>
      <c r="AR81" s="39">
        <v>417.08</v>
      </c>
      <c r="AS81" s="39">
        <v>357.97</v>
      </c>
      <c r="AT81" s="39">
        <v>473.12</v>
      </c>
      <c r="AU81" s="39">
        <v>497.34</v>
      </c>
      <c r="AV81" s="39">
        <v>677.1</v>
      </c>
      <c r="AW81" s="39">
        <v>313.2</v>
      </c>
      <c r="AX81" s="39">
        <v>1735.54</v>
      </c>
      <c r="AY81" s="39">
        <v>0</v>
      </c>
      <c r="AZ81" s="39">
        <v>545.02</v>
      </c>
      <c r="BA81" s="39">
        <v>365.17</v>
      </c>
      <c r="BB81" s="39">
        <v>302.89999999999998</v>
      </c>
      <c r="BC81" s="39">
        <v>153.1</v>
      </c>
      <c r="BD81" s="39">
        <v>0.05</v>
      </c>
      <c r="BE81" s="39">
        <v>0.03</v>
      </c>
      <c r="BF81" s="39">
        <v>0.02</v>
      </c>
      <c r="BG81" s="39">
        <v>7.0000000000000007E-2</v>
      </c>
      <c r="BH81" s="39">
        <v>7.0000000000000007E-2</v>
      </c>
      <c r="BI81" s="39">
        <v>0.23</v>
      </c>
      <c r="BJ81" s="39">
        <v>0.01</v>
      </c>
      <c r="BK81" s="39">
        <v>1.43</v>
      </c>
      <c r="BL81" s="39">
        <v>0.01</v>
      </c>
      <c r="BM81" s="39">
        <v>0.7</v>
      </c>
      <c r="BN81" s="39">
        <v>0.04</v>
      </c>
      <c r="BO81" s="39">
        <v>0.08</v>
      </c>
      <c r="BP81" s="39">
        <v>0</v>
      </c>
      <c r="BQ81" s="39">
        <v>0.04</v>
      </c>
      <c r="BR81" s="39">
        <v>0.06</v>
      </c>
      <c r="BS81" s="39">
        <v>3.33</v>
      </c>
      <c r="BT81" s="39">
        <v>0</v>
      </c>
      <c r="BU81" s="39">
        <v>0</v>
      </c>
      <c r="BV81" s="39">
        <v>6.63</v>
      </c>
      <c r="BW81" s="39">
        <v>0.01</v>
      </c>
      <c r="BX81" s="39">
        <v>0</v>
      </c>
      <c r="BY81" s="39">
        <v>0</v>
      </c>
      <c r="BZ81" s="39">
        <v>0</v>
      </c>
      <c r="CA81" s="39">
        <v>0</v>
      </c>
      <c r="CB81" s="39">
        <v>440.18</v>
      </c>
      <c r="CC81" s="38">
        <f>SUM($CC$75:$CC$80)</f>
        <v>68.52000000000001</v>
      </c>
      <c r="CD81" s="36">
        <f>$I$81/$I$82*100</f>
        <v>10.091894977168948</v>
      </c>
      <c r="CE81" s="36">
        <v>124.21</v>
      </c>
      <c r="CG81" s="36">
        <v>306.92</v>
      </c>
      <c r="CH81" s="36">
        <v>104.98</v>
      </c>
      <c r="CI81" s="36">
        <v>205.95</v>
      </c>
      <c r="CJ81" s="36">
        <v>5154.38</v>
      </c>
      <c r="CK81" s="36">
        <v>2208.65</v>
      </c>
      <c r="CL81" s="36">
        <v>3681.52</v>
      </c>
      <c r="CM81" s="36">
        <v>46.97</v>
      </c>
      <c r="CN81" s="36">
        <v>27.09</v>
      </c>
      <c r="CO81" s="36">
        <v>37.06</v>
      </c>
      <c r="CP81" s="36">
        <v>6</v>
      </c>
      <c r="CQ81" s="36">
        <v>3.95</v>
      </c>
    </row>
    <row r="82" spans="2:95" s="36" customFormat="1" ht="11.4" hidden="1">
      <c r="B82" s="37" t="s">
        <v>134</v>
      </c>
      <c r="C82" s="38"/>
      <c r="D82" s="38">
        <v>170.95</v>
      </c>
      <c r="E82" s="38">
        <v>78.83</v>
      </c>
      <c r="F82" s="38">
        <v>148.84</v>
      </c>
      <c r="G82" s="38">
        <v>61.27</v>
      </c>
      <c r="H82" s="38">
        <v>818.57</v>
      </c>
      <c r="I82" s="38">
        <v>5256</v>
      </c>
      <c r="J82" s="39">
        <v>64.790000000000006</v>
      </c>
      <c r="K82" s="39">
        <v>32.69</v>
      </c>
      <c r="L82" s="39">
        <v>0</v>
      </c>
      <c r="M82" s="39">
        <v>0</v>
      </c>
      <c r="N82" s="39">
        <v>221.55</v>
      </c>
      <c r="O82" s="39">
        <v>555.59</v>
      </c>
      <c r="P82" s="39">
        <v>41.43</v>
      </c>
      <c r="Q82" s="39">
        <v>0</v>
      </c>
      <c r="R82" s="39">
        <v>0</v>
      </c>
      <c r="S82" s="39">
        <v>9.98</v>
      </c>
      <c r="T82" s="39">
        <v>54.07</v>
      </c>
      <c r="U82" s="39">
        <v>8901.85</v>
      </c>
      <c r="V82" s="39">
        <v>6000.4</v>
      </c>
      <c r="W82" s="39">
        <v>1243.32</v>
      </c>
      <c r="X82" s="39">
        <v>535.32000000000005</v>
      </c>
      <c r="Y82" s="39">
        <v>1954.3</v>
      </c>
      <c r="Z82" s="39">
        <v>30.99</v>
      </c>
      <c r="AA82" s="39">
        <v>377.16</v>
      </c>
      <c r="AB82" s="39">
        <v>11107.39</v>
      </c>
      <c r="AC82" s="39">
        <v>2576.37</v>
      </c>
      <c r="AD82" s="39">
        <v>34.97</v>
      </c>
      <c r="AE82" s="39">
        <v>1.58</v>
      </c>
      <c r="AF82" s="39">
        <v>1.79</v>
      </c>
      <c r="AG82" s="39">
        <v>23.05</v>
      </c>
      <c r="AH82" s="39">
        <v>63.17</v>
      </c>
      <c r="AI82" s="39">
        <v>86.62</v>
      </c>
      <c r="AJ82" s="39">
        <v>0.76</v>
      </c>
      <c r="AK82" s="39">
        <v>8396.35</v>
      </c>
      <c r="AL82" s="39">
        <v>7253.12</v>
      </c>
      <c r="AM82" s="39">
        <v>12745.76</v>
      </c>
      <c r="AN82" s="39">
        <v>9600.99</v>
      </c>
      <c r="AO82" s="39">
        <v>3316.72</v>
      </c>
      <c r="AP82" s="39">
        <v>6466.95</v>
      </c>
      <c r="AQ82" s="39">
        <v>1998</v>
      </c>
      <c r="AR82" s="39">
        <v>5838.31</v>
      </c>
      <c r="AS82" s="39">
        <v>4276</v>
      </c>
      <c r="AT82" s="39">
        <v>5547.77</v>
      </c>
      <c r="AU82" s="39">
        <v>6366</v>
      </c>
      <c r="AV82" s="39">
        <v>4455.97</v>
      </c>
      <c r="AW82" s="39">
        <v>3921.86</v>
      </c>
      <c r="AX82" s="39">
        <v>24776.78</v>
      </c>
      <c r="AY82" s="39">
        <v>183.16</v>
      </c>
      <c r="AZ82" s="39">
        <v>7599.52</v>
      </c>
      <c r="BA82" s="39">
        <v>4514.62</v>
      </c>
      <c r="BB82" s="39">
        <v>4284.5600000000004</v>
      </c>
      <c r="BC82" s="39">
        <v>2031.9</v>
      </c>
      <c r="BD82" s="39">
        <v>1.47</v>
      </c>
      <c r="BE82" s="39">
        <v>0.7</v>
      </c>
      <c r="BF82" s="39">
        <v>0.46</v>
      </c>
      <c r="BG82" s="39">
        <v>1.1499999999999999</v>
      </c>
      <c r="BH82" s="39">
        <v>1.25</v>
      </c>
      <c r="BI82" s="39">
        <v>5.01</v>
      </c>
      <c r="BJ82" s="39">
        <v>7.0000000000000007E-2</v>
      </c>
      <c r="BK82" s="39">
        <v>17.899999999999999</v>
      </c>
      <c r="BL82" s="39">
        <v>0.05</v>
      </c>
      <c r="BM82" s="39">
        <v>6.78</v>
      </c>
      <c r="BN82" s="39">
        <v>0.2</v>
      </c>
      <c r="BO82" s="39">
        <v>0.31</v>
      </c>
      <c r="BP82" s="39">
        <v>0</v>
      </c>
      <c r="BQ82" s="39">
        <v>0.94</v>
      </c>
      <c r="BR82" s="39">
        <v>1.46</v>
      </c>
      <c r="BS82" s="39">
        <v>25.26</v>
      </c>
      <c r="BT82" s="39">
        <v>0</v>
      </c>
      <c r="BU82" s="39">
        <v>0</v>
      </c>
      <c r="BV82" s="39">
        <v>30.85</v>
      </c>
      <c r="BW82" s="39">
        <v>0.17</v>
      </c>
      <c r="BX82" s="39">
        <v>0</v>
      </c>
      <c r="BY82" s="39">
        <v>0</v>
      </c>
      <c r="BZ82" s="39">
        <v>0</v>
      </c>
      <c r="CA82" s="39">
        <v>0</v>
      </c>
      <c r="CB82" s="39">
        <v>5138.13</v>
      </c>
      <c r="CC82" s="38">
        <v>671.92000000000007</v>
      </c>
      <c r="CE82" s="36">
        <v>2228.39</v>
      </c>
      <c r="CG82" s="36">
        <v>1280.47</v>
      </c>
      <c r="CH82" s="36">
        <v>500.83</v>
      </c>
      <c r="CI82" s="36">
        <v>890.65</v>
      </c>
      <c r="CJ82" s="36">
        <v>37605.86</v>
      </c>
      <c r="CK82" s="36">
        <v>16779.75</v>
      </c>
      <c r="CL82" s="36">
        <v>27192.81</v>
      </c>
      <c r="CM82" s="36">
        <v>573.69000000000005</v>
      </c>
      <c r="CN82" s="36">
        <v>321.20999999999998</v>
      </c>
      <c r="CO82" s="36">
        <v>447.59</v>
      </c>
      <c r="CP82" s="36">
        <v>75.8</v>
      </c>
      <c r="CQ82" s="36">
        <v>19.59</v>
      </c>
    </row>
    <row r="83" spans="2:95" hidden="1">
      <c r="C83" s="16"/>
      <c r="D83" s="16"/>
      <c r="E83" s="16"/>
      <c r="F83" s="16"/>
      <c r="G83" s="16"/>
      <c r="H83" s="16"/>
      <c r="I83" s="16"/>
    </row>
    <row r="84" spans="2:95" hidden="1">
      <c r="B84" s="14" t="s">
        <v>135</v>
      </c>
      <c r="C84" s="16"/>
      <c r="D84" s="16">
        <v>13</v>
      </c>
      <c r="E84" s="16"/>
      <c r="F84" s="16">
        <v>26</v>
      </c>
      <c r="G84" s="16"/>
      <c r="H84" s="16">
        <v>61</v>
      </c>
      <c r="I84" s="16"/>
    </row>
    <row r="85" spans="2:95" hidden="1">
      <c r="C85" s="16"/>
      <c r="D85" s="16"/>
      <c r="E85" s="16"/>
      <c r="F85" s="16"/>
      <c r="G85" s="16"/>
      <c r="H85" s="16"/>
      <c r="I85" s="16"/>
    </row>
    <row r="86" spans="2:95">
      <c r="C86" s="16"/>
      <c r="D86" s="16"/>
      <c r="E86" s="16"/>
      <c r="F86" s="16"/>
      <c r="G86" s="16"/>
      <c r="H86" s="16"/>
      <c r="I86" s="16"/>
    </row>
    <row r="87" spans="2:95">
      <c r="C87" s="16"/>
      <c r="D87" s="16"/>
      <c r="E87" s="16"/>
      <c r="F87" s="16"/>
      <c r="G87" s="16"/>
      <c r="H87" s="16"/>
      <c r="I87" s="16"/>
    </row>
    <row r="88" spans="2:95">
      <c r="C88" s="16"/>
      <c r="D88" s="16"/>
      <c r="E88" s="16"/>
      <c r="F88" s="16"/>
      <c r="G88" s="16"/>
      <c r="H88" s="16"/>
      <c r="I88" s="16"/>
    </row>
    <row r="89" spans="2:95">
      <c r="C89" s="16"/>
      <c r="D89" s="16"/>
      <c r="E89" s="16"/>
      <c r="F89" s="16"/>
      <c r="G89" s="16"/>
      <c r="H89" s="16"/>
      <c r="I89" s="16"/>
    </row>
    <row r="90" spans="2:95">
      <c r="C90" s="16"/>
      <c r="D90" s="16"/>
      <c r="E90" s="16"/>
      <c r="F90" s="16"/>
      <c r="G90" s="16"/>
      <c r="H90" s="16"/>
      <c r="I90" s="16"/>
    </row>
    <row r="91" spans="2:95">
      <c r="C91" s="16"/>
      <c r="D91" s="16"/>
      <c r="E91" s="16"/>
      <c r="F91" s="16"/>
      <c r="G91" s="16"/>
      <c r="H91" s="16"/>
      <c r="I91" s="16"/>
    </row>
    <row r="92" spans="2:95">
      <c r="C92" s="16"/>
      <c r="D92" s="16"/>
      <c r="E92" s="16"/>
      <c r="F92" s="16"/>
      <c r="G92" s="16"/>
      <c r="H92" s="16"/>
      <c r="I92" s="16"/>
    </row>
    <row r="93" spans="2:95">
      <c r="C93" s="16"/>
      <c r="D93" s="16"/>
      <c r="E93" s="16"/>
      <c r="F93" s="16"/>
      <c r="G93" s="16"/>
      <c r="H93" s="16"/>
      <c r="I93" s="16"/>
    </row>
    <row r="94" spans="2:95">
      <c r="C94" s="16"/>
      <c r="D94" s="16"/>
      <c r="E94" s="16"/>
      <c r="F94" s="16"/>
      <c r="G94" s="16"/>
      <c r="H94" s="16"/>
      <c r="I94" s="16"/>
    </row>
    <row r="95" spans="2:95">
      <c r="C95" s="16"/>
      <c r="D95" s="16"/>
      <c r="E95" s="16"/>
      <c r="F95" s="16"/>
      <c r="G95" s="16"/>
      <c r="H95" s="16"/>
      <c r="I95" s="16"/>
    </row>
    <row r="96" spans="2:95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3"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137</v>
      </c>
      <c r="B1" s="42" t="s">
        <v>138</v>
      </c>
      <c r="C1" s="43"/>
      <c r="D1" s="44"/>
      <c r="E1" s="41" t="s">
        <v>139</v>
      </c>
      <c r="F1" s="45"/>
      <c r="I1" s="41" t="s">
        <v>140</v>
      </c>
      <c r="J1" s="46"/>
    </row>
    <row r="2" spans="1:10" ht="7.5" customHeight="1" thickBot="1"/>
    <row r="3" spans="1:10" ht="15" thickBot="1">
      <c r="A3" s="47" t="s">
        <v>141</v>
      </c>
      <c r="B3" s="48" t="s">
        <v>142</v>
      </c>
      <c r="C3" s="48" t="s">
        <v>143</v>
      </c>
      <c r="D3" s="48" t="s">
        <v>144</v>
      </c>
      <c r="E3" s="48" t="s">
        <v>6</v>
      </c>
      <c r="F3" s="48" t="s">
        <v>145</v>
      </c>
      <c r="G3" s="48" t="s">
        <v>146</v>
      </c>
      <c r="H3" s="48" t="s">
        <v>147</v>
      </c>
      <c r="I3" s="48" t="s">
        <v>148</v>
      </c>
      <c r="J3" s="49" t="s">
        <v>149</v>
      </c>
    </row>
    <row r="4" spans="1:10">
      <c r="A4" s="50" t="s">
        <v>150</v>
      </c>
      <c r="B4" s="51" t="s">
        <v>151</v>
      </c>
      <c r="C4" s="84" t="s">
        <v>169</v>
      </c>
      <c r="D4" s="53" t="s">
        <v>93</v>
      </c>
      <c r="E4" s="54">
        <v>160</v>
      </c>
      <c r="F4" s="55">
        <v>13.99</v>
      </c>
      <c r="G4" s="54">
        <v>146.6736416</v>
      </c>
      <c r="H4" s="54">
        <v>4.25</v>
      </c>
      <c r="I4" s="54">
        <v>4.07</v>
      </c>
      <c r="J4" s="56">
        <v>23.58</v>
      </c>
    </row>
    <row r="5" spans="1:10">
      <c r="A5" s="57"/>
      <c r="B5" s="58"/>
      <c r="C5" s="85" t="s">
        <v>170</v>
      </c>
      <c r="D5" s="60" t="s">
        <v>101</v>
      </c>
      <c r="E5" s="61">
        <v>60</v>
      </c>
      <c r="F5" s="62">
        <v>20.149999999999999</v>
      </c>
      <c r="G5" s="61">
        <v>232.74401000000003</v>
      </c>
      <c r="H5" s="61">
        <v>7.76</v>
      </c>
      <c r="I5" s="61">
        <v>4.1399999999999997</v>
      </c>
      <c r="J5" s="63">
        <v>41.94</v>
      </c>
    </row>
    <row r="6" spans="1:10">
      <c r="A6" s="57"/>
      <c r="B6" s="58"/>
      <c r="C6" s="85" t="s">
        <v>171</v>
      </c>
      <c r="D6" s="60" t="s">
        <v>94</v>
      </c>
      <c r="E6" s="61" t="s">
        <v>172</v>
      </c>
      <c r="F6" s="62">
        <v>1.5</v>
      </c>
      <c r="G6" s="61">
        <v>60.005468</v>
      </c>
      <c r="H6" s="61">
        <v>1.77</v>
      </c>
      <c r="I6" s="61">
        <v>0.18</v>
      </c>
      <c r="J6" s="63">
        <v>12.57</v>
      </c>
    </row>
    <row r="7" spans="1:10">
      <c r="A7" s="57"/>
      <c r="B7" s="64"/>
      <c r="C7" s="86" t="s">
        <v>173</v>
      </c>
      <c r="D7" s="65" t="s">
        <v>102</v>
      </c>
      <c r="E7" s="66">
        <v>180</v>
      </c>
      <c r="F7" s="67">
        <v>13.56</v>
      </c>
      <c r="G7" s="66">
        <v>75.887965000000008</v>
      </c>
      <c r="H7" s="66">
        <v>3.48</v>
      </c>
      <c r="I7" s="66">
        <v>3.13</v>
      </c>
      <c r="J7" s="68">
        <v>9.35</v>
      </c>
    </row>
    <row r="8" spans="1:10">
      <c r="A8" s="57"/>
      <c r="B8" s="69" t="s">
        <v>152</v>
      </c>
      <c r="C8" s="86" t="s">
        <v>174</v>
      </c>
      <c r="D8" s="65" t="s">
        <v>103</v>
      </c>
      <c r="E8" s="66">
        <v>140</v>
      </c>
      <c r="F8" s="67">
        <v>19.32</v>
      </c>
      <c r="G8" s="66">
        <v>68.152000000000001</v>
      </c>
      <c r="H8" s="66">
        <v>0.56000000000000005</v>
      </c>
      <c r="I8" s="66">
        <v>0.56000000000000005</v>
      </c>
      <c r="J8" s="68">
        <v>16.239999999999998</v>
      </c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153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154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155</v>
      </c>
      <c r="B15" s="76" t="s">
        <v>154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156</v>
      </c>
      <c r="B18" s="58" t="s">
        <v>157</v>
      </c>
      <c r="C18" s="85" t="s">
        <v>175</v>
      </c>
      <c r="D18" s="60" t="s">
        <v>124</v>
      </c>
      <c r="E18" s="61">
        <v>200</v>
      </c>
      <c r="F18" s="62">
        <v>15.27</v>
      </c>
      <c r="G18" s="61">
        <v>104.93762</v>
      </c>
      <c r="H18" s="61">
        <v>1.97</v>
      </c>
      <c r="I18" s="61">
        <v>4.34</v>
      </c>
      <c r="J18" s="63">
        <v>15.02</v>
      </c>
    </row>
    <row r="19" spans="1:10">
      <c r="A19" s="57"/>
      <c r="B19" s="69" t="s">
        <v>158</v>
      </c>
      <c r="C19" s="86" t="s">
        <v>176</v>
      </c>
      <c r="D19" s="65" t="s">
        <v>125</v>
      </c>
      <c r="E19" s="66">
        <v>180</v>
      </c>
      <c r="F19" s="67">
        <v>13.65</v>
      </c>
      <c r="G19" s="66">
        <v>285.1038054</v>
      </c>
      <c r="H19" s="66">
        <v>4.54</v>
      </c>
      <c r="I19" s="66">
        <v>8.57</v>
      </c>
      <c r="J19" s="68">
        <v>47.52</v>
      </c>
    </row>
    <row r="20" spans="1:10" ht="28.8">
      <c r="A20" s="57"/>
      <c r="B20" s="69" t="s">
        <v>159</v>
      </c>
      <c r="C20" s="86" t="s">
        <v>177</v>
      </c>
      <c r="D20" s="65" t="s">
        <v>126</v>
      </c>
      <c r="E20" s="66">
        <v>100</v>
      </c>
      <c r="F20" s="67">
        <v>66.739999999999995</v>
      </c>
      <c r="G20" s="66">
        <v>193.70144999999999</v>
      </c>
      <c r="H20" s="66">
        <v>17.059999999999999</v>
      </c>
      <c r="I20" s="66">
        <v>12.86</v>
      </c>
      <c r="J20" s="68">
        <v>2.36</v>
      </c>
    </row>
    <row r="21" spans="1:10" hidden="1">
      <c r="A21" s="57"/>
      <c r="B21" s="69"/>
      <c r="C21" s="86" t="s">
        <v>171</v>
      </c>
      <c r="D21" s="65" t="s">
        <v>94</v>
      </c>
      <c r="E21" s="66" t="s">
        <v>178</v>
      </c>
      <c r="F21" s="67">
        <v>2.06</v>
      </c>
      <c r="G21" s="66">
        <v>82.171666999999999</v>
      </c>
      <c r="H21" s="66">
        <v>2.4300000000000002</v>
      </c>
      <c r="I21" s="66">
        <v>0.24</v>
      </c>
      <c r="J21" s="68">
        <v>17.21</v>
      </c>
    </row>
    <row r="22" spans="1:10">
      <c r="A22" s="57"/>
      <c r="B22" s="69" t="s">
        <v>160</v>
      </c>
      <c r="C22" s="86" t="s">
        <v>179</v>
      </c>
      <c r="D22" s="65" t="s">
        <v>127</v>
      </c>
      <c r="E22" s="66">
        <v>20</v>
      </c>
      <c r="F22" s="67">
        <v>1.1599999999999999</v>
      </c>
      <c r="G22" s="66">
        <v>38.676000000000002</v>
      </c>
      <c r="H22" s="66">
        <v>1.32</v>
      </c>
      <c r="I22" s="66">
        <v>0.24</v>
      </c>
      <c r="J22" s="68">
        <v>8.34</v>
      </c>
    </row>
    <row r="23" spans="1:10" hidden="1">
      <c r="A23" s="57"/>
      <c r="B23" s="69"/>
      <c r="C23" s="86" t="s">
        <v>180</v>
      </c>
      <c r="D23" s="65" t="s">
        <v>95</v>
      </c>
      <c r="E23" s="66">
        <v>200</v>
      </c>
      <c r="F23" s="67">
        <v>1.2</v>
      </c>
      <c r="G23" s="66">
        <v>23.095202</v>
      </c>
      <c r="H23" s="66">
        <v>0.1</v>
      </c>
      <c r="I23" s="66">
        <v>0.02</v>
      </c>
      <c r="J23" s="68">
        <v>5.94</v>
      </c>
    </row>
    <row r="24" spans="1:10">
      <c r="A24" s="57"/>
      <c r="B24" s="69" t="s">
        <v>161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162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163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164</v>
      </c>
      <c r="B29" s="76" t="s">
        <v>165</v>
      </c>
      <c r="C29" s="52"/>
      <c r="D29" s="53"/>
      <c r="E29" s="54"/>
      <c r="F29" s="55"/>
      <c r="G29" s="54"/>
      <c r="H29" s="54"/>
      <c r="I29" s="54"/>
      <c r="J29" s="56"/>
    </row>
    <row r="30" spans="1:10" hidden="1">
      <c r="A30" s="57"/>
      <c r="B30" s="82" t="s">
        <v>161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166</v>
      </c>
      <c r="B33" s="51" t="s">
        <v>151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160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161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153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167</v>
      </c>
      <c r="B39" s="76" t="s">
        <v>168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165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161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154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45428.426979166667</v>
      </c>
      <c r="C1">
        <f>YEAR(Дата_Сост)</f>
        <v>2024</v>
      </c>
      <c r="D1">
        <f>MONTH(Дата_Сост)</f>
        <v>5</v>
      </c>
      <c r="E1">
        <f>DAY(Дата_Сост)</f>
        <v>16</v>
      </c>
    </row>
    <row r="2" spans="1:5">
      <c r="A2" t="s">
        <v>82</v>
      </c>
      <c r="B2" s="2">
        <v>45412.520636574074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0</v>
      </c>
    </row>
    <row r="6" spans="1:5">
      <c r="B6" s="40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16.05.2024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2024-04-30T07:30:47Z</dcterms:modified>
</cp:coreProperties>
</file>