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<sst xmlns="http://schemas.openxmlformats.org/spreadsheetml/2006/main" count="187" uniqueCount="156">
  <si>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</si>
  <si>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</si>
  <si>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</si>
  <si>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</si>
  <si>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</si>
  <si>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</si>
  <si>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</si>
  <si>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</si>
  <si>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</si>
  <si>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</si>
  <si>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</si>
  <si>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</si>
  <si>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</si>
  <si>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</si>
  <si>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</si>
  <si>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</si>
  <si>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</si>
  <si>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</si>
  <si>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</si>
  <si>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</si>
  <si>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</si>
  <si>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</si>
  <si>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</si>
  <si>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</si>
  <si>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</si>
  <si>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</si>
  <si>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</si>
  <si>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</si>
  <si>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</si>
  <si>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</si>
  <si>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</si>
  <si>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</si>
  <si>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</si>
  <si>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</si>
  <si>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</si>
  <si>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</si>
  <si>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</si>
  <si>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</si>
  <si>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</si>
  <si>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</si>
  <si>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</si>
  <si>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</si>
  <si>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</si>
  <si>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</si>
  <si>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</si>
  <si>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</si>
  <si>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</si>
  <si>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</si>
  <si>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</si>
  <si>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</si>
  <si>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</si>
  <si>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</si>
  <si>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</si>
  <si>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</si>
  <si>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</si>
  <si>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</si>
  <si>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</si>
  <si>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</si>
  <si>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</si>
  <si>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</si>
  <si>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</si>
  <si>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</si>
  <si>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</si>
  <si>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</si>
  <si>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</si>
  <si>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</si>
  <si>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</si>
  <si>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</si>
  <si>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</si>
  <si>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</si>
  <si>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</si>
  <si>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</si>
  <si>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</si>
  <si>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</si>
  <si>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</si>
  <si>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</si>
  <si>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</si>
  <si>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</si>
  <si>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</si>
  <si>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</si>
  <si>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</si>
  <si>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</si>
  <si>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</si>
  <si>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</si>
  <si>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</si>
  <si>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</si>
  <si>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</si>
  <si>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</si>
  <si>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</si>
  <si>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</si>
  <si>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</si>
  <si>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</si>
  <si>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</si>
  <si>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</si>
  <si>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</si>
  <si>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</si>
  <si>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</si>
  <si>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</si>
  <si>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</si>
  <si>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</si>
  <si>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</si>
  <si>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Суп "Кудрявый" со сметаной (с пшеном)</t>
  </si>
  <si>
    <t>Каша гречневая рассыпчатая с маслом</t>
  </si>
  <si>
    <t>Мясные гнезда (из мяса кур)</t>
  </si>
  <si>
    <t>Соус сметанный с томатом.</t>
  </si>
  <si>
    <t>Хлеб ржаной</t>
  </si>
  <si>
    <t>Сок</t>
  </si>
  <si>
    <t>Итого за 'Обед  с 7 до 11 лет'</t>
  </si>
  <si>
    <t>Полдник</t>
  </si>
  <si>
    <t>Молоко витаминизированное "Летний луг" т/пак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</si>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</sst>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сентября 2024 г."</f>
        <v>13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6.16</v>
      </c>
      <c r="E11" s="25">
        <v>2.9</v>
      </c>
      <c r="F11" s="25">
        <v>7.7</v>
      </c>
      <c r="G11" s="25">
        <v>0.78</v>
      </c>
      <c r="H11" s="25">
        <v>33.75</v>
      </c>
      <c r="I11" s="25">
        <v>227.35628776987036</v>
      </c>
      <c r="J11" s="26">
        <v>4.5599999999999996</v>
      </c>
      <c r="K11" s="26">
        <v>0.11</v>
      </c>
      <c r="L11" s="26">
        <v>0</v>
      </c>
      <c r="M11" s="26">
        <v>0</v>
      </c>
      <c r="N11" s="26">
        <v>9.89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1.1000000000000001</v>
      </c>
      <c r="U11" s="26">
        <v>54.38</v>
      </c>
      <c r="V11" s="26">
        <v>203.15</v>
      </c>
      <c r="W11" s="26">
        <v>124.73</v>
      </c>
      <c r="X11" s="26">
        <v>36.130000000000003</v>
      </c>
      <c r="Y11" s="26">
        <v>149.66</v>
      </c>
      <c r="Z11" s="26">
        <v>0.78</v>
      </c>
      <c r="AA11" s="26">
        <v>40.89</v>
      </c>
      <c r="AB11" s="26">
        <v>28.14</v>
      </c>
      <c r="AC11" s="26">
        <v>46.08</v>
      </c>
      <c r="AD11" s="26">
        <v>0.17</v>
      </c>
      <c r="AE11" s="26">
        <v>0.11</v>
      </c>
      <c r="AF11" s="26">
        <v>0.15</v>
      </c>
      <c r="AG11" s="26">
        <v>0.56999999999999995</v>
      </c>
      <c r="AH11" s="26">
        <v>2.23</v>
      </c>
      <c r="AI11" s="26">
        <v>0.52</v>
      </c>
      <c r="AJ11" s="26">
        <v>0</v>
      </c>
      <c r="AK11" s="26">
        <v>316.66000000000003</v>
      </c>
      <c r="AL11" s="26">
        <v>293.25</v>
      </c>
      <c r="AM11" s="26">
        <v>663.44</v>
      </c>
      <c r="AN11" s="26">
        <v>315.77</v>
      </c>
      <c r="AO11" s="26">
        <v>154.74</v>
      </c>
      <c r="AP11" s="26">
        <v>243.55</v>
      </c>
      <c r="AQ11" s="26">
        <v>94.24</v>
      </c>
      <c r="AR11" s="26">
        <v>313.27</v>
      </c>
      <c r="AS11" s="26">
        <v>266.66000000000003</v>
      </c>
      <c r="AT11" s="26">
        <v>160.38</v>
      </c>
      <c r="AU11" s="26">
        <v>209.52</v>
      </c>
      <c r="AV11" s="26">
        <v>77.42</v>
      </c>
      <c r="AW11" s="26">
        <v>107.39</v>
      </c>
      <c r="AX11" s="26">
        <v>614.47</v>
      </c>
      <c r="AY11" s="26">
        <v>0</v>
      </c>
      <c r="AZ11" s="26">
        <v>207.53</v>
      </c>
      <c r="BA11" s="26">
        <v>186.84</v>
      </c>
      <c r="BB11" s="26">
        <v>306.04000000000002</v>
      </c>
      <c r="BC11" s="26">
        <v>81.42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1.08</v>
      </c>
      <c r="BT11" s="26">
        <v>0</v>
      </c>
      <c r="BU11" s="26">
        <v>0</v>
      </c>
      <c r="BV11" s="26">
        <v>0.43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95.09</v>
      </c>
      <c r="CC11" s="25">
        <v>23.2</v>
      </c>
      <c r="CE11" s="23">
        <v>45.58</v>
      </c>
      <c r="CG11" s="23">
        <v>10.6</v>
      </c>
      <c r="CH11" s="23">
        <v>3.56</v>
      </c>
      <c r="CI11" s="23">
        <v>7.08</v>
      </c>
      <c r="CJ11" s="23">
        <v>2103.23</v>
      </c>
      <c r="CK11" s="23">
        <v>958.86</v>
      </c>
      <c r="CL11" s="23">
        <v>1531.04</v>
      </c>
      <c r="CM11" s="23">
        <v>18.489999999999998</v>
      </c>
      <c r="CN11" s="23">
        <v>6.41</v>
      </c>
      <c r="CO11" s="23">
        <v>12.45</v>
      </c>
      <c r="CP11" s="23">
        <v>4.87</v>
      </c>
      <c r="CQ11" s="23">
        <v>0</v>
      </c>
      <c r="CR11" s="23">
        <v>14.06</v>
      </c>
    </row>
    <row r="12" spans="1:96" s="23" customFormat="1">
      <c r="A12" s="23" t="str">
        <f>"800/1"</f>
        <v>800/1</v>
      </c>
      <c r="B12" s="24" t="s">
        <v>94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14.85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2.62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2.1800000000000002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1.21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0.73</v>
      </c>
    </row>
    <row r="16" spans="1:96" s="27" customFormat="1" ht="11.4">
      <c r="B16" s="28" t="s">
        <v>98</v>
      </c>
      <c r="C16" s="29"/>
      <c r="D16" s="29">
        <v>14.69</v>
      </c>
      <c r="E16" s="29">
        <v>5.0599999999999996</v>
      </c>
      <c r="F16" s="29">
        <v>11.86</v>
      </c>
      <c r="G16" s="29">
        <v>2.57</v>
      </c>
      <c r="H16" s="29">
        <v>99.35</v>
      </c>
      <c r="I16" s="29">
        <v>557.96</v>
      </c>
      <c r="J16" s="30">
        <v>6.37</v>
      </c>
      <c r="K16" s="30">
        <v>0.11</v>
      </c>
      <c r="L16" s="30">
        <v>0</v>
      </c>
      <c r="M16" s="30">
        <v>0</v>
      </c>
      <c r="N16" s="30">
        <v>34.369999999999997</v>
      </c>
      <c r="O16" s="30">
        <v>62.28</v>
      </c>
      <c r="P16" s="30">
        <v>2.7</v>
      </c>
      <c r="Q16" s="30">
        <v>0</v>
      </c>
      <c r="R16" s="30">
        <v>0</v>
      </c>
      <c r="S16" s="30">
        <v>0.37</v>
      </c>
      <c r="T16" s="30">
        <v>3.2</v>
      </c>
      <c r="U16" s="30">
        <v>307.93</v>
      </c>
      <c r="V16" s="30">
        <v>370.46</v>
      </c>
      <c r="W16" s="30">
        <v>226.68</v>
      </c>
      <c r="X16" s="30">
        <v>60.69</v>
      </c>
      <c r="Y16" s="30">
        <v>252.34</v>
      </c>
      <c r="Z16" s="30">
        <v>1.73</v>
      </c>
      <c r="AA16" s="30">
        <v>53.49</v>
      </c>
      <c r="AB16" s="30">
        <v>37.14</v>
      </c>
      <c r="AC16" s="30">
        <v>60.18</v>
      </c>
      <c r="AD16" s="30">
        <v>1.08</v>
      </c>
      <c r="AE16" s="30">
        <v>0.19</v>
      </c>
      <c r="AF16" s="30">
        <v>0.28999999999999998</v>
      </c>
      <c r="AG16" s="30">
        <v>1.27</v>
      </c>
      <c r="AH16" s="30">
        <v>4.2699999999999996</v>
      </c>
      <c r="AI16" s="30">
        <v>0.82</v>
      </c>
      <c r="AJ16" s="30">
        <v>0</v>
      </c>
      <c r="AK16" s="30">
        <v>755.11</v>
      </c>
      <c r="AL16" s="30">
        <v>733.01</v>
      </c>
      <c r="AM16" s="30">
        <v>1306.19</v>
      </c>
      <c r="AN16" s="30">
        <v>638.80999999999995</v>
      </c>
      <c r="AO16" s="30">
        <v>299.25</v>
      </c>
      <c r="AP16" s="30">
        <v>524.77</v>
      </c>
      <c r="AQ16" s="30">
        <v>194.37</v>
      </c>
      <c r="AR16" s="30">
        <v>751.44</v>
      </c>
      <c r="AS16" s="30">
        <v>549.91999999999996</v>
      </c>
      <c r="AT16" s="30">
        <v>528.27</v>
      </c>
      <c r="AU16" s="30">
        <v>613.35</v>
      </c>
      <c r="AV16" s="30">
        <v>258.38</v>
      </c>
      <c r="AW16" s="30">
        <v>377.04</v>
      </c>
      <c r="AX16" s="30">
        <v>2987.7</v>
      </c>
      <c r="AY16" s="30">
        <v>0</v>
      </c>
      <c r="AZ16" s="30">
        <v>1059.02</v>
      </c>
      <c r="BA16" s="30">
        <v>581.61</v>
      </c>
      <c r="BB16" s="30">
        <v>587.29999999999995</v>
      </c>
      <c r="BC16" s="30">
        <v>243.29</v>
      </c>
      <c r="BD16" s="30">
        <v>0.14000000000000001</v>
      </c>
      <c r="BE16" s="30">
        <v>0.06</v>
      </c>
      <c r="BF16" s="30">
        <v>0.03</v>
      </c>
      <c r="BG16" s="30">
        <v>0.08</v>
      </c>
      <c r="BH16" s="30">
        <v>0.09</v>
      </c>
      <c r="BI16" s="30">
        <v>0.42</v>
      </c>
      <c r="BJ16" s="30">
        <v>0</v>
      </c>
      <c r="BK16" s="30">
        <v>1.4</v>
      </c>
      <c r="BL16" s="30">
        <v>0</v>
      </c>
      <c r="BM16" s="30">
        <v>0.44</v>
      </c>
      <c r="BN16" s="30">
        <v>0.01</v>
      </c>
      <c r="BO16" s="30">
        <v>0</v>
      </c>
      <c r="BP16" s="30">
        <v>0</v>
      </c>
      <c r="BQ16" s="30">
        <v>0.08</v>
      </c>
      <c r="BR16" s="30">
        <v>0.13</v>
      </c>
      <c r="BS16" s="30">
        <v>2.37</v>
      </c>
      <c r="BT16" s="30">
        <v>0</v>
      </c>
      <c r="BU16" s="30">
        <v>0</v>
      </c>
      <c r="BV16" s="30">
        <v>1.03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335.81</v>
      </c>
      <c r="CC16" s="29">
        <f>SUM($CC$10:$CC$15)</f>
        <v>50.61</v>
      </c>
      <c r="CD16" s="27">
        <f>$I$16/$I$53*100</f>
        <v>15.37651743761454</v>
      </c>
      <c r="CE16" s="27">
        <v>59.68</v>
      </c>
      <c r="CG16" s="27">
        <v>13.3</v>
      </c>
      <c r="CH16" s="27">
        <v>6.26</v>
      </c>
      <c r="CI16" s="27">
        <v>9.7799999999999994</v>
      </c>
      <c r="CJ16" s="27">
        <v>4590.05</v>
      </c>
      <c r="CK16" s="27">
        <v>1767.53</v>
      </c>
      <c r="CL16" s="27">
        <v>3178.79</v>
      </c>
      <c r="CM16" s="27">
        <v>37.04</v>
      </c>
      <c r="CN16" s="27">
        <v>22.26</v>
      </c>
      <c r="CO16" s="27">
        <v>29.65</v>
      </c>
      <c r="CP16" s="27">
        <v>10.87</v>
      </c>
      <c r="CQ16" s="27">
        <v>0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10.67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6.47</v>
      </c>
    </row>
    <row r="19" spans="1:96" s="23" customFormat="1" ht="24">
      <c r="A19" s="23" t="str">
        <f>"80"</f>
        <v>80</v>
      </c>
      <c r="B19" s="24" t="s">
        <v>101</v>
      </c>
      <c r="C19" s="25" t="str">
        <f>"200"</f>
        <v>200</v>
      </c>
      <c r="D19" s="25">
        <v>4.1500000000000004</v>
      </c>
      <c r="E19" s="25">
        <v>1.69</v>
      </c>
      <c r="F19" s="25">
        <v>3.84</v>
      </c>
      <c r="G19" s="25">
        <v>1.58</v>
      </c>
      <c r="H19" s="25">
        <v>17.579999999999998</v>
      </c>
      <c r="I19" s="25">
        <v>119.87648005759999</v>
      </c>
      <c r="J19" s="26">
        <v>1.0900000000000001</v>
      </c>
      <c r="K19" s="26">
        <v>0.78</v>
      </c>
      <c r="L19" s="26">
        <v>0</v>
      </c>
      <c r="M19" s="26">
        <v>0</v>
      </c>
      <c r="N19" s="26">
        <v>2.5299999999999998</v>
      </c>
      <c r="O19" s="26">
        <v>13.49</v>
      </c>
      <c r="P19" s="26">
        <v>1.56</v>
      </c>
      <c r="Q19" s="26">
        <v>0</v>
      </c>
      <c r="R19" s="26">
        <v>0</v>
      </c>
      <c r="S19" s="26">
        <v>0.21</v>
      </c>
      <c r="T19" s="26">
        <v>2.1</v>
      </c>
      <c r="U19" s="26">
        <v>409.61</v>
      </c>
      <c r="V19" s="26">
        <v>414.81</v>
      </c>
      <c r="W19" s="26">
        <v>28.38</v>
      </c>
      <c r="X19" s="26">
        <v>26.75</v>
      </c>
      <c r="Y19" s="26">
        <v>87.56</v>
      </c>
      <c r="Z19" s="26">
        <v>1.24</v>
      </c>
      <c r="AA19" s="26">
        <v>39</v>
      </c>
      <c r="AB19" s="26">
        <v>1189.8599999999999</v>
      </c>
      <c r="AC19" s="26">
        <v>277.95</v>
      </c>
      <c r="AD19" s="26">
        <v>0.77</v>
      </c>
      <c r="AE19" s="26">
        <v>0.11</v>
      </c>
      <c r="AF19" s="26">
        <v>0.11</v>
      </c>
      <c r="AG19" s="26">
        <v>0.9</v>
      </c>
      <c r="AH19" s="26">
        <v>2.14</v>
      </c>
      <c r="AI19" s="26">
        <v>5.03</v>
      </c>
      <c r="AJ19" s="26">
        <v>0</v>
      </c>
      <c r="AK19" s="26">
        <v>159.30000000000001</v>
      </c>
      <c r="AL19" s="26">
        <v>140.76</v>
      </c>
      <c r="AM19" s="26">
        <v>298.70999999999998</v>
      </c>
      <c r="AN19" s="26">
        <v>182.51</v>
      </c>
      <c r="AO19" s="26">
        <v>86.61</v>
      </c>
      <c r="AP19" s="26">
        <v>139.80000000000001</v>
      </c>
      <c r="AQ19" s="26">
        <v>53.97</v>
      </c>
      <c r="AR19" s="26">
        <v>159.97999999999999</v>
      </c>
      <c r="AS19" s="26">
        <v>218.44</v>
      </c>
      <c r="AT19" s="26">
        <v>236.93</v>
      </c>
      <c r="AU19" s="26">
        <v>271.17</v>
      </c>
      <c r="AV19" s="26">
        <v>75.53</v>
      </c>
      <c r="AW19" s="26">
        <v>106.35</v>
      </c>
      <c r="AX19" s="26">
        <v>566.27</v>
      </c>
      <c r="AY19" s="26">
        <v>1.87</v>
      </c>
      <c r="AZ19" s="26">
        <v>137.31</v>
      </c>
      <c r="BA19" s="26">
        <v>198.17</v>
      </c>
      <c r="BB19" s="26">
        <v>115.26</v>
      </c>
      <c r="BC19" s="26">
        <v>62.16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0.13</v>
      </c>
      <c r="BL19" s="26">
        <v>0</v>
      </c>
      <c r="BM19" s="26">
        <v>0.06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0.39</v>
      </c>
      <c r="BT19" s="26">
        <v>0</v>
      </c>
      <c r="BU19" s="26">
        <v>0</v>
      </c>
      <c r="BV19" s="26">
        <v>0.82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195.46</v>
      </c>
      <c r="CC19" s="25">
        <v>17.739999999999998</v>
      </c>
      <c r="CE19" s="23">
        <v>237.31</v>
      </c>
      <c r="CG19" s="23">
        <v>3.43</v>
      </c>
      <c r="CH19" s="23">
        <v>2.94</v>
      </c>
      <c r="CI19" s="23">
        <v>3.19</v>
      </c>
      <c r="CJ19" s="23">
        <v>288.8</v>
      </c>
      <c r="CK19" s="23">
        <v>144</v>
      </c>
      <c r="CL19" s="23">
        <v>216.4</v>
      </c>
      <c r="CM19" s="23">
        <v>2.5499999999999998</v>
      </c>
      <c r="CN19" s="23">
        <v>1.86</v>
      </c>
      <c r="CO19" s="23">
        <v>2.2000000000000002</v>
      </c>
      <c r="CP19" s="23">
        <v>0</v>
      </c>
      <c r="CQ19" s="23">
        <v>1</v>
      </c>
      <c r="CR19" s="23">
        <v>10.75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"150"</f>
        <v>150</v>
      </c>
      <c r="D20" s="25">
        <v>6.61</v>
      </c>
      <c r="E20" s="25">
        <v>0.04</v>
      </c>
      <c r="F20" s="25">
        <v>5.27</v>
      </c>
      <c r="G20" s="25">
        <v>1.72</v>
      </c>
      <c r="H20" s="25">
        <v>34.54</v>
      </c>
      <c r="I20" s="25">
        <v>203.2850095</v>
      </c>
      <c r="J20" s="26">
        <v>2.67</v>
      </c>
      <c r="K20" s="26">
        <v>0.11</v>
      </c>
      <c r="L20" s="26">
        <v>0</v>
      </c>
      <c r="M20" s="26">
        <v>0</v>
      </c>
      <c r="N20" s="26">
        <v>0.79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1.72</v>
      </c>
      <c r="U20" s="26">
        <v>289.75</v>
      </c>
      <c r="V20" s="26">
        <v>201.88</v>
      </c>
      <c r="W20" s="26">
        <v>14.17</v>
      </c>
      <c r="X20" s="26">
        <v>101.33</v>
      </c>
      <c r="Y20" s="26">
        <v>149.5</v>
      </c>
      <c r="Z20" s="26">
        <v>3.49</v>
      </c>
      <c r="AA20" s="26">
        <v>20</v>
      </c>
      <c r="AB20" s="26">
        <v>18.29</v>
      </c>
      <c r="AC20" s="26">
        <v>23.57</v>
      </c>
      <c r="AD20" s="26">
        <v>0.48</v>
      </c>
      <c r="AE20" s="26">
        <v>0.2</v>
      </c>
      <c r="AF20" s="26">
        <v>0.1</v>
      </c>
      <c r="AG20" s="26">
        <v>1.91</v>
      </c>
      <c r="AH20" s="26">
        <v>3.84</v>
      </c>
      <c r="AI20" s="26">
        <v>0</v>
      </c>
      <c r="AJ20" s="26">
        <v>0</v>
      </c>
      <c r="AK20" s="26">
        <v>309.95</v>
      </c>
      <c r="AL20" s="26">
        <v>242.06</v>
      </c>
      <c r="AM20" s="26">
        <v>392.5</v>
      </c>
      <c r="AN20" s="26">
        <v>278.79000000000002</v>
      </c>
      <c r="AO20" s="26">
        <v>167.83</v>
      </c>
      <c r="AP20" s="26">
        <v>211.04</v>
      </c>
      <c r="AQ20" s="26">
        <v>96.04</v>
      </c>
      <c r="AR20" s="26">
        <v>310.99</v>
      </c>
      <c r="AS20" s="26">
        <v>304.44</v>
      </c>
      <c r="AT20" s="26">
        <v>585.75</v>
      </c>
      <c r="AU20" s="26">
        <v>577.87</v>
      </c>
      <c r="AV20" s="26">
        <v>158.27000000000001</v>
      </c>
      <c r="AW20" s="26">
        <v>376.91</v>
      </c>
      <c r="AX20" s="26">
        <v>1186.3399999999999</v>
      </c>
      <c r="AY20" s="26">
        <v>0</v>
      </c>
      <c r="AZ20" s="26">
        <v>263.27999999999997</v>
      </c>
      <c r="BA20" s="26">
        <v>318.89</v>
      </c>
      <c r="BB20" s="26">
        <v>226.45</v>
      </c>
      <c r="BC20" s="26">
        <v>172.7</v>
      </c>
      <c r="BD20" s="26">
        <v>0.13</v>
      </c>
      <c r="BE20" s="26">
        <v>0.06</v>
      </c>
      <c r="BF20" s="26">
        <v>0.03</v>
      </c>
      <c r="BG20" s="26">
        <v>7.0000000000000007E-2</v>
      </c>
      <c r="BH20" s="26">
        <v>0.08</v>
      </c>
      <c r="BI20" s="26">
        <v>0.39</v>
      </c>
      <c r="BJ20" s="26">
        <v>0</v>
      </c>
      <c r="BK20" s="26">
        <v>1.36</v>
      </c>
      <c r="BL20" s="26">
        <v>0</v>
      </c>
      <c r="BM20" s="26">
        <v>0.36</v>
      </c>
      <c r="BN20" s="26">
        <v>0.01</v>
      </c>
      <c r="BO20" s="26">
        <v>0</v>
      </c>
      <c r="BP20" s="26">
        <v>0</v>
      </c>
      <c r="BQ20" s="26">
        <v>0.08</v>
      </c>
      <c r="BR20" s="26">
        <v>0.12</v>
      </c>
      <c r="BS20" s="26">
        <v>1.44</v>
      </c>
      <c r="BT20" s="26">
        <v>0.01</v>
      </c>
      <c r="BU20" s="26">
        <v>0</v>
      </c>
      <c r="BV20" s="26">
        <v>0.59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88.96</v>
      </c>
      <c r="CC20" s="25">
        <v>10.3</v>
      </c>
      <c r="CE20" s="23">
        <v>23.05</v>
      </c>
      <c r="CG20" s="23">
        <v>40.03</v>
      </c>
      <c r="CH20" s="23">
        <v>22.03</v>
      </c>
      <c r="CI20" s="23">
        <v>31.03</v>
      </c>
      <c r="CJ20" s="23">
        <v>2502.39</v>
      </c>
      <c r="CK20" s="23">
        <v>1232.1600000000001</v>
      </c>
      <c r="CL20" s="23">
        <v>1867.28</v>
      </c>
      <c r="CM20" s="23">
        <v>36.590000000000003</v>
      </c>
      <c r="CN20" s="23">
        <v>24.34</v>
      </c>
      <c r="CO20" s="23">
        <v>30.46</v>
      </c>
      <c r="CP20" s="23">
        <v>0</v>
      </c>
      <c r="CQ20" s="23">
        <v>0.75</v>
      </c>
      <c r="CR20" s="23">
        <v>6.24</v>
      </c>
    </row>
    <row r="21" spans="1:96" s="23" customFormat="1">
      <c r="A21" s="23" t="str">
        <f>"16/10"</f>
        <v>16/10</v>
      </c>
      <c r="B21" s="24" t="s">
        <v>103</v>
      </c>
      <c r="C21" s="25" t="str">
        <f>"100"</f>
        <v>100</v>
      </c>
      <c r="D21" s="25">
        <v>12.5</v>
      </c>
      <c r="E21" s="25">
        <v>11.61</v>
      </c>
      <c r="F21" s="25">
        <v>14.48</v>
      </c>
      <c r="G21" s="25">
        <v>1.89</v>
      </c>
      <c r="H21" s="25">
        <v>6.2</v>
      </c>
      <c r="I21" s="25">
        <v>205.42482222222264</v>
      </c>
      <c r="J21" s="26">
        <v>4.54</v>
      </c>
      <c r="K21" s="26">
        <v>1.44</v>
      </c>
      <c r="L21" s="26">
        <v>0</v>
      </c>
      <c r="M21" s="26">
        <v>0</v>
      </c>
      <c r="N21" s="26">
        <v>0.91</v>
      </c>
      <c r="O21" s="26">
        <v>5.07</v>
      </c>
      <c r="P21" s="26">
        <v>0.22</v>
      </c>
      <c r="Q21" s="26">
        <v>0</v>
      </c>
      <c r="R21" s="26">
        <v>0</v>
      </c>
      <c r="S21" s="26">
        <v>0.12</v>
      </c>
      <c r="T21" s="26">
        <v>1.61</v>
      </c>
      <c r="U21" s="26">
        <v>67.97</v>
      </c>
      <c r="V21" s="26">
        <v>52.96</v>
      </c>
      <c r="W21" s="26">
        <v>31.51</v>
      </c>
      <c r="X21" s="26">
        <v>4.75</v>
      </c>
      <c r="Y21" s="26">
        <v>62.19</v>
      </c>
      <c r="Z21" s="26">
        <v>0.82</v>
      </c>
      <c r="AA21" s="26">
        <v>43.59</v>
      </c>
      <c r="AB21" s="26">
        <v>18.78</v>
      </c>
      <c r="AC21" s="26">
        <v>82.48</v>
      </c>
      <c r="AD21" s="26">
        <v>1.41</v>
      </c>
      <c r="AE21" s="26">
        <v>0.02</v>
      </c>
      <c r="AF21" s="26">
        <v>0.08</v>
      </c>
      <c r="AG21" s="26">
        <v>3</v>
      </c>
      <c r="AH21" s="26">
        <v>9.1199999999999992</v>
      </c>
      <c r="AI21" s="26">
        <v>0.03</v>
      </c>
      <c r="AJ21" s="26">
        <v>0</v>
      </c>
      <c r="AK21" s="26">
        <v>747.76</v>
      </c>
      <c r="AL21" s="26">
        <v>758.41</v>
      </c>
      <c r="AM21" s="26">
        <v>1144.23</v>
      </c>
      <c r="AN21" s="26">
        <v>1273.77</v>
      </c>
      <c r="AO21" s="26">
        <v>353.08</v>
      </c>
      <c r="AP21" s="26">
        <v>643.79</v>
      </c>
      <c r="AQ21" s="26">
        <v>52.11</v>
      </c>
      <c r="AR21" s="26">
        <v>672.34</v>
      </c>
      <c r="AS21" s="26">
        <v>126.42</v>
      </c>
      <c r="AT21" s="26">
        <v>148.15</v>
      </c>
      <c r="AU21" s="26">
        <v>214.71</v>
      </c>
      <c r="AV21" s="26">
        <v>376.88</v>
      </c>
      <c r="AW21" s="26">
        <v>86.16</v>
      </c>
      <c r="AX21" s="26">
        <v>558.49</v>
      </c>
      <c r="AY21" s="26">
        <v>0.84</v>
      </c>
      <c r="AZ21" s="26">
        <v>184.8</v>
      </c>
      <c r="BA21" s="26">
        <v>176.79</v>
      </c>
      <c r="BB21" s="26">
        <v>474.83</v>
      </c>
      <c r="BC21" s="26">
        <v>181.93</v>
      </c>
      <c r="BD21" s="26">
        <v>0</v>
      </c>
      <c r="BE21" s="26">
        <v>0</v>
      </c>
      <c r="BF21" s="26">
        <v>0.01</v>
      </c>
      <c r="BG21" s="26">
        <v>0.04</v>
      </c>
      <c r="BH21" s="26">
        <v>0.03</v>
      </c>
      <c r="BI21" s="26">
        <v>7.0000000000000007E-2</v>
      </c>
      <c r="BJ21" s="26">
        <v>0.01</v>
      </c>
      <c r="BK21" s="26">
        <v>0.31</v>
      </c>
      <c r="BL21" s="26">
        <v>0.01</v>
      </c>
      <c r="BM21" s="26">
        <v>0.18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0.02</v>
      </c>
      <c r="BS21" s="26">
        <v>0.64</v>
      </c>
      <c r="BT21" s="26">
        <v>0</v>
      </c>
      <c r="BU21" s="26">
        <v>0</v>
      </c>
      <c r="BV21" s="26">
        <v>1.1200000000000001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77.150000000000006</v>
      </c>
      <c r="CC21" s="25">
        <v>48.41</v>
      </c>
      <c r="CE21" s="23">
        <v>46.72</v>
      </c>
      <c r="CG21" s="23">
        <v>16.91</v>
      </c>
      <c r="CH21" s="23">
        <v>9.26</v>
      </c>
      <c r="CI21" s="23">
        <v>13.09</v>
      </c>
      <c r="CJ21" s="23">
        <v>471.48</v>
      </c>
      <c r="CK21" s="23">
        <v>230.94</v>
      </c>
      <c r="CL21" s="23">
        <v>351.21</v>
      </c>
      <c r="CM21" s="23">
        <v>3.83</v>
      </c>
      <c r="CN21" s="23">
        <v>2.89</v>
      </c>
      <c r="CO21" s="23">
        <v>3.36</v>
      </c>
      <c r="CP21" s="23">
        <v>0</v>
      </c>
      <c r="CQ21" s="23">
        <v>0.56000000000000005</v>
      </c>
      <c r="CR21" s="23">
        <v>29.5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2.11</v>
      </c>
      <c r="CE22" s="23">
        <v>3.45</v>
      </c>
      <c r="CG22" s="23">
        <v>31.29</v>
      </c>
      <c r="CH22" s="23">
        <v>16.29</v>
      </c>
      <c r="CI22" s="23">
        <v>23.79</v>
      </c>
      <c r="CJ22" s="23">
        <v>142.41</v>
      </c>
      <c r="CK22" s="23">
        <v>58.71</v>
      </c>
      <c r="CL22" s="23">
        <v>100.56</v>
      </c>
      <c r="CM22" s="23">
        <v>7.93</v>
      </c>
      <c r="CN22" s="23">
        <v>4.7300000000000004</v>
      </c>
      <c r="CO22" s="23">
        <v>6.37</v>
      </c>
      <c r="CP22" s="23">
        <v>0</v>
      </c>
      <c r="CQ22" s="23">
        <v>0.33</v>
      </c>
      <c r="CR22" s="23">
        <v>1.28</v>
      </c>
    </row>
    <row r="23" spans="1:96" s="23" customFormat="1">
      <c r="A23" s="23" t="str">
        <f>"2"</f>
        <v>2</v>
      </c>
      <c r="B23" s="24" t="s">
        <v>96</v>
      </c>
      <c r="C23" s="25" t="str">
        <f>"39,1"</f>
        <v>39,1</v>
      </c>
      <c r="D23" s="25">
        <v>2.59</v>
      </c>
      <c r="E23" s="25">
        <v>0</v>
      </c>
      <c r="F23" s="25">
        <v>0.26</v>
      </c>
      <c r="G23" s="25">
        <v>0.26</v>
      </c>
      <c r="H23" s="25">
        <v>18.34</v>
      </c>
      <c r="I23" s="25">
        <v>87.545290999999992</v>
      </c>
      <c r="J23" s="26">
        <v>0</v>
      </c>
      <c r="K23" s="26">
        <v>0</v>
      </c>
      <c r="L23" s="26">
        <v>0</v>
      </c>
      <c r="M23" s="26">
        <v>0</v>
      </c>
      <c r="N23" s="26">
        <v>0.43</v>
      </c>
      <c r="O23" s="26">
        <v>17.829999999999998</v>
      </c>
      <c r="P23" s="26">
        <v>0.08</v>
      </c>
      <c r="Q23" s="26">
        <v>0</v>
      </c>
      <c r="R23" s="26">
        <v>0</v>
      </c>
      <c r="S23" s="26">
        <v>0</v>
      </c>
      <c r="T23" s="26">
        <v>0.7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124.84</v>
      </c>
      <c r="AL23" s="26">
        <v>129.94</v>
      </c>
      <c r="AM23" s="26">
        <v>199</v>
      </c>
      <c r="AN23" s="26">
        <v>65.989999999999995</v>
      </c>
      <c r="AO23" s="26">
        <v>39.119999999999997</v>
      </c>
      <c r="AP23" s="26">
        <v>78.239999999999995</v>
      </c>
      <c r="AQ23" s="26">
        <v>29.59</v>
      </c>
      <c r="AR23" s="26">
        <v>141.51</v>
      </c>
      <c r="AS23" s="26">
        <v>87.76</v>
      </c>
      <c r="AT23" s="26">
        <v>122.46</v>
      </c>
      <c r="AU23" s="26">
        <v>101.03</v>
      </c>
      <c r="AV23" s="26">
        <v>53.07</v>
      </c>
      <c r="AW23" s="26">
        <v>93.89</v>
      </c>
      <c r="AX23" s="26">
        <v>785.11</v>
      </c>
      <c r="AY23" s="26">
        <v>0</v>
      </c>
      <c r="AZ23" s="26">
        <v>255.81</v>
      </c>
      <c r="BA23" s="26">
        <v>111.24</v>
      </c>
      <c r="BB23" s="26">
        <v>73.819999999999993</v>
      </c>
      <c r="BC23" s="26">
        <v>58.51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15.29</v>
      </c>
      <c r="CC23" s="25">
        <v>2.56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2.13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58.013999999999989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"5"</f>
        <v>5</v>
      </c>
      <c r="B25" s="20" t="s">
        <v>106</v>
      </c>
      <c r="C25" s="21" t="str">
        <f>"180"</f>
        <v>180</v>
      </c>
      <c r="D25" s="21">
        <v>0.9</v>
      </c>
      <c r="E25" s="21">
        <v>0</v>
      </c>
      <c r="F25" s="21">
        <v>0.18</v>
      </c>
      <c r="G25" s="21">
        <v>0</v>
      </c>
      <c r="H25" s="21">
        <v>18.54</v>
      </c>
      <c r="I25" s="21">
        <v>77.831999999999994</v>
      </c>
      <c r="J25" s="22">
        <v>0</v>
      </c>
      <c r="K25" s="22">
        <v>0</v>
      </c>
      <c r="L25" s="22">
        <v>0</v>
      </c>
      <c r="M25" s="22">
        <v>0</v>
      </c>
      <c r="N25" s="22">
        <v>17.82</v>
      </c>
      <c r="O25" s="22">
        <v>0.36</v>
      </c>
      <c r="P25" s="22">
        <v>0.36</v>
      </c>
      <c r="Q25" s="22">
        <v>0</v>
      </c>
      <c r="R25" s="22">
        <v>0</v>
      </c>
      <c r="S25" s="22">
        <v>0.9</v>
      </c>
      <c r="T25" s="22">
        <v>0.54</v>
      </c>
      <c r="U25" s="22">
        <v>10.8</v>
      </c>
      <c r="V25" s="22">
        <v>216</v>
      </c>
      <c r="W25" s="22">
        <v>12.6</v>
      </c>
      <c r="X25" s="22">
        <v>7.2</v>
      </c>
      <c r="Y25" s="22">
        <v>12.6</v>
      </c>
      <c r="Z25" s="22">
        <v>2.52</v>
      </c>
      <c r="AA25" s="22">
        <v>0</v>
      </c>
      <c r="AB25" s="22">
        <v>0</v>
      </c>
      <c r="AC25" s="22">
        <v>0</v>
      </c>
      <c r="AD25" s="22">
        <v>0.18</v>
      </c>
      <c r="AE25" s="22">
        <v>0.02</v>
      </c>
      <c r="AF25" s="22">
        <v>0.02</v>
      </c>
      <c r="AG25" s="22">
        <v>0.18</v>
      </c>
      <c r="AH25" s="22">
        <v>0.36</v>
      </c>
      <c r="AI25" s="22">
        <v>3.6</v>
      </c>
      <c r="AJ25" s="22">
        <v>0.36</v>
      </c>
      <c r="AK25" s="22">
        <v>14.4</v>
      </c>
      <c r="AL25" s="22">
        <v>18</v>
      </c>
      <c r="AM25" s="22">
        <v>25.2</v>
      </c>
      <c r="AN25" s="22">
        <v>25.2</v>
      </c>
      <c r="AO25" s="22">
        <v>3.6</v>
      </c>
      <c r="AP25" s="22">
        <v>14.4</v>
      </c>
      <c r="AQ25" s="22">
        <v>3.6</v>
      </c>
      <c r="AR25" s="22">
        <v>12.6</v>
      </c>
      <c r="AS25" s="22">
        <v>23.4</v>
      </c>
      <c r="AT25" s="22">
        <v>14.4</v>
      </c>
      <c r="AU25" s="22">
        <v>104.4</v>
      </c>
      <c r="AV25" s="22">
        <v>9</v>
      </c>
      <c r="AW25" s="22">
        <v>19.8</v>
      </c>
      <c r="AX25" s="22">
        <v>57.6</v>
      </c>
      <c r="AY25" s="22">
        <v>0</v>
      </c>
      <c r="AZ25" s="22">
        <v>18</v>
      </c>
      <c r="BA25" s="22">
        <v>21.6</v>
      </c>
      <c r="BB25" s="22">
        <v>9</v>
      </c>
      <c r="BC25" s="22">
        <v>7.2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158.58000000000001</v>
      </c>
      <c r="CC25" s="21">
        <v>10.11</v>
      </c>
      <c r="CE25" s="19">
        <v>0</v>
      </c>
      <c r="CG25" s="19">
        <v>4</v>
      </c>
      <c r="CH25" s="19">
        <v>4</v>
      </c>
      <c r="CI25" s="19">
        <v>4</v>
      </c>
      <c r="CJ25" s="19">
        <v>400</v>
      </c>
      <c r="CK25" s="19">
        <v>182</v>
      </c>
      <c r="CL25" s="19">
        <v>291</v>
      </c>
      <c r="CM25" s="19">
        <v>0.6</v>
      </c>
      <c r="CN25" s="19">
        <v>0.6</v>
      </c>
      <c r="CO25" s="19">
        <v>0.6</v>
      </c>
      <c r="CP25" s="19">
        <v>0</v>
      </c>
      <c r="CQ25" s="19">
        <v>0</v>
      </c>
      <c r="CR25" s="19">
        <v>8.42</v>
      </c>
    </row>
    <row r="26" spans="1:96" s="27" customFormat="1" ht="11.4">
      <c r="B26" s="28" t="s">
        <v>107</v>
      </c>
      <c r="C26" s="29"/>
      <c r="D26" s="29">
        <v>30.08</v>
      </c>
      <c r="E26" s="29">
        <v>13.35</v>
      </c>
      <c r="F26" s="29">
        <v>29.01</v>
      </c>
      <c r="G26" s="29">
        <v>10.38</v>
      </c>
      <c r="H26" s="29">
        <v>115.73</v>
      </c>
      <c r="I26" s="29">
        <v>828.02</v>
      </c>
      <c r="J26" s="30">
        <v>9.3800000000000008</v>
      </c>
      <c r="K26" s="30">
        <v>5.26</v>
      </c>
      <c r="L26" s="30">
        <v>0</v>
      </c>
      <c r="M26" s="30">
        <v>0</v>
      </c>
      <c r="N26" s="30">
        <v>28.56</v>
      </c>
      <c r="O26" s="30">
        <v>75.39</v>
      </c>
      <c r="P26" s="30">
        <v>11.78</v>
      </c>
      <c r="Q26" s="30">
        <v>0</v>
      </c>
      <c r="R26" s="30">
        <v>0</v>
      </c>
      <c r="S26" s="30">
        <v>1.82</v>
      </c>
      <c r="T26" s="30">
        <v>8.86</v>
      </c>
      <c r="U26" s="30">
        <v>1225.8800000000001</v>
      </c>
      <c r="V26" s="30">
        <v>1131.02</v>
      </c>
      <c r="W26" s="30">
        <v>120.61</v>
      </c>
      <c r="X26" s="30">
        <v>167.21</v>
      </c>
      <c r="Y26" s="30">
        <v>388.24</v>
      </c>
      <c r="Z26" s="30">
        <v>10</v>
      </c>
      <c r="AA26" s="30">
        <v>104.39</v>
      </c>
      <c r="AB26" s="30">
        <v>1336.55</v>
      </c>
      <c r="AC26" s="30">
        <v>412.17</v>
      </c>
      <c r="AD26" s="30">
        <v>5.41</v>
      </c>
      <c r="AE26" s="30">
        <v>0.42</v>
      </c>
      <c r="AF26" s="30">
        <v>0.35</v>
      </c>
      <c r="AG26" s="30">
        <v>6.38</v>
      </c>
      <c r="AH26" s="30">
        <v>16.559999999999999</v>
      </c>
      <c r="AI26" s="30">
        <v>10.75</v>
      </c>
      <c r="AJ26" s="30">
        <v>0.36</v>
      </c>
      <c r="AK26" s="30">
        <v>1481.11</v>
      </c>
      <c r="AL26" s="30">
        <v>1394.19</v>
      </c>
      <c r="AM26" s="30">
        <v>2226.2600000000002</v>
      </c>
      <c r="AN26" s="30">
        <v>1934.68</v>
      </c>
      <c r="AO26" s="30">
        <v>688.48</v>
      </c>
      <c r="AP26" s="30">
        <v>1172.8</v>
      </c>
      <c r="AQ26" s="30">
        <v>266.04000000000002</v>
      </c>
      <c r="AR26" s="30">
        <v>1434.04</v>
      </c>
      <c r="AS26" s="30">
        <v>870.55</v>
      </c>
      <c r="AT26" s="30">
        <v>1230.6199999999999</v>
      </c>
      <c r="AU26" s="30">
        <v>1549.1</v>
      </c>
      <c r="AV26" s="30">
        <v>718.42</v>
      </c>
      <c r="AW26" s="30">
        <v>796.53</v>
      </c>
      <c r="AX26" s="30">
        <v>3767.13</v>
      </c>
      <c r="AY26" s="30">
        <v>2.71</v>
      </c>
      <c r="AZ26" s="30">
        <v>1049.3800000000001</v>
      </c>
      <c r="BA26" s="30">
        <v>946.77</v>
      </c>
      <c r="BB26" s="30">
        <v>977.44</v>
      </c>
      <c r="BC26" s="30">
        <v>530.39</v>
      </c>
      <c r="BD26" s="30">
        <v>0.13</v>
      </c>
      <c r="BE26" s="30">
        <v>0.06</v>
      </c>
      <c r="BF26" s="30">
        <v>0.04</v>
      </c>
      <c r="BG26" s="30">
        <v>0.11</v>
      </c>
      <c r="BH26" s="30">
        <v>0.12</v>
      </c>
      <c r="BI26" s="30">
        <v>0.47</v>
      </c>
      <c r="BJ26" s="30">
        <v>0.01</v>
      </c>
      <c r="BK26" s="30">
        <v>2.12</v>
      </c>
      <c r="BL26" s="30">
        <v>0.01</v>
      </c>
      <c r="BM26" s="30">
        <v>0.76</v>
      </c>
      <c r="BN26" s="30">
        <v>0.04</v>
      </c>
      <c r="BO26" s="30">
        <v>0.05</v>
      </c>
      <c r="BP26" s="30">
        <v>0</v>
      </c>
      <c r="BQ26" s="30">
        <v>0.09</v>
      </c>
      <c r="BR26" s="30">
        <v>0.15</v>
      </c>
      <c r="BS26" s="30">
        <v>3.47</v>
      </c>
      <c r="BT26" s="30">
        <v>0.01</v>
      </c>
      <c r="BU26" s="30">
        <v>0</v>
      </c>
      <c r="BV26" s="30">
        <v>5.45</v>
      </c>
      <c r="BW26" s="30">
        <v>0.09</v>
      </c>
      <c r="BX26" s="30">
        <v>0</v>
      </c>
      <c r="BY26" s="30">
        <v>0</v>
      </c>
      <c r="BZ26" s="30">
        <v>0</v>
      </c>
      <c r="CA26" s="30">
        <v>0</v>
      </c>
      <c r="CB26" s="30">
        <v>622.70000000000005</v>
      </c>
      <c r="CC26" s="29">
        <f>SUM($CC$17:$CC$25)</f>
        <v>103.8</v>
      </c>
      <c r="CD26" s="27">
        <f>$I$26/$I$53*100</f>
        <v>22.818954707673651</v>
      </c>
      <c r="CE26" s="27">
        <v>327.14</v>
      </c>
      <c r="CG26" s="27">
        <v>116.67</v>
      </c>
      <c r="CH26" s="27">
        <v>69.400000000000006</v>
      </c>
      <c r="CI26" s="27">
        <v>93.03</v>
      </c>
      <c r="CJ26" s="27">
        <v>6051.75</v>
      </c>
      <c r="CK26" s="27">
        <v>2655.4</v>
      </c>
      <c r="CL26" s="27">
        <v>4353.57</v>
      </c>
      <c r="CM26" s="27">
        <v>72.2</v>
      </c>
      <c r="CN26" s="27">
        <v>51.76</v>
      </c>
      <c r="CO26" s="27">
        <v>62.01</v>
      </c>
      <c r="CP26" s="27">
        <v>0.72</v>
      </c>
      <c r="CQ26" s="27">
        <v>2.94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"11/1"</f>
        <v>11/1</v>
      </c>
      <c r="B28" s="24" t="s">
        <v>109</v>
      </c>
      <c r="C28" s="25" t="str">
        <f>"200"</f>
        <v>200</v>
      </c>
      <c r="D28" s="25">
        <v>5.8</v>
      </c>
      <c r="E28" s="25">
        <v>5.8</v>
      </c>
      <c r="F28" s="25">
        <v>5</v>
      </c>
      <c r="G28" s="25">
        <v>0</v>
      </c>
      <c r="H28" s="25">
        <v>9.6</v>
      </c>
      <c r="I28" s="25">
        <v>105.28</v>
      </c>
      <c r="J28" s="26">
        <v>3.4</v>
      </c>
      <c r="K28" s="26">
        <v>0</v>
      </c>
      <c r="L28" s="26">
        <v>0</v>
      </c>
      <c r="M28" s="26">
        <v>0</v>
      </c>
      <c r="N28" s="26">
        <v>9.6</v>
      </c>
      <c r="O28" s="26">
        <v>0</v>
      </c>
      <c r="P28" s="26">
        <v>0</v>
      </c>
      <c r="Q28" s="26">
        <v>0</v>
      </c>
      <c r="R28" s="26">
        <v>0</v>
      </c>
      <c r="S28" s="26">
        <v>0.2</v>
      </c>
      <c r="T28" s="26">
        <v>1.4</v>
      </c>
      <c r="U28" s="26">
        <v>100</v>
      </c>
      <c r="V28" s="26">
        <v>292</v>
      </c>
      <c r="W28" s="26">
        <v>240</v>
      </c>
      <c r="X28" s="26">
        <v>28</v>
      </c>
      <c r="Y28" s="26">
        <v>180</v>
      </c>
      <c r="Z28" s="26">
        <v>0.2</v>
      </c>
      <c r="AA28" s="26">
        <v>40</v>
      </c>
      <c r="AB28" s="26">
        <v>20</v>
      </c>
      <c r="AC28" s="26">
        <v>44</v>
      </c>
      <c r="AD28" s="26">
        <v>0</v>
      </c>
      <c r="AE28" s="26">
        <v>0.08</v>
      </c>
      <c r="AF28" s="26">
        <v>0.3</v>
      </c>
      <c r="AG28" s="26">
        <v>0.2</v>
      </c>
      <c r="AH28" s="26">
        <v>1.6</v>
      </c>
      <c r="AI28" s="26">
        <v>2.6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178</v>
      </c>
      <c r="CC28" s="25">
        <v>30</v>
      </c>
      <c r="CE28" s="23">
        <v>43.33</v>
      </c>
      <c r="CG28" s="23">
        <v>12.15</v>
      </c>
      <c r="CH28" s="23">
        <v>2.7</v>
      </c>
      <c r="CI28" s="23">
        <v>7.43</v>
      </c>
      <c r="CJ28" s="23">
        <v>776.25</v>
      </c>
      <c r="CK28" s="23">
        <v>283.5</v>
      </c>
      <c r="CL28" s="23">
        <v>529.88</v>
      </c>
      <c r="CM28" s="23">
        <v>17.55</v>
      </c>
      <c r="CN28" s="23">
        <v>4.05</v>
      </c>
      <c r="CO28" s="23">
        <v>10.8</v>
      </c>
      <c r="CP28" s="23">
        <v>0</v>
      </c>
      <c r="CQ28" s="23">
        <v>0</v>
      </c>
      <c r="CR28" s="23">
        <v>25</v>
      </c>
    </row>
    <row r="29" spans="1:96" s="19" customFormat="1">
      <c r="A29" s="19" t="str">
        <f>"11/3"</f>
        <v>11/3</v>
      </c>
      <c r="B29" s="20" t="s">
        <v>110</v>
      </c>
      <c r="C29" s="21" t="str">
        <f>"40"</f>
        <v>40</v>
      </c>
      <c r="D29" s="21">
        <v>5.6</v>
      </c>
      <c r="E29" s="21">
        <v>0</v>
      </c>
      <c r="F29" s="21">
        <v>5.4</v>
      </c>
      <c r="G29" s="21">
        <v>0</v>
      </c>
      <c r="H29" s="21">
        <v>36.68</v>
      </c>
      <c r="I29" s="21">
        <v>215.42400000000001</v>
      </c>
      <c r="J29" s="22">
        <v>0.84</v>
      </c>
      <c r="K29" s="22">
        <v>0</v>
      </c>
      <c r="L29" s="22">
        <v>0</v>
      </c>
      <c r="M29" s="22">
        <v>0</v>
      </c>
      <c r="N29" s="22">
        <v>15.44</v>
      </c>
      <c r="O29" s="22">
        <v>20.32</v>
      </c>
      <c r="P29" s="22">
        <v>0.92</v>
      </c>
      <c r="Q29" s="22">
        <v>0</v>
      </c>
      <c r="R29" s="22">
        <v>0</v>
      </c>
      <c r="S29" s="22">
        <v>0.2</v>
      </c>
      <c r="T29" s="22">
        <v>0.4</v>
      </c>
      <c r="U29" s="22">
        <v>132</v>
      </c>
      <c r="V29" s="22">
        <v>44</v>
      </c>
      <c r="W29" s="22">
        <v>11.6</v>
      </c>
      <c r="X29" s="22">
        <v>8</v>
      </c>
      <c r="Y29" s="22">
        <v>36</v>
      </c>
      <c r="Z29" s="22">
        <v>0.84</v>
      </c>
      <c r="AA29" s="22">
        <v>4</v>
      </c>
      <c r="AB29" s="22">
        <v>3.2</v>
      </c>
      <c r="AC29" s="22">
        <v>4.4000000000000004</v>
      </c>
      <c r="AD29" s="22">
        <v>1.4</v>
      </c>
      <c r="AE29" s="22">
        <v>0.03</v>
      </c>
      <c r="AF29" s="22">
        <v>0.02</v>
      </c>
      <c r="AG29" s="22">
        <v>0.28000000000000003</v>
      </c>
      <c r="AH29" s="22">
        <v>0.76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1.8</v>
      </c>
      <c r="CC29" s="21">
        <v>6.6</v>
      </c>
      <c r="CE29" s="19">
        <v>4.53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5.5</v>
      </c>
    </row>
    <row r="30" spans="1:96" s="27" customFormat="1" ht="11.4">
      <c r="B30" s="28" t="s">
        <v>111</v>
      </c>
      <c r="C30" s="29"/>
      <c r="D30" s="29">
        <v>11.4</v>
      </c>
      <c r="E30" s="29">
        <v>5.8</v>
      </c>
      <c r="F30" s="29">
        <v>10.4</v>
      </c>
      <c r="G30" s="29">
        <v>0</v>
      </c>
      <c r="H30" s="29">
        <v>46.28</v>
      </c>
      <c r="I30" s="29">
        <v>320.7</v>
      </c>
      <c r="J30" s="30">
        <v>4.24</v>
      </c>
      <c r="K30" s="30">
        <v>0</v>
      </c>
      <c r="L30" s="30">
        <v>0</v>
      </c>
      <c r="M30" s="30">
        <v>0</v>
      </c>
      <c r="N30" s="30">
        <v>25.04</v>
      </c>
      <c r="O30" s="30">
        <v>20.32</v>
      </c>
      <c r="P30" s="30">
        <v>0.92</v>
      </c>
      <c r="Q30" s="30">
        <v>0</v>
      </c>
      <c r="R30" s="30">
        <v>0</v>
      </c>
      <c r="S30" s="30">
        <v>0.4</v>
      </c>
      <c r="T30" s="30">
        <v>1.8</v>
      </c>
      <c r="U30" s="30">
        <v>232</v>
      </c>
      <c r="V30" s="30">
        <v>336</v>
      </c>
      <c r="W30" s="30">
        <v>251.6</v>
      </c>
      <c r="X30" s="30">
        <v>36</v>
      </c>
      <c r="Y30" s="30">
        <v>216</v>
      </c>
      <c r="Z30" s="30">
        <v>1.04</v>
      </c>
      <c r="AA30" s="30">
        <v>44</v>
      </c>
      <c r="AB30" s="30">
        <v>23.2</v>
      </c>
      <c r="AC30" s="30">
        <v>48.4</v>
      </c>
      <c r="AD30" s="30">
        <v>1.4</v>
      </c>
      <c r="AE30" s="30">
        <v>0.11</v>
      </c>
      <c r="AF30" s="30">
        <v>0.32</v>
      </c>
      <c r="AG30" s="30">
        <v>0.48</v>
      </c>
      <c r="AH30" s="30">
        <v>2.36</v>
      </c>
      <c r="AI30" s="30">
        <v>2.6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179.8</v>
      </c>
      <c r="CC30" s="29">
        <f>SUM($CC$27:$CC$29)</f>
        <v>36.6</v>
      </c>
      <c r="CD30" s="27">
        <f>$I$30/$I$53*100</f>
        <v>8.83799760241412</v>
      </c>
      <c r="CE30" s="27">
        <v>47.87</v>
      </c>
      <c r="CG30" s="27">
        <v>12.15</v>
      </c>
      <c r="CH30" s="27">
        <v>2.7</v>
      </c>
      <c r="CI30" s="27">
        <v>7.43</v>
      </c>
      <c r="CJ30" s="27">
        <v>776.25</v>
      </c>
      <c r="CK30" s="27">
        <v>283.5</v>
      </c>
      <c r="CL30" s="27">
        <v>529.88</v>
      </c>
      <c r="CM30" s="27">
        <v>17.55</v>
      </c>
      <c r="CN30" s="27">
        <v>4.05</v>
      </c>
      <c r="CO30" s="27">
        <v>10.8</v>
      </c>
      <c r="CP30" s="27">
        <v>0</v>
      </c>
      <c r="CQ30" s="27">
        <v>0</v>
      </c>
    </row>
    <row r="31" spans="1:96" s="27" customFormat="1" ht="11.4">
      <c r="A31" s="86" t="s">
        <v>154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93</v>
      </c>
      <c r="C33" s="25" t="str">
        <f>"180"</f>
        <v>180</v>
      </c>
      <c r="D33" s="25">
        <v>5.55</v>
      </c>
      <c r="E33" s="25">
        <v>2.61</v>
      </c>
      <c r="F33" s="25">
        <v>6.93</v>
      </c>
      <c r="G33" s="25">
        <v>0.7</v>
      </c>
      <c r="H33" s="25">
        <v>30.38</v>
      </c>
      <c r="I33" s="25">
        <v>204.62065899288331</v>
      </c>
      <c r="J33" s="26">
        <v>4.1100000000000003</v>
      </c>
      <c r="K33" s="26">
        <v>0.1</v>
      </c>
      <c r="L33" s="26">
        <v>0</v>
      </c>
      <c r="M33" s="26">
        <v>0</v>
      </c>
      <c r="N33" s="26">
        <v>8.9</v>
      </c>
      <c r="O33" s="26">
        <v>20.47</v>
      </c>
      <c r="P33" s="26">
        <v>1</v>
      </c>
      <c r="Q33" s="26">
        <v>0</v>
      </c>
      <c r="R33" s="26">
        <v>0</v>
      </c>
      <c r="S33" s="26">
        <v>0.09</v>
      </c>
      <c r="T33" s="26">
        <v>0.99</v>
      </c>
      <c r="U33" s="26">
        <v>48.94</v>
      </c>
      <c r="V33" s="26">
        <v>182.83</v>
      </c>
      <c r="W33" s="26">
        <v>112.26</v>
      </c>
      <c r="X33" s="26">
        <v>32.520000000000003</v>
      </c>
      <c r="Y33" s="26">
        <v>134.69999999999999</v>
      </c>
      <c r="Z33" s="26">
        <v>0.71</v>
      </c>
      <c r="AA33" s="26">
        <v>36.799999999999997</v>
      </c>
      <c r="AB33" s="26">
        <v>25.33</v>
      </c>
      <c r="AC33" s="26">
        <v>41.47</v>
      </c>
      <c r="AD33" s="26">
        <v>0.16</v>
      </c>
      <c r="AE33" s="26">
        <v>0.1</v>
      </c>
      <c r="AF33" s="26">
        <v>0.14000000000000001</v>
      </c>
      <c r="AG33" s="26">
        <v>0.51</v>
      </c>
      <c r="AH33" s="26">
        <v>2</v>
      </c>
      <c r="AI33" s="26">
        <v>0.47</v>
      </c>
      <c r="AJ33" s="26">
        <v>0</v>
      </c>
      <c r="AK33" s="26">
        <v>284.99</v>
      </c>
      <c r="AL33" s="26">
        <v>263.93</v>
      </c>
      <c r="AM33" s="26">
        <v>597.09</v>
      </c>
      <c r="AN33" s="26">
        <v>284.19</v>
      </c>
      <c r="AO33" s="26">
        <v>139.27000000000001</v>
      </c>
      <c r="AP33" s="26">
        <v>219.19</v>
      </c>
      <c r="AQ33" s="26">
        <v>84.81</v>
      </c>
      <c r="AR33" s="26">
        <v>281.95</v>
      </c>
      <c r="AS33" s="26">
        <v>239.99</v>
      </c>
      <c r="AT33" s="26">
        <v>144.34</v>
      </c>
      <c r="AU33" s="26">
        <v>188.57</v>
      </c>
      <c r="AV33" s="26">
        <v>69.680000000000007</v>
      </c>
      <c r="AW33" s="26">
        <v>96.65</v>
      </c>
      <c r="AX33" s="26">
        <v>553.02</v>
      </c>
      <c r="AY33" s="26">
        <v>0</v>
      </c>
      <c r="AZ33" s="26">
        <v>186.78</v>
      </c>
      <c r="BA33" s="26">
        <v>168.16</v>
      </c>
      <c r="BB33" s="26">
        <v>275.44</v>
      </c>
      <c r="BC33" s="26">
        <v>73.28</v>
      </c>
      <c r="BD33" s="26">
        <v>0.13</v>
      </c>
      <c r="BE33" s="26">
        <v>0.06</v>
      </c>
      <c r="BF33" s="26">
        <v>0.03</v>
      </c>
      <c r="BG33" s="26">
        <v>7.0000000000000007E-2</v>
      </c>
      <c r="BH33" s="26">
        <v>0.08</v>
      </c>
      <c r="BI33" s="26">
        <v>0.37</v>
      </c>
      <c r="BJ33" s="26">
        <v>0</v>
      </c>
      <c r="BK33" s="26">
        <v>1.1000000000000001</v>
      </c>
      <c r="BL33" s="26">
        <v>0</v>
      </c>
      <c r="BM33" s="26">
        <v>0.33</v>
      </c>
      <c r="BN33" s="26">
        <v>0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0.98</v>
      </c>
      <c r="BT33" s="26">
        <v>0</v>
      </c>
      <c r="BU33" s="26">
        <v>0</v>
      </c>
      <c r="BV33" s="26">
        <v>0.38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85.58</v>
      </c>
      <c r="CC33" s="25">
        <v>20.88</v>
      </c>
      <c r="CE33" s="23">
        <v>41.02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4.38</v>
      </c>
      <c r="CQ33" s="23">
        <v>0</v>
      </c>
      <c r="CR33" s="23">
        <v>12.65</v>
      </c>
    </row>
    <row r="34" spans="1:96" s="23" customFormat="1">
      <c r="A34" s="23" t="str">
        <f>"800/1"</f>
        <v>800/1</v>
      </c>
      <c r="B34" s="24" t="s">
        <v>94</v>
      </c>
      <c r="C34" s="25" t="str">
        <f>"90"</f>
        <v>90</v>
      </c>
      <c r="D34" s="25">
        <v>7.24</v>
      </c>
      <c r="E34" s="25">
        <v>0</v>
      </c>
      <c r="F34" s="25">
        <v>2.64</v>
      </c>
      <c r="G34" s="25">
        <v>3</v>
      </c>
      <c r="H34" s="25">
        <v>48.5</v>
      </c>
      <c r="I34" s="25">
        <v>245.45819999999998</v>
      </c>
      <c r="J34" s="26">
        <v>0.5</v>
      </c>
      <c r="K34" s="26">
        <v>0</v>
      </c>
      <c r="L34" s="26">
        <v>0</v>
      </c>
      <c r="M34" s="26">
        <v>0</v>
      </c>
      <c r="N34" s="26">
        <v>3</v>
      </c>
      <c r="O34" s="26">
        <v>42.59</v>
      </c>
      <c r="P34" s="26">
        <v>2.91</v>
      </c>
      <c r="Q34" s="26">
        <v>0</v>
      </c>
      <c r="R34" s="26">
        <v>0</v>
      </c>
      <c r="S34" s="26">
        <v>0.3</v>
      </c>
      <c r="T34" s="26">
        <v>1.6</v>
      </c>
      <c r="U34" s="26">
        <v>429</v>
      </c>
      <c r="V34" s="26">
        <v>115.28</v>
      </c>
      <c r="W34" s="26">
        <v>19.36</v>
      </c>
      <c r="X34" s="26">
        <v>28.71</v>
      </c>
      <c r="Y34" s="26">
        <v>73.95</v>
      </c>
      <c r="Z34" s="26">
        <v>1.74</v>
      </c>
      <c r="AA34" s="26">
        <v>0</v>
      </c>
      <c r="AB34" s="26">
        <v>0</v>
      </c>
      <c r="AC34" s="26">
        <v>0</v>
      </c>
      <c r="AD34" s="26">
        <v>1.7</v>
      </c>
      <c r="AE34" s="26">
        <v>0.12</v>
      </c>
      <c r="AF34" s="26">
        <v>0.04</v>
      </c>
      <c r="AG34" s="26">
        <v>1.28</v>
      </c>
      <c r="AH34" s="26">
        <v>3</v>
      </c>
      <c r="AI34" s="26">
        <v>0</v>
      </c>
      <c r="AJ34" s="26">
        <v>0</v>
      </c>
      <c r="AK34" s="26">
        <v>349.68</v>
      </c>
      <c r="AL34" s="26">
        <v>362.84</v>
      </c>
      <c r="AM34" s="26">
        <v>555.54</v>
      </c>
      <c r="AN34" s="26">
        <v>187.06</v>
      </c>
      <c r="AO34" s="26">
        <v>109.98</v>
      </c>
      <c r="AP34" s="26">
        <v>219.96</v>
      </c>
      <c r="AQ34" s="26">
        <v>82.72</v>
      </c>
      <c r="AR34" s="26">
        <v>394.8</v>
      </c>
      <c r="AS34" s="26">
        <v>245.34</v>
      </c>
      <c r="AT34" s="26">
        <v>341.22</v>
      </c>
      <c r="AU34" s="26">
        <v>282.94</v>
      </c>
      <c r="AV34" s="26">
        <v>151.34</v>
      </c>
      <c r="AW34" s="26">
        <v>263.2</v>
      </c>
      <c r="AX34" s="26">
        <v>2185.5</v>
      </c>
      <c r="AY34" s="26">
        <v>0</v>
      </c>
      <c r="AZ34" s="26">
        <v>711.58</v>
      </c>
      <c r="BA34" s="26">
        <v>311.14</v>
      </c>
      <c r="BB34" s="26">
        <v>208.68</v>
      </c>
      <c r="BC34" s="26">
        <v>162.62</v>
      </c>
      <c r="BD34" s="26">
        <v>0</v>
      </c>
      <c r="BE34" s="26">
        <v>0</v>
      </c>
      <c r="BF34" s="26">
        <v>0</v>
      </c>
      <c r="BG34" s="26">
        <v>0</v>
      </c>
      <c r="BH34" s="26">
        <v>0.01</v>
      </c>
      <c r="BI34" s="26">
        <v>0.02</v>
      </c>
      <c r="BJ34" s="26">
        <v>0</v>
      </c>
      <c r="BK34" s="26">
        <v>0.28999999999999998</v>
      </c>
      <c r="BL34" s="26">
        <v>0</v>
      </c>
      <c r="BM34" s="26">
        <v>0.13</v>
      </c>
      <c r="BN34" s="26">
        <v>0.01</v>
      </c>
      <c r="BO34" s="26">
        <v>0</v>
      </c>
      <c r="BP34" s="26">
        <v>0</v>
      </c>
      <c r="BQ34" s="26">
        <v>0</v>
      </c>
      <c r="BR34" s="26">
        <v>0.01</v>
      </c>
      <c r="BS34" s="26">
        <v>1.03</v>
      </c>
      <c r="BT34" s="26">
        <v>0</v>
      </c>
      <c r="BU34" s="26">
        <v>0</v>
      </c>
      <c r="BV34" s="26">
        <v>0.88</v>
      </c>
      <c r="BW34" s="26">
        <v>0.02</v>
      </c>
      <c r="BX34" s="26">
        <v>0</v>
      </c>
      <c r="BY34" s="26">
        <v>0</v>
      </c>
      <c r="BZ34" s="26">
        <v>0</v>
      </c>
      <c r="CA34" s="26">
        <v>0</v>
      </c>
      <c r="CB34" s="26">
        <v>34.1</v>
      </c>
      <c r="CC34" s="25">
        <v>29.7</v>
      </c>
      <c r="CE34" s="23">
        <v>0</v>
      </c>
      <c r="CG34" s="23">
        <v>0</v>
      </c>
      <c r="CH34" s="23">
        <v>0</v>
      </c>
      <c r="CI34" s="23">
        <v>0</v>
      </c>
      <c r="CJ34" s="23">
        <v>950</v>
      </c>
      <c r="CK34" s="23">
        <v>366</v>
      </c>
      <c r="CL34" s="23">
        <v>658</v>
      </c>
      <c r="CM34" s="23">
        <v>7.6</v>
      </c>
      <c r="CN34" s="23">
        <v>7.6</v>
      </c>
      <c r="CO34" s="23">
        <v>7.6</v>
      </c>
      <c r="CP34" s="23">
        <v>0</v>
      </c>
      <c r="CQ34" s="23">
        <v>0</v>
      </c>
      <c r="CR34" s="23">
        <v>18</v>
      </c>
    </row>
    <row r="35" spans="1:96" s="23" customFormat="1">
      <c r="A35" s="23" t="str">
        <f>"-"</f>
        <v>-</v>
      </c>
      <c r="B35" s="24" t="s">
        <v>95</v>
      </c>
      <c r="C35" s="25" t="str">
        <f>"40"</f>
        <v>40</v>
      </c>
      <c r="D35" s="25">
        <v>2.88</v>
      </c>
      <c r="E35" s="25">
        <v>2.88</v>
      </c>
      <c r="F35" s="25">
        <v>3.4</v>
      </c>
      <c r="G35" s="25">
        <v>0</v>
      </c>
      <c r="H35" s="25">
        <v>22.2</v>
      </c>
      <c r="I35" s="25">
        <v>126.95999999999998</v>
      </c>
      <c r="J35" s="26">
        <v>2.08</v>
      </c>
      <c r="K35" s="26">
        <v>0</v>
      </c>
      <c r="L35" s="26">
        <v>0</v>
      </c>
      <c r="M35" s="26">
        <v>0</v>
      </c>
      <c r="N35" s="26">
        <v>22.2</v>
      </c>
      <c r="O35" s="26">
        <v>0</v>
      </c>
      <c r="P35" s="26">
        <v>0</v>
      </c>
      <c r="Q35" s="26">
        <v>0</v>
      </c>
      <c r="R35" s="26">
        <v>0</v>
      </c>
      <c r="S35" s="26">
        <v>0.16</v>
      </c>
      <c r="T35" s="26">
        <v>0.72</v>
      </c>
      <c r="U35" s="26">
        <v>52</v>
      </c>
      <c r="V35" s="26">
        <v>146</v>
      </c>
      <c r="W35" s="26">
        <v>122.8</v>
      </c>
      <c r="X35" s="26">
        <v>13.6</v>
      </c>
      <c r="Y35" s="26">
        <v>87.6</v>
      </c>
      <c r="Z35" s="26">
        <v>0.08</v>
      </c>
      <c r="AA35" s="26">
        <v>16.8</v>
      </c>
      <c r="AB35" s="26">
        <v>12</v>
      </c>
      <c r="AC35" s="26">
        <v>18.8</v>
      </c>
      <c r="AD35" s="26">
        <v>0.08</v>
      </c>
      <c r="AE35" s="26">
        <v>0.02</v>
      </c>
      <c r="AF35" s="26">
        <v>0.15</v>
      </c>
      <c r="AG35" s="26">
        <v>0.08</v>
      </c>
      <c r="AH35" s="26">
        <v>0.72</v>
      </c>
      <c r="AI35" s="26">
        <v>0.4</v>
      </c>
      <c r="AJ35" s="26">
        <v>0</v>
      </c>
      <c r="AK35" s="26">
        <v>181.2</v>
      </c>
      <c r="AL35" s="26">
        <v>167.2</v>
      </c>
      <c r="AM35" s="26">
        <v>215.2</v>
      </c>
      <c r="AN35" s="26">
        <v>216</v>
      </c>
      <c r="AO35" s="26">
        <v>66</v>
      </c>
      <c r="AP35" s="26">
        <v>121.6</v>
      </c>
      <c r="AQ35" s="26">
        <v>38</v>
      </c>
      <c r="AR35" s="26">
        <v>128</v>
      </c>
      <c r="AS35" s="26">
        <v>94.4</v>
      </c>
      <c r="AT35" s="26">
        <v>96</v>
      </c>
      <c r="AU35" s="26">
        <v>212</v>
      </c>
      <c r="AV35" s="26">
        <v>68</v>
      </c>
      <c r="AW35" s="26">
        <v>56</v>
      </c>
      <c r="AX35" s="26">
        <v>636.4</v>
      </c>
      <c r="AY35" s="26">
        <v>0</v>
      </c>
      <c r="AZ35" s="26">
        <v>312</v>
      </c>
      <c r="BA35" s="26">
        <v>167.2</v>
      </c>
      <c r="BB35" s="26">
        <v>135.19999999999999</v>
      </c>
      <c r="BC35" s="26">
        <v>27.6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0.99</v>
      </c>
      <c r="BT35" s="26">
        <v>0</v>
      </c>
      <c r="BU35" s="26">
        <v>0</v>
      </c>
      <c r="BV35" s="26">
        <v>7.0000000000000007E-2</v>
      </c>
      <c r="BW35" s="26">
        <v>0.02</v>
      </c>
      <c r="BX35" s="26">
        <v>0.03</v>
      </c>
      <c r="BY35" s="26">
        <v>0</v>
      </c>
      <c r="BZ35" s="26">
        <v>0</v>
      </c>
      <c r="CA35" s="26">
        <v>0</v>
      </c>
      <c r="CB35" s="26">
        <v>10.64</v>
      </c>
      <c r="CC35" s="25">
        <v>11.64</v>
      </c>
      <c r="CE35" s="23">
        <v>18.8</v>
      </c>
      <c r="CG35" s="23">
        <v>2.1</v>
      </c>
      <c r="CH35" s="23">
        <v>2.1</v>
      </c>
      <c r="CI35" s="23">
        <v>2.1</v>
      </c>
      <c r="CJ35" s="23">
        <v>1038</v>
      </c>
      <c r="CK35" s="23">
        <v>249</v>
      </c>
      <c r="CL35" s="23">
        <v>643.5</v>
      </c>
      <c r="CM35" s="23">
        <v>0.9</v>
      </c>
      <c r="CN35" s="23">
        <v>0.9</v>
      </c>
      <c r="CO35" s="23">
        <v>0.9</v>
      </c>
      <c r="CP35" s="23">
        <v>0</v>
      </c>
      <c r="CQ35" s="23">
        <v>0</v>
      </c>
      <c r="CR35" s="23">
        <v>9.6999999999999993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2.62</v>
      </c>
      <c r="CE36" s="23">
        <v>0</v>
      </c>
      <c r="CG36" s="23">
        <v>0</v>
      </c>
      <c r="CH36" s="23">
        <v>0</v>
      </c>
      <c r="CI36" s="23">
        <v>0</v>
      </c>
      <c r="CJ36" s="23">
        <v>802.15</v>
      </c>
      <c r="CK36" s="23">
        <v>309.04000000000002</v>
      </c>
      <c r="CL36" s="23">
        <v>555.6</v>
      </c>
      <c r="CM36" s="23">
        <v>6.42</v>
      </c>
      <c r="CN36" s="23">
        <v>6.42</v>
      </c>
      <c r="CO36" s="23">
        <v>6.42</v>
      </c>
      <c r="CP36" s="23">
        <v>0</v>
      </c>
      <c r="CQ36" s="23">
        <v>0</v>
      </c>
      <c r="CR36" s="23">
        <v>2.1800000000000002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1.21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0.73</v>
      </c>
    </row>
    <row r="38" spans="1:96" s="27" customFormat="1" ht="11.4">
      <c r="B38" s="28" t="s">
        <v>113</v>
      </c>
      <c r="C38" s="29"/>
      <c r="D38" s="29">
        <v>18.41</v>
      </c>
      <c r="E38" s="29">
        <v>5.49</v>
      </c>
      <c r="F38" s="29">
        <v>13.26</v>
      </c>
      <c r="G38" s="29">
        <v>3.99</v>
      </c>
      <c r="H38" s="29">
        <v>125.78</v>
      </c>
      <c r="I38" s="29">
        <v>689.69</v>
      </c>
      <c r="J38" s="30">
        <v>6.69</v>
      </c>
      <c r="K38" s="30">
        <v>0.1</v>
      </c>
      <c r="L38" s="30">
        <v>0</v>
      </c>
      <c r="M38" s="30">
        <v>0</v>
      </c>
      <c r="N38" s="30">
        <v>40.43</v>
      </c>
      <c r="O38" s="30">
        <v>81.3</v>
      </c>
      <c r="P38" s="30">
        <v>4.04</v>
      </c>
      <c r="Q38" s="30">
        <v>0</v>
      </c>
      <c r="R38" s="30">
        <v>0</v>
      </c>
      <c r="S38" s="30">
        <v>0.55000000000000004</v>
      </c>
      <c r="T38" s="30">
        <v>4.07</v>
      </c>
      <c r="U38" s="30">
        <v>530</v>
      </c>
      <c r="V38" s="30">
        <v>444.29</v>
      </c>
      <c r="W38" s="30">
        <v>254.59</v>
      </c>
      <c r="X38" s="30">
        <v>74.83</v>
      </c>
      <c r="Y38" s="30">
        <v>296.25</v>
      </c>
      <c r="Z38" s="30">
        <v>2.54</v>
      </c>
      <c r="AA38" s="30">
        <v>53.6</v>
      </c>
      <c r="AB38" s="30">
        <v>37.33</v>
      </c>
      <c r="AC38" s="30">
        <v>60.27</v>
      </c>
      <c r="AD38" s="30">
        <v>1.94</v>
      </c>
      <c r="AE38" s="30">
        <v>0.24</v>
      </c>
      <c r="AF38" s="30">
        <v>0.33</v>
      </c>
      <c r="AG38" s="30">
        <v>1.87</v>
      </c>
      <c r="AH38" s="30">
        <v>5.72</v>
      </c>
      <c r="AI38" s="30">
        <v>0.87</v>
      </c>
      <c r="AJ38" s="30">
        <v>0</v>
      </c>
      <c r="AK38" s="30">
        <v>943.59</v>
      </c>
      <c r="AL38" s="30">
        <v>926.91</v>
      </c>
      <c r="AM38" s="30">
        <v>1571.41</v>
      </c>
      <c r="AN38" s="30">
        <v>754.76</v>
      </c>
      <c r="AO38" s="30">
        <v>355.27</v>
      </c>
      <c r="AP38" s="30">
        <v>640.79</v>
      </c>
      <c r="AQ38" s="30">
        <v>235.81</v>
      </c>
      <c r="AR38" s="30">
        <v>949.51</v>
      </c>
      <c r="AS38" s="30">
        <v>669.52</v>
      </c>
      <c r="AT38" s="30">
        <v>706.84</v>
      </c>
      <c r="AU38" s="30">
        <v>786.87</v>
      </c>
      <c r="AV38" s="30">
        <v>343.3</v>
      </c>
      <c r="AW38" s="30">
        <v>511.9</v>
      </c>
      <c r="AX38" s="30">
        <v>4178.1099999999997</v>
      </c>
      <c r="AY38" s="30">
        <v>0</v>
      </c>
      <c r="AZ38" s="30">
        <v>1472.05</v>
      </c>
      <c r="BA38" s="30">
        <v>760.29</v>
      </c>
      <c r="BB38" s="30">
        <v>694.83</v>
      </c>
      <c r="BC38" s="30">
        <v>323.36</v>
      </c>
      <c r="BD38" s="30">
        <v>0.13</v>
      </c>
      <c r="BE38" s="30">
        <v>0.06</v>
      </c>
      <c r="BF38" s="30">
        <v>0.03</v>
      </c>
      <c r="BG38" s="30">
        <v>7.0000000000000007E-2</v>
      </c>
      <c r="BH38" s="30">
        <v>0.09</v>
      </c>
      <c r="BI38" s="30">
        <v>0.39</v>
      </c>
      <c r="BJ38" s="30">
        <v>0</v>
      </c>
      <c r="BK38" s="30">
        <v>1.42</v>
      </c>
      <c r="BL38" s="30">
        <v>0</v>
      </c>
      <c r="BM38" s="30">
        <v>0.47</v>
      </c>
      <c r="BN38" s="30">
        <v>0.01</v>
      </c>
      <c r="BO38" s="30">
        <v>0</v>
      </c>
      <c r="BP38" s="30">
        <v>0</v>
      </c>
      <c r="BQ38" s="30">
        <v>7.0000000000000007E-2</v>
      </c>
      <c r="BR38" s="30">
        <v>0.12</v>
      </c>
      <c r="BS38" s="30">
        <v>3.02</v>
      </c>
      <c r="BT38" s="30">
        <v>0</v>
      </c>
      <c r="BU38" s="30">
        <v>0</v>
      </c>
      <c r="BV38" s="30">
        <v>1.45</v>
      </c>
      <c r="BW38" s="30">
        <v>0.06</v>
      </c>
      <c r="BX38" s="30">
        <v>0.03</v>
      </c>
      <c r="BY38" s="30">
        <v>0</v>
      </c>
      <c r="BZ38" s="30">
        <v>0</v>
      </c>
      <c r="CA38" s="30">
        <v>0</v>
      </c>
      <c r="CB38" s="30">
        <v>346.01</v>
      </c>
      <c r="CC38" s="29">
        <f>SUM($CC$32:$CC$37)</f>
        <v>66.05</v>
      </c>
      <c r="CD38" s="27">
        <f>$I$38/$I$53*100</f>
        <v>19.006793159990632</v>
      </c>
      <c r="CE38" s="27">
        <v>59.82</v>
      </c>
      <c r="CG38" s="27">
        <v>13.3</v>
      </c>
      <c r="CH38" s="27">
        <v>6.26</v>
      </c>
      <c r="CI38" s="27">
        <v>9.7799999999999994</v>
      </c>
      <c r="CJ38" s="27">
        <v>4953.38</v>
      </c>
      <c r="CK38" s="27">
        <v>1907.5</v>
      </c>
      <c r="CL38" s="27">
        <v>3430.44</v>
      </c>
      <c r="CM38" s="27">
        <v>39.94</v>
      </c>
      <c r="CN38" s="27">
        <v>25.17</v>
      </c>
      <c r="CO38" s="27">
        <v>32.56</v>
      </c>
      <c r="CP38" s="27">
        <v>10.38</v>
      </c>
      <c r="CQ38" s="27">
        <v>0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17.79</v>
      </c>
      <c r="CE40" s="23">
        <v>27.28</v>
      </c>
      <c r="CG40" s="23">
        <v>15.94</v>
      </c>
      <c r="CH40" s="23">
        <v>9.81</v>
      </c>
      <c r="CI40" s="23">
        <v>12.87</v>
      </c>
      <c r="CJ40" s="23">
        <v>524.64</v>
      </c>
      <c r="CK40" s="23">
        <v>144.15</v>
      </c>
      <c r="CL40" s="23">
        <v>334.4</v>
      </c>
      <c r="CM40" s="23">
        <v>4.99</v>
      </c>
      <c r="CN40" s="23">
        <v>3.26</v>
      </c>
      <c r="CO40" s="23">
        <v>4.13</v>
      </c>
      <c r="CP40" s="23">
        <v>1.2</v>
      </c>
      <c r="CQ40" s="23">
        <v>0.5</v>
      </c>
      <c r="CR40" s="23">
        <v>10.78</v>
      </c>
    </row>
    <row r="41" spans="1:96" s="23" customFormat="1" ht="24">
      <c r="A41" s="23" t="str">
        <f>"80"</f>
        <v>80</v>
      </c>
      <c r="B41" s="24" t="s">
        <v>101</v>
      </c>
      <c r="C41" s="25" t="str">
        <f>"250"</f>
        <v>250</v>
      </c>
      <c r="D41" s="25">
        <v>5.19</v>
      </c>
      <c r="E41" s="25">
        <v>2.12</v>
      </c>
      <c r="F41" s="25">
        <v>4.8</v>
      </c>
      <c r="G41" s="25">
        <v>1.97</v>
      </c>
      <c r="H41" s="25">
        <v>21.97</v>
      </c>
      <c r="I41" s="25">
        <v>149.845600072</v>
      </c>
      <c r="J41" s="26">
        <v>1.37</v>
      </c>
      <c r="K41" s="26">
        <v>0.98</v>
      </c>
      <c r="L41" s="26">
        <v>0</v>
      </c>
      <c r="M41" s="26">
        <v>0</v>
      </c>
      <c r="N41" s="26">
        <v>3.17</v>
      </c>
      <c r="O41" s="26">
        <v>16.86</v>
      </c>
      <c r="P41" s="26">
        <v>1.95</v>
      </c>
      <c r="Q41" s="26">
        <v>0</v>
      </c>
      <c r="R41" s="26">
        <v>0</v>
      </c>
      <c r="S41" s="26">
        <v>0.26</v>
      </c>
      <c r="T41" s="26">
        <v>2.63</v>
      </c>
      <c r="U41" s="26">
        <v>512.01</v>
      </c>
      <c r="V41" s="26">
        <v>518.52</v>
      </c>
      <c r="W41" s="26">
        <v>35.479999999999997</v>
      </c>
      <c r="X41" s="26">
        <v>33.44</v>
      </c>
      <c r="Y41" s="26">
        <v>109.45</v>
      </c>
      <c r="Z41" s="26">
        <v>1.55</v>
      </c>
      <c r="AA41" s="26">
        <v>48.75</v>
      </c>
      <c r="AB41" s="26">
        <v>1487.32</v>
      </c>
      <c r="AC41" s="26">
        <v>347.44</v>
      </c>
      <c r="AD41" s="26">
        <v>0.96</v>
      </c>
      <c r="AE41" s="26">
        <v>0.13</v>
      </c>
      <c r="AF41" s="26">
        <v>0.13</v>
      </c>
      <c r="AG41" s="26">
        <v>1.1200000000000001</v>
      </c>
      <c r="AH41" s="26">
        <v>2.67</v>
      </c>
      <c r="AI41" s="26">
        <v>6.29</v>
      </c>
      <c r="AJ41" s="26">
        <v>0</v>
      </c>
      <c r="AK41" s="26">
        <v>199.12</v>
      </c>
      <c r="AL41" s="26">
        <v>175.95</v>
      </c>
      <c r="AM41" s="26">
        <v>373.39</v>
      </c>
      <c r="AN41" s="26">
        <v>228.13</v>
      </c>
      <c r="AO41" s="26">
        <v>108.27</v>
      </c>
      <c r="AP41" s="26">
        <v>174.75</v>
      </c>
      <c r="AQ41" s="26">
        <v>67.459999999999994</v>
      </c>
      <c r="AR41" s="26">
        <v>199.98</v>
      </c>
      <c r="AS41" s="26">
        <v>273.05</v>
      </c>
      <c r="AT41" s="26">
        <v>296.17</v>
      </c>
      <c r="AU41" s="26">
        <v>338.97</v>
      </c>
      <c r="AV41" s="26">
        <v>94.41</v>
      </c>
      <c r="AW41" s="26">
        <v>132.94</v>
      </c>
      <c r="AX41" s="26">
        <v>707.84</v>
      </c>
      <c r="AY41" s="26">
        <v>2.33</v>
      </c>
      <c r="AZ41" s="26">
        <v>171.64</v>
      </c>
      <c r="BA41" s="26">
        <v>247.71</v>
      </c>
      <c r="BB41" s="26">
        <v>144.08000000000001</v>
      </c>
      <c r="BC41" s="26">
        <v>77.7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0.16</v>
      </c>
      <c r="BL41" s="26">
        <v>0</v>
      </c>
      <c r="BM41" s="26">
        <v>7.0000000000000007E-2</v>
      </c>
      <c r="BN41" s="26">
        <v>0.01</v>
      </c>
      <c r="BO41" s="26">
        <v>0.01</v>
      </c>
      <c r="BP41" s="26">
        <v>0</v>
      </c>
      <c r="BQ41" s="26">
        <v>0</v>
      </c>
      <c r="BR41" s="26">
        <v>0</v>
      </c>
      <c r="BS41" s="26">
        <v>0.48</v>
      </c>
      <c r="BT41" s="26">
        <v>0</v>
      </c>
      <c r="BU41" s="26">
        <v>0</v>
      </c>
      <c r="BV41" s="26">
        <v>1.03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244.33</v>
      </c>
      <c r="CC41" s="25">
        <v>22.18</v>
      </c>
      <c r="CE41" s="23">
        <v>296.64</v>
      </c>
      <c r="CG41" s="23">
        <v>3.43</v>
      </c>
      <c r="CH41" s="23">
        <v>2.94</v>
      </c>
      <c r="CI41" s="23">
        <v>3.19</v>
      </c>
      <c r="CJ41" s="23">
        <v>288.8</v>
      </c>
      <c r="CK41" s="23">
        <v>144</v>
      </c>
      <c r="CL41" s="23">
        <v>216.4</v>
      </c>
      <c r="CM41" s="23">
        <v>2.5499999999999998</v>
      </c>
      <c r="CN41" s="23">
        <v>1.86</v>
      </c>
      <c r="CO41" s="23">
        <v>2.2000000000000002</v>
      </c>
      <c r="CP41" s="23">
        <v>0</v>
      </c>
      <c r="CQ41" s="23">
        <v>1.25</v>
      </c>
      <c r="CR41" s="23">
        <v>13.44</v>
      </c>
    </row>
    <row r="42" spans="1:96" s="23" customFormat="1" ht="24">
      <c r="A42" s="23" t="str">
        <f>"39/3"</f>
        <v>39/3</v>
      </c>
      <c r="B42" s="24" t="s">
        <v>102</v>
      </c>
      <c r="C42" s="25" t="str">
        <f>"180"</f>
        <v>180</v>
      </c>
      <c r="D42" s="25">
        <v>7.94</v>
      </c>
      <c r="E42" s="25">
        <v>0.05</v>
      </c>
      <c r="F42" s="25">
        <v>6.33</v>
      </c>
      <c r="G42" s="25">
        <v>2.0699999999999998</v>
      </c>
      <c r="H42" s="25">
        <v>41.44</v>
      </c>
      <c r="I42" s="25">
        <v>243.94201140000001</v>
      </c>
      <c r="J42" s="26">
        <v>3.21</v>
      </c>
      <c r="K42" s="26">
        <v>0.13</v>
      </c>
      <c r="L42" s="26">
        <v>0</v>
      </c>
      <c r="M42" s="26">
        <v>0</v>
      </c>
      <c r="N42" s="26">
        <v>0.95</v>
      </c>
      <c r="O42" s="26">
        <v>33.630000000000003</v>
      </c>
      <c r="P42" s="26">
        <v>6.86</v>
      </c>
      <c r="Q42" s="26">
        <v>0</v>
      </c>
      <c r="R42" s="26">
        <v>0</v>
      </c>
      <c r="S42" s="26">
        <v>0</v>
      </c>
      <c r="T42" s="26">
        <v>2.0699999999999998</v>
      </c>
      <c r="U42" s="26">
        <v>347.69</v>
      </c>
      <c r="V42" s="26">
        <v>242.25</v>
      </c>
      <c r="W42" s="26">
        <v>17.010000000000002</v>
      </c>
      <c r="X42" s="26">
        <v>121.6</v>
      </c>
      <c r="Y42" s="26">
        <v>179.39</v>
      </c>
      <c r="Z42" s="26">
        <v>4.1900000000000004</v>
      </c>
      <c r="AA42" s="26">
        <v>24</v>
      </c>
      <c r="AB42" s="26">
        <v>21.95</v>
      </c>
      <c r="AC42" s="26">
        <v>28.28</v>
      </c>
      <c r="AD42" s="26">
        <v>0.56999999999999995</v>
      </c>
      <c r="AE42" s="26">
        <v>0.23</v>
      </c>
      <c r="AF42" s="26">
        <v>0.12</v>
      </c>
      <c r="AG42" s="26">
        <v>2.29</v>
      </c>
      <c r="AH42" s="26">
        <v>4.6100000000000003</v>
      </c>
      <c r="AI42" s="26">
        <v>0</v>
      </c>
      <c r="AJ42" s="26">
        <v>0</v>
      </c>
      <c r="AK42" s="26">
        <v>371.94</v>
      </c>
      <c r="AL42" s="26">
        <v>290.47000000000003</v>
      </c>
      <c r="AM42" s="26">
        <v>471</v>
      </c>
      <c r="AN42" s="26">
        <v>334.54</v>
      </c>
      <c r="AO42" s="26">
        <v>201.39</v>
      </c>
      <c r="AP42" s="26">
        <v>253.25</v>
      </c>
      <c r="AQ42" s="26">
        <v>115.25</v>
      </c>
      <c r="AR42" s="26">
        <v>373.19</v>
      </c>
      <c r="AS42" s="26">
        <v>365.32</v>
      </c>
      <c r="AT42" s="26">
        <v>702.9</v>
      </c>
      <c r="AU42" s="26">
        <v>693.45</v>
      </c>
      <c r="AV42" s="26">
        <v>189.92</v>
      </c>
      <c r="AW42" s="26">
        <v>452.29</v>
      </c>
      <c r="AX42" s="26">
        <v>1423.61</v>
      </c>
      <c r="AY42" s="26">
        <v>0</v>
      </c>
      <c r="AZ42" s="26">
        <v>315.93</v>
      </c>
      <c r="BA42" s="26">
        <v>382.66</v>
      </c>
      <c r="BB42" s="26">
        <v>271.74</v>
      </c>
      <c r="BC42" s="26">
        <v>207.24</v>
      </c>
      <c r="BD42" s="26">
        <v>0.16</v>
      </c>
      <c r="BE42" s="26">
        <v>7.0000000000000007E-2</v>
      </c>
      <c r="BF42" s="26">
        <v>0.04</v>
      </c>
      <c r="BG42" s="26">
        <v>0.09</v>
      </c>
      <c r="BH42" s="26">
        <v>0.1</v>
      </c>
      <c r="BI42" s="26">
        <v>0.47</v>
      </c>
      <c r="BJ42" s="26">
        <v>0</v>
      </c>
      <c r="BK42" s="26">
        <v>1.63</v>
      </c>
      <c r="BL42" s="26">
        <v>0</v>
      </c>
      <c r="BM42" s="26">
        <v>0.43</v>
      </c>
      <c r="BN42" s="26">
        <v>0.01</v>
      </c>
      <c r="BO42" s="26">
        <v>0</v>
      </c>
      <c r="BP42" s="26">
        <v>0</v>
      </c>
      <c r="BQ42" s="26">
        <v>0.09</v>
      </c>
      <c r="BR42" s="26">
        <v>0.15</v>
      </c>
      <c r="BS42" s="26">
        <v>1.73</v>
      </c>
      <c r="BT42" s="26">
        <v>0.01</v>
      </c>
      <c r="BU42" s="26">
        <v>0</v>
      </c>
      <c r="BV42" s="26">
        <v>0.71</v>
      </c>
      <c r="BW42" s="26">
        <v>7.0000000000000007E-2</v>
      </c>
      <c r="BX42" s="26">
        <v>0</v>
      </c>
      <c r="BY42" s="26">
        <v>0</v>
      </c>
      <c r="BZ42" s="26">
        <v>0</v>
      </c>
      <c r="CA42" s="26">
        <v>0</v>
      </c>
      <c r="CB42" s="26">
        <v>106.75</v>
      </c>
      <c r="CC42" s="25">
        <v>12.36</v>
      </c>
      <c r="CE42" s="23">
        <v>27.66</v>
      </c>
      <c r="CG42" s="23">
        <v>37.53</v>
      </c>
      <c r="CH42" s="23">
        <v>20.66</v>
      </c>
      <c r="CI42" s="23">
        <v>29.1</v>
      </c>
      <c r="CJ42" s="23">
        <v>2345.9899999999998</v>
      </c>
      <c r="CK42" s="23">
        <v>1155.1500000000001</v>
      </c>
      <c r="CL42" s="23">
        <v>1750.57</v>
      </c>
      <c r="CM42" s="23">
        <v>34.299999999999997</v>
      </c>
      <c r="CN42" s="23">
        <v>22.82</v>
      </c>
      <c r="CO42" s="23">
        <v>28.56</v>
      </c>
      <c r="CP42" s="23">
        <v>0</v>
      </c>
      <c r="CQ42" s="23">
        <v>0.9</v>
      </c>
      <c r="CR42" s="23">
        <v>7.49</v>
      </c>
    </row>
    <row r="43" spans="1:96" s="23" customFormat="1">
      <c r="A43" s="23" t="str">
        <f>"16/10"</f>
        <v>16/10</v>
      </c>
      <c r="B43" s="24" t="s">
        <v>103</v>
      </c>
      <c r="C43" s="25" t="str">
        <f>"100"</f>
        <v>100</v>
      </c>
      <c r="D43" s="25">
        <v>12.5</v>
      </c>
      <c r="E43" s="25">
        <v>11.61</v>
      </c>
      <c r="F43" s="25">
        <v>14.48</v>
      </c>
      <c r="G43" s="25">
        <v>1.89</v>
      </c>
      <c r="H43" s="25">
        <v>6.2</v>
      </c>
      <c r="I43" s="25">
        <v>205.42482222222264</v>
      </c>
      <c r="J43" s="26">
        <v>4.54</v>
      </c>
      <c r="K43" s="26">
        <v>1.44</v>
      </c>
      <c r="L43" s="26">
        <v>0</v>
      </c>
      <c r="M43" s="26">
        <v>0</v>
      </c>
      <c r="N43" s="26">
        <v>0.91</v>
      </c>
      <c r="O43" s="26">
        <v>5.07</v>
      </c>
      <c r="P43" s="26">
        <v>0.22</v>
      </c>
      <c r="Q43" s="26">
        <v>0</v>
      </c>
      <c r="R43" s="26">
        <v>0</v>
      </c>
      <c r="S43" s="26">
        <v>0.12</v>
      </c>
      <c r="T43" s="26">
        <v>1.61</v>
      </c>
      <c r="U43" s="26">
        <v>67.97</v>
      </c>
      <c r="V43" s="26">
        <v>52.96</v>
      </c>
      <c r="W43" s="26">
        <v>31.51</v>
      </c>
      <c r="X43" s="26">
        <v>4.75</v>
      </c>
      <c r="Y43" s="26">
        <v>62.19</v>
      </c>
      <c r="Z43" s="26">
        <v>0.82</v>
      </c>
      <c r="AA43" s="26">
        <v>43.59</v>
      </c>
      <c r="AB43" s="26">
        <v>18.78</v>
      </c>
      <c r="AC43" s="26">
        <v>82.48</v>
      </c>
      <c r="AD43" s="26">
        <v>1.41</v>
      </c>
      <c r="AE43" s="26">
        <v>0.02</v>
      </c>
      <c r="AF43" s="26">
        <v>0.08</v>
      </c>
      <c r="AG43" s="26">
        <v>3</v>
      </c>
      <c r="AH43" s="26">
        <v>9.1199999999999992</v>
      </c>
      <c r="AI43" s="26">
        <v>0.03</v>
      </c>
      <c r="AJ43" s="26">
        <v>0</v>
      </c>
      <c r="AK43" s="26">
        <v>747.76</v>
      </c>
      <c r="AL43" s="26">
        <v>758.41</v>
      </c>
      <c r="AM43" s="26">
        <v>1144.23</v>
      </c>
      <c r="AN43" s="26">
        <v>1273.77</v>
      </c>
      <c r="AO43" s="26">
        <v>353.08</v>
      </c>
      <c r="AP43" s="26">
        <v>643.79</v>
      </c>
      <c r="AQ43" s="26">
        <v>52.11</v>
      </c>
      <c r="AR43" s="26">
        <v>672.34</v>
      </c>
      <c r="AS43" s="26">
        <v>126.42</v>
      </c>
      <c r="AT43" s="26">
        <v>148.15</v>
      </c>
      <c r="AU43" s="26">
        <v>214.71</v>
      </c>
      <c r="AV43" s="26">
        <v>376.88</v>
      </c>
      <c r="AW43" s="26">
        <v>86.16</v>
      </c>
      <c r="AX43" s="26">
        <v>558.49</v>
      </c>
      <c r="AY43" s="26">
        <v>0.84</v>
      </c>
      <c r="AZ43" s="26">
        <v>184.8</v>
      </c>
      <c r="BA43" s="26">
        <v>176.79</v>
      </c>
      <c r="BB43" s="26">
        <v>474.83</v>
      </c>
      <c r="BC43" s="26">
        <v>181.93</v>
      </c>
      <c r="BD43" s="26">
        <v>0</v>
      </c>
      <c r="BE43" s="26">
        <v>0</v>
      </c>
      <c r="BF43" s="26">
        <v>0.01</v>
      </c>
      <c r="BG43" s="26">
        <v>0.04</v>
      </c>
      <c r="BH43" s="26">
        <v>0.03</v>
      </c>
      <c r="BI43" s="26">
        <v>7.0000000000000007E-2</v>
      </c>
      <c r="BJ43" s="26">
        <v>0.01</v>
      </c>
      <c r="BK43" s="26">
        <v>0.31</v>
      </c>
      <c r="BL43" s="26">
        <v>0.01</v>
      </c>
      <c r="BM43" s="26">
        <v>0.18</v>
      </c>
      <c r="BN43" s="26">
        <v>0.01</v>
      </c>
      <c r="BO43" s="26">
        <v>0.01</v>
      </c>
      <c r="BP43" s="26">
        <v>0</v>
      </c>
      <c r="BQ43" s="26">
        <v>0.01</v>
      </c>
      <c r="BR43" s="26">
        <v>0.02</v>
      </c>
      <c r="BS43" s="26">
        <v>0.64</v>
      </c>
      <c r="BT43" s="26">
        <v>0</v>
      </c>
      <c r="BU43" s="26">
        <v>0</v>
      </c>
      <c r="BV43" s="26">
        <v>1.1200000000000001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77.150000000000006</v>
      </c>
      <c r="CC43" s="25">
        <v>48.41</v>
      </c>
      <c r="CE43" s="23">
        <v>46.72</v>
      </c>
      <c r="CG43" s="23">
        <v>16.91</v>
      </c>
      <c r="CH43" s="23">
        <v>9.26</v>
      </c>
      <c r="CI43" s="23">
        <v>13.09</v>
      </c>
      <c r="CJ43" s="23">
        <v>471.48</v>
      </c>
      <c r="CK43" s="23">
        <v>230.94</v>
      </c>
      <c r="CL43" s="23">
        <v>351.21</v>
      </c>
      <c r="CM43" s="23">
        <v>3.83</v>
      </c>
      <c r="CN43" s="23">
        <v>2.89</v>
      </c>
      <c r="CO43" s="23">
        <v>3.36</v>
      </c>
      <c r="CP43" s="23">
        <v>0</v>
      </c>
      <c r="CQ43" s="23">
        <v>0.56000000000000005</v>
      </c>
      <c r="CR43" s="23">
        <v>29.5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3.16</v>
      </c>
      <c r="CE44" s="23">
        <v>5.18</v>
      </c>
      <c r="CG44" s="23">
        <v>31.29</v>
      </c>
      <c r="CH44" s="23">
        <v>16.29</v>
      </c>
      <c r="CI44" s="23">
        <v>23.79</v>
      </c>
      <c r="CJ44" s="23">
        <v>142.41</v>
      </c>
      <c r="CK44" s="23">
        <v>58.71</v>
      </c>
      <c r="CL44" s="23">
        <v>100.56</v>
      </c>
      <c r="CM44" s="23">
        <v>7.93</v>
      </c>
      <c r="CN44" s="23">
        <v>4.7300000000000004</v>
      </c>
      <c r="CO44" s="23">
        <v>6.37</v>
      </c>
      <c r="CP44" s="23">
        <v>0</v>
      </c>
      <c r="CQ44" s="23">
        <v>0.5</v>
      </c>
      <c r="CR44" s="23">
        <v>1.91</v>
      </c>
    </row>
    <row r="45" spans="1:96" s="23" customFormat="1">
      <c r="A45" s="23" t="str">
        <f>"2"</f>
        <v>2</v>
      </c>
      <c r="B45" s="24" t="s">
        <v>96</v>
      </c>
      <c r="C45" s="25" t="str">
        <f>"31,7"</f>
        <v>31,7</v>
      </c>
      <c r="D45" s="25">
        <v>2.1</v>
      </c>
      <c r="E45" s="25">
        <v>0</v>
      </c>
      <c r="F45" s="25">
        <v>0.21</v>
      </c>
      <c r="G45" s="25">
        <v>0.21</v>
      </c>
      <c r="H45" s="25">
        <v>14.87</v>
      </c>
      <c r="I45" s="25">
        <v>70.976617000000005</v>
      </c>
      <c r="J45" s="26">
        <v>0</v>
      </c>
      <c r="K45" s="26">
        <v>0</v>
      </c>
      <c r="L45" s="26">
        <v>0</v>
      </c>
      <c r="M45" s="26">
        <v>0</v>
      </c>
      <c r="N45" s="26">
        <v>0.35</v>
      </c>
      <c r="O45" s="26">
        <v>14.46</v>
      </c>
      <c r="P45" s="26">
        <v>0.06</v>
      </c>
      <c r="Q45" s="26">
        <v>0</v>
      </c>
      <c r="R45" s="26">
        <v>0</v>
      </c>
      <c r="S45" s="26">
        <v>0</v>
      </c>
      <c r="T45" s="26">
        <v>0.56999999999999995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101.21</v>
      </c>
      <c r="AL45" s="26">
        <v>105.35</v>
      </c>
      <c r="AM45" s="26">
        <v>161.34</v>
      </c>
      <c r="AN45" s="26">
        <v>53.5</v>
      </c>
      <c r="AO45" s="26">
        <v>31.72</v>
      </c>
      <c r="AP45" s="26">
        <v>63.43</v>
      </c>
      <c r="AQ45" s="26">
        <v>23.99</v>
      </c>
      <c r="AR45" s="26">
        <v>114.73</v>
      </c>
      <c r="AS45" s="26">
        <v>71.150000000000006</v>
      </c>
      <c r="AT45" s="26">
        <v>99.28</v>
      </c>
      <c r="AU45" s="26">
        <v>81.91</v>
      </c>
      <c r="AV45" s="26">
        <v>43.02</v>
      </c>
      <c r="AW45" s="26">
        <v>76.12</v>
      </c>
      <c r="AX45" s="26">
        <v>636.52</v>
      </c>
      <c r="AY45" s="26">
        <v>0</v>
      </c>
      <c r="AZ45" s="26">
        <v>207.39</v>
      </c>
      <c r="BA45" s="26">
        <v>90.18</v>
      </c>
      <c r="BB45" s="26">
        <v>59.85</v>
      </c>
      <c r="BC45" s="26">
        <v>47.44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0.09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12.39</v>
      </c>
      <c r="CC45" s="25">
        <v>2.0699999999999998</v>
      </c>
      <c r="CE45" s="23">
        <v>0</v>
      </c>
      <c r="CG45" s="23">
        <v>0</v>
      </c>
      <c r="CH45" s="23">
        <v>0</v>
      </c>
      <c r="CI45" s="23">
        <v>0</v>
      </c>
      <c r="CJ45" s="23">
        <v>605.63</v>
      </c>
      <c r="CK45" s="23">
        <v>233.33</v>
      </c>
      <c r="CL45" s="23">
        <v>419.48</v>
      </c>
      <c r="CM45" s="23">
        <v>4.8499999999999996</v>
      </c>
      <c r="CN45" s="23">
        <v>4.8499999999999996</v>
      </c>
      <c r="CO45" s="23">
        <v>4.8499999999999996</v>
      </c>
      <c r="CP45" s="23">
        <v>0</v>
      </c>
      <c r="CQ45" s="23">
        <v>0</v>
      </c>
      <c r="CR45" s="23">
        <v>1.73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1.27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1.06</v>
      </c>
    </row>
    <row r="47" spans="1:96" s="19" customFormat="1">
      <c r="A47" s="19" t="str">
        <f>"5"</f>
        <v>5</v>
      </c>
      <c r="B47" s="20" t="s">
        <v>106</v>
      </c>
      <c r="C47" s="21" t="str">
        <f>"180"</f>
        <v>180</v>
      </c>
      <c r="D47" s="21">
        <v>0.9</v>
      </c>
      <c r="E47" s="21">
        <v>0</v>
      </c>
      <c r="F47" s="21">
        <v>0.18</v>
      </c>
      <c r="G47" s="21">
        <v>0</v>
      </c>
      <c r="H47" s="21">
        <v>18.54</v>
      </c>
      <c r="I47" s="21">
        <v>77.831999999999994</v>
      </c>
      <c r="J47" s="22">
        <v>0</v>
      </c>
      <c r="K47" s="22">
        <v>0</v>
      </c>
      <c r="L47" s="22">
        <v>0</v>
      </c>
      <c r="M47" s="22">
        <v>0</v>
      </c>
      <c r="N47" s="22">
        <v>17.82</v>
      </c>
      <c r="O47" s="22">
        <v>0.36</v>
      </c>
      <c r="P47" s="22">
        <v>0.36</v>
      </c>
      <c r="Q47" s="22">
        <v>0</v>
      </c>
      <c r="R47" s="22">
        <v>0</v>
      </c>
      <c r="S47" s="22">
        <v>0.9</v>
      </c>
      <c r="T47" s="22">
        <v>0.54</v>
      </c>
      <c r="U47" s="22">
        <v>10.8</v>
      </c>
      <c r="V47" s="22">
        <v>216</v>
      </c>
      <c r="W47" s="22">
        <v>12.6</v>
      </c>
      <c r="X47" s="22">
        <v>7.2</v>
      </c>
      <c r="Y47" s="22">
        <v>12.6</v>
      </c>
      <c r="Z47" s="22">
        <v>2.52</v>
      </c>
      <c r="AA47" s="22">
        <v>0</v>
      </c>
      <c r="AB47" s="22">
        <v>0</v>
      </c>
      <c r="AC47" s="22">
        <v>0</v>
      </c>
      <c r="AD47" s="22">
        <v>0.18</v>
      </c>
      <c r="AE47" s="22">
        <v>0.02</v>
      </c>
      <c r="AF47" s="22">
        <v>0.02</v>
      </c>
      <c r="AG47" s="22">
        <v>0.18</v>
      </c>
      <c r="AH47" s="22">
        <v>0.36</v>
      </c>
      <c r="AI47" s="22">
        <v>3.6</v>
      </c>
      <c r="AJ47" s="22">
        <v>0.36</v>
      </c>
      <c r="AK47" s="22">
        <v>14.4</v>
      </c>
      <c r="AL47" s="22">
        <v>18</v>
      </c>
      <c r="AM47" s="22">
        <v>25.2</v>
      </c>
      <c r="AN47" s="22">
        <v>25.2</v>
      </c>
      <c r="AO47" s="22">
        <v>3.6</v>
      </c>
      <c r="AP47" s="22">
        <v>14.4</v>
      </c>
      <c r="AQ47" s="22">
        <v>3.6</v>
      </c>
      <c r="AR47" s="22">
        <v>12.6</v>
      </c>
      <c r="AS47" s="22">
        <v>23.4</v>
      </c>
      <c r="AT47" s="22">
        <v>14.4</v>
      </c>
      <c r="AU47" s="22">
        <v>104.4</v>
      </c>
      <c r="AV47" s="22">
        <v>9</v>
      </c>
      <c r="AW47" s="22">
        <v>19.8</v>
      </c>
      <c r="AX47" s="22">
        <v>57.6</v>
      </c>
      <c r="AY47" s="22">
        <v>0</v>
      </c>
      <c r="AZ47" s="22">
        <v>18</v>
      </c>
      <c r="BA47" s="22">
        <v>21.6</v>
      </c>
      <c r="BB47" s="22">
        <v>9</v>
      </c>
      <c r="BC47" s="22">
        <v>7.2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158.58000000000001</v>
      </c>
      <c r="CC47" s="21">
        <v>10.11</v>
      </c>
      <c r="CE47" s="19">
        <v>0</v>
      </c>
      <c r="CG47" s="19">
        <v>4</v>
      </c>
      <c r="CH47" s="19">
        <v>4</v>
      </c>
      <c r="CI47" s="19">
        <v>4</v>
      </c>
      <c r="CJ47" s="19">
        <v>400</v>
      </c>
      <c r="CK47" s="19">
        <v>182</v>
      </c>
      <c r="CL47" s="19">
        <v>291</v>
      </c>
      <c r="CM47" s="19">
        <v>0.6</v>
      </c>
      <c r="CN47" s="19">
        <v>0.6</v>
      </c>
      <c r="CO47" s="19">
        <v>0.6</v>
      </c>
      <c r="CP47" s="19">
        <v>0</v>
      </c>
      <c r="CQ47" s="19">
        <v>0</v>
      </c>
      <c r="CR47" s="19">
        <v>8.42</v>
      </c>
    </row>
    <row r="48" spans="1:96" s="27" customFormat="1" ht="11.4">
      <c r="B48" s="28" t="s">
        <v>115</v>
      </c>
      <c r="C48" s="29"/>
      <c r="D48" s="29">
        <v>32.14</v>
      </c>
      <c r="E48" s="29">
        <v>13.78</v>
      </c>
      <c r="F48" s="29">
        <v>33.83</v>
      </c>
      <c r="G48" s="29">
        <v>14</v>
      </c>
      <c r="H48" s="29">
        <v>124.55</v>
      </c>
      <c r="I48" s="29">
        <v>911.56</v>
      </c>
      <c r="J48" s="30">
        <v>10.77</v>
      </c>
      <c r="K48" s="30">
        <v>7.43</v>
      </c>
      <c r="L48" s="30">
        <v>0</v>
      </c>
      <c r="M48" s="30">
        <v>0</v>
      </c>
      <c r="N48" s="30">
        <v>32.92</v>
      </c>
      <c r="O48" s="30">
        <v>78.27</v>
      </c>
      <c r="P48" s="30">
        <v>13.36</v>
      </c>
      <c r="Q48" s="30">
        <v>0</v>
      </c>
      <c r="R48" s="30">
        <v>0</v>
      </c>
      <c r="S48" s="30">
        <v>1.95</v>
      </c>
      <c r="T48" s="30">
        <v>10.24</v>
      </c>
      <c r="U48" s="30">
        <v>1479.88</v>
      </c>
      <c r="V48" s="30">
        <v>1363.42</v>
      </c>
      <c r="W48" s="30">
        <v>141.87</v>
      </c>
      <c r="X48" s="30">
        <v>198.03</v>
      </c>
      <c r="Y48" s="30">
        <v>442.91</v>
      </c>
      <c r="Z48" s="30">
        <v>11.13</v>
      </c>
      <c r="AA48" s="30">
        <v>119.04</v>
      </c>
      <c r="AB48" s="30">
        <v>1707.6</v>
      </c>
      <c r="AC48" s="30">
        <v>503.67</v>
      </c>
      <c r="AD48" s="30">
        <v>6.99</v>
      </c>
      <c r="AE48" s="30">
        <v>0.48</v>
      </c>
      <c r="AF48" s="30">
        <v>0.41</v>
      </c>
      <c r="AG48" s="30">
        <v>7.05</v>
      </c>
      <c r="AH48" s="30">
        <v>17.98</v>
      </c>
      <c r="AI48" s="30">
        <v>13.39</v>
      </c>
      <c r="AJ48" s="30">
        <v>0.36</v>
      </c>
      <c r="AK48" s="30">
        <v>1480.49</v>
      </c>
      <c r="AL48" s="30">
        <v>1398.26</v>
      </c>
      <c r="AM48" s="30">
        <v>2322.96</v>
      </c>
      <c r="AN48" s="30">
        <v>2028.4</v>
      </c>
      <c r="AO48" s="30">
        <v>733.54</v>
      </c>
      <c r="AP48" s="30">
        <v>1232.0899999999999</v>
      </c>
      <c r="AQ48" s="30">
        <v>289.39999999999998</v>
      </c>
      <c r="AR48" s="30">
        <v>1488.12</v>
      </c>
      <c r="AS48" s="30">
        <v>952.99</v>
      </c>
      <c r="AT48" s="30">
        <v>1377.6</v>
      </c>
      <c r="AU48" s="30">
        <v>1760.01</v>
      </c>
      <c r="AV48" s="30">
        <v>751.73</v>
      </c>
      <c r="AW48" s="30">
        <v>862.57</v>
      </c>
      <c r="AX48" s="30">
        <v>3940.75</v>
      </c>
      <c r="AY48" s="30">
        <v>3.17</v>
      </c>
      <c r="AZ48" s="30">
        <v>1054.79</v>
      </c>
      <c r="BA48" s="30">
        <v>1030.7</v>
      </c>
      <c r="BB48" s="30">
        <v>1035.07</v>
      </c>
      <c r="BC48" s="30">
        <v>561.88</v>
      </c>
      <c r="BD48" s="30">
        <v>0.16</v>
      </c>
      <c r="BE48" s="30">
        <v>0.08</v>
      </c>
      <c r="BF48" s="30">
        <v>0.05</v>
      </c>
      <c r="BG48" s="30">
        <v>0.13</v>
      </c>
      <c r="BH48" s="30">
        <v>0.14000000000000001</v>
      </c>
      <c r="BI48" s="30">
        <v>0.55000000000000004</v>
      </c>
      <c r="BJ48" s="30">
        <v>0.01</v>
      </c>
      <c r="BK48" s="30">
        <v>2.57</v>
      </c>
      <c r="BL48" s="30">
        <v>0.01</v>
      </c>
      <c r="BM48" s="30">
        <v>0.95</v>
      </c>
      <c r="BN48" s="30">
        <v>0.05</v>
      </c>
      <c r="BO48" s="30">
        <v>7.0000000000000007E-2</v>
      </c>
      <c r="BP48" s="30">
        <v>0</v>
      </c>
      <c r="BQ48" s="30">
        <v>0.1</v>
      </c>
      <c r="BR48" s="30">
        <v>0.17</v>
      </c>
      <c r="BS48" s="30">
        <v>4.46</v>
      </c>
      <c r="BT48" s="30">
        <v>0.01</v>
      </c>
      <c r="BU48" s="30">
        <v>0</v>
      </c>
      <c r="BV48" s="30">
        <v>7.49</v>
      </c>
      <c r="BW48" s="30">
        <v>0.09</v>
      </c>
      <c r="BX48" s="30">
        <v>0</v>
      </c>
      <c r="BY48" s="30">
        <v>0</v>
      </c>
      <c r="BZ48" s="30">
        <v>0</v>
      </c>
      <c r="CA48" s="30">
        <v>0</v>
      </c>
      <c r="CB48" s="30">
        <v>727.28</v>
      </c>
      <c r="CC48" s="29">
        <f>SUM($CC$39:$CC$47)</f>
        <v>117.34999999999998</v>
      </c>
      <c r="CD48" s="27">
        <f>$I$48/$I$53*100</f>
        <v>25.121188320725334</v>
      </c>
      <c r="CE48" s="27">
        <v>403.64</v>
      </c>
      <c r="CG48" s="27">
        <v>109.11</v>
      </c>
      <c r="CH48" s="27">
        <v>62.96</v>
      </c>
      <c r="CI48" s="27">
        <v>86.03</v>
      </c>
      <c r="CJ48" s="27">
        <v>4778.95</v>
      </c>
      <c r="CK48" s="27">
        <v>2148.2800000000002</v>
      </c>
      <c r="CL48" s="27">
        <v>3463.61</v>
      </c>
      <c r="CM48" s="27">
        <v>59.06</v>
      </c>
      <c r="CN48" s="27">
        <v>41.01</v>
      </c>
      <c r="CO48" s="27">
        <v>50.07</v>
      </c>
      <c r="CP48" s="27">
        <v>1.2</v>
      </c>
      <c r="CQ48" s="27">
        <v>3.71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"11/1"</f>
        <v>11/1</v>
      </c>
      <c r="B50" s="24" t="s">
        <v>109</v>
      </c>
      <c r="C50" s="25" t="str">
        <f>"200"</f>
        <v>200</v>
      </c>
      <c r="D50" s="25">
        <v>5.8</v>
      </c>
      <c r="E50" s="25">
        <v>5.8</v>
      </c>
      <c r="F50" s="25">
        <v>5</v>
      </c>
      <c r="G50" s="25">
        <v>0</v>
      </c>
      <c r="H50" s="25">
        <v>9.6</v>
      </c>
      <c r="I50" s="25">
        <v>105.28</v>
      </c>
      <c r="J50" s="26">
        <v>3.4</v>
      </c>
      <c r="K50" s="26">
        <v>0</v>
      </c>
      <c r="L50" s="26">
        <v>0</v>
      </c>
      <c r="M50" s="26">
        <v>0</v>
      </c>
      <c r="N50" s="26">
        <v>9.6</v>
      </c>
      <c r="O50" s="26">
        <v>0</v>
      </c>
      <c r="P50" s="26">
        <v>0</v>
      </c>
      <c r="Q50" s="26">
        <v>0</v>
      </c>
      <c r="R50" s="26">
        <v>0</v>
      </c>
      <c r="S50" s="26">
        <v>0.2</v>
      </c>
      <c r="T50" s="26">
        <v>1.4</v>
      </c>
      <c r="U50" s="26">
        <v>100</v>
      </c>
      <c r="V50" s="26">
        <v>292</v>
      </c>
      <c r="W50" s="26">
        <v>240</v>
      </c>
      <c r="X50" s="26">
        <v>28</v>
      </c>
      <c r="Y50" s="26">
        <v>180</v>
      </c>
      <c r="Z50" s="26">
        <v>0.2</v>
      </c>
      <c r="AA50" s="26">
        <v>40</v>
      </c>
      <c r="AB50" s="26">
        <v>20</v>
      </c>
      <c r="AC50" s="26">
        <v>44</v>
      </c>
      <c r="AD50" s="26">
        <v>0</v>
      </c>
      <c r="AE50" s="26">
        <v>0.08</v>
      </c>
      <c r="AF50" s="26">
        <v>0.3</v>
      </c>
      <c r="AG50" s="26">
        <v>0.2</v>
      </c>
      <c r="AH50" s="26">
        <v>1.6</v>
      </c>
      <c r="AI50" s="26">
        <v>2.6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178</v>
      </c>
      <c r="CC50" s="25">
        <v>30</v>
      </c>
      <c r="CE50" s="23">
        <v>43.33</v>
      </c>
      <c r="CG50" s="23">
        <v>18</v>
      </c>
      <c r="CH50" s="23">
        <v>4</v>
      </c>
      <c r="CI50" s="23">
        <v>11</v>
      </c>
      <c r="CJ50" s="23">
        <v>1150</v>
      </c>
      <c r="CK50" s="23">
        <v>420</v>
      </c>
      <c r="CL50" s="23">
        <v>785</v>
      </c>
      <c r="CM50" s="23">
        <v>26</v>
      </c>
      <c r="CN50" s="23">
        <v>6</v>
      </c>
      <c r="CO50" s="23">
        <v>16</v>
      </c>
      <c r="CP50" s="23">
        <v>0</v>
      </c>
      <c r="CQ50" s="23">
        <v>0</v>
      </c>
      <c r="CR50" s="23">
        <v>25</v>
      </c>
    </row>
    <row r="51" spans="1:96" s="19" customFormat="1">
      <c r="A51" s="19" t="str">
        <f>"11/3"</f>
        <v>11/3</v>
      </c>
      <c r="B51" s="20" t="s">
        <v>110</v>
      </c>
      <c r="C51" s="21" t="str">
        <f>"40"</f>
        <v>40</v>
      </c>
      <c r="D51" s="21">
        <v>5.6</v>
      </c>
      <c r="E51" s="21">
        <v>0</v>
      </c>
      <c r="F51" s="21">
        <v>5.4</v>
      </c>
      <c r="G51" s="21">
        <v>0</v>
      </c>
      <c r="H51" s="21">
        <v>36.68</v>
      </c>
      <c r="I51" s="21">
        <v>215.42400000000001</v>
      </c>
      <c r="J51" s="22">
        <v>0.84</v>
      </c>
      <c r="K51" s="22">
        <v>0</v>
      </c>
      <c r="L51" s="22">
        <v>0</v>
      </c>
      <c r="M51" s="22">
        <v>0</v>
      </c>
      <c r="N51" s="22">
        <v>15.44</v>
      </c>
      <c r="O51" s="22">
        <v>20.32</v>
      </c>
      <c r="P51" s="22">
        <v>0.92</v>
      </c>
      <c r="Q51" s="22">
        <v>0</v>
      </c>
      <c r="R51" s="22">
        <v>0</v>
      </c>
      <c r="S51" s="22">
        <v>0.2</v>
      </c>
      <c r="T51" s="22">
        <v>0.4</v>
      </c>
      <c r="U51" s="22">
        <v>132</v>
      </c>
      <c r="V51" s="22">
        <v>44</v>
      </c>
      <c r="W51" s="22">
        <v>11.6</v>
      </c>
      <c r="X51" s="22">
        <v>8</v>
      </c>
      <c r="Y51" s="22">
        <v>36</v>
      </c>
      <c r="Z51" s="22">
        <v>0.84</v>
      </c>
      <c r="AA51" s="22">
        <v>4</v>
      </c>
      <c r="AB51" s="22">
        <v>3.2</v>
      </c>
      <c r="AC51" s="22">
        <v>4.4000000000000004</v>
      </c>
      <c r="AD51" s="22">
        <v>1.4</v>
      </c>
      <c r="AE51" s="22">
        <v>0.03</v>
      </c>
      <c r="AF51" s="22">
        <v>0.02</v>
      </c>
      <c r="AG51" s="22">
        <v>0.28000000000000003</v>
      </c>
      <c r="AH51" s="22">
        <v>0.76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1.8</v>
      </c>
      <c r="CC51" s="21">
        <v>6.6</v>
      </c>
      <c r="CE51" s="19">
        <v>4.53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5.5</v>
      </c>
    </row>
    <row r="52" spans="1:96" s="27" customFormat="1" ht="11.4">
      <c r="B52" s="28" t="s">
        <v>117</v>
      </c>
      <c r="C52" s="29"/>
      <c r="D52" s="29">
        <v>11.4</v>
      </c>
      <c r="E52" s="29">
        <v>5.8</v>
      </c>
      <c r="F52" s="29">
        <v>10.4</v>
      </c>
      <c r="G52" s="29">
        <v>0</v>
      </c>
      <c r="H52" s="29">
        <v>46.28</v>
      </c>
      <c r="I52" s="29">
        <v>320.7</v>
      </c>
      <c r="J52" s="30">
        <v>4.24</v>
      </c>
      <c r="K52" s="30">
        <v>0</v>
      </c>
      <c r="L52" s="30">
        <v>0</v>
      </c>
      <c r="M52" s="30">
        <v>0</v>
      </c>
      <c r="N52" s="30">
        <v>25.04</v>
      </c>
      <c r="O52" s="30">
        <v>20.32</v>
      </c>
      <c r="P52" s="30">
        <v>0.92</v>
      </c>
      <c r="Q52" s="30">
        <v>0</v>
      </c>
      <c r="R52" s="30">
        <v>0</v>
      </c>
      <c r="S52" s="30">
        <v>0.4</v>
      </c>
      <c r="T52" s="30">
        <v>1.8</v>
      </c>
      <c r="U52" s="30">
        <v>232</v>
      </c>
      <c r="V52" s="30">
        <v>336</v>
      </c>
      <c r="W52" s="30">
        <v>251.6</v>
      </c>
      <c r="X52" s="30">
        <v>36</v>
      </c>
      <c r="Y52" s="30">
        <v>216</v>
      </c>
      <c r="Z52" s="30">
        <v>1.04</v>
      </c>
      <c r="AA52" s="30">
        <v>44</v>
      </c>
      <c r="AB52" s="30">
        <v>23.2</v>
      </c>
      <c r="AC52" s="30">
        <v>48.4</v>
      </c>
      <c r="AD52" s="30">
        <v>1.4</v>
      </c>
      <c r="AE52" s="30">
        <v>0.11</v>
      </c>
      <c r="AF52" s="30">
        <v>0.32</v>
      </c>
      <c r="AG52" s="30">
        <v>0.48</v>
      </c>
      <c r="AH52" s="30">
        <v>2.36</v>
      </c>
      <c r="AI52" s="30">
        <v>2.6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179.8</v>
      </c>
      <c r="CC52" s="29">
        <f>SUM($CC$49:$CC$51)</f>
        <v>36.6</v>
      </c>
      <c r="CD52" s="27">
        <f>$I$52/$I$53*100</f>
        <v>8.83799760241412</v>
      </c>
      <c r="CE52" s="27">
        <v>47.87</v>
      </c>
      <c r="CG52" s="27">
        <v>18</v>
      </c>
      <c r="CH52" s="27">
        <v>4</v>
      </c>
      <c r="CI52" s="27">
        <v>11</v>
      </c>
      <c r="CJ52" s="27">
        <v>1150</v>
      </c>
      <c r="CK52" s="27">
        <v>420</v>
      </c>
      <c r="CL52" s="27">
        <v>785</v>
      </c>
      <c r="CM52" s="27">
        <v>26</v>
      </c>
      <c r="CN52" s="27">
        <v>6</v>
      </c>
      <c r="CO52" s="27">
        <v>16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118.11</v>
      </c>
      <c r="E53" s="29">
        <v>49.27</v>
      </c>
      <c r="F53" s="29">
        <v>108.75</v>
      </c>
      <c r="G53" s="29">
        <v>30.95</v>
      </c>
      <c r="H53" s="29">
        <v>557.98</v>
      </c>
      <c r="I53" s="29">
        <v>3628.65</v>
      </c>
      <c r="J53" s="30">
        <v>41.69</v>
      </c>
      <c r="K53" s="30">
        <v>12.9</v>
      </c>
      <c r="L53" s="30">
        <v>0</v>
      </c>
      <c r="M53" s="30">
        <v>0</v>
      </c>
      <c r="N53" s="30">
        <v>186.36</v>
      </c>
      <c r="O53" s="30">
        <v>337.89</v>
      </c>
      <c r="P53" s="30">
        <v>33.72</v>
      </c>
      <c r="Q53" s="30">
        <v>0</v>
      </c>
      <c r="R53" s="30">
        <v>0</v>
      </c>
      <c r="S53" s="30">
        <v>5.48</v>
      </c>
      <c r="T53" s="30">
        <v>29.97</v>
      </c>
      <c r="U53" s="30">
        <v>4007.69</v>
      </c>
      <c r="V53" s="30">
        <v>3981.2</v>
      </c>
      <c r="W53" s="30">
        <v>1246.96</v>
      </c>
      <c r="X53" s="30">
        <v>572.76</v>
      </c>
      <c r="Y53" s="30">
        <v>1811.73</v>
      </c>
      <c r="Z53" s="30">
        <v>27.49</v>
      </c>
      <c r="AA53" s="30">
        <v>418.51</v>
      </c>
      <c r="AB53" s="30">
        <v>3165.02</v>
      </c>
      <c r="AC53" s="30">
        <v>1133.0899999999999</v>
      </c>
      <c r="AD53" s="30">
        <v>18.22</v>
      </c>
      <c r="AE53" s="30">
        <v>1.55</v>
      </c>
      <c r="AF53" s="30">
        <v>2.02</v>
      </c>
      <c r="AG53" s="30">
        <v>17.53</v>
      </c>
      <c r="AH53" s="30">
        <v>49.25</v>
      </c>
      <c r="AI53" s="30">
        <v>31.04</v>
      </c>
      <c r="AJ53" s="30">
        <v>0.72</v>
      </c>
      <c r="AK53" s="30">
        <v>4660.3</v>
      </c>
      <c r="AL53" s="30">
        <v>4452.3599999999997</v>
      </c>
      <c r="AM53" s="30">
        <v>7426.82</v>
      </c>
      <c r="AN53" s="30">
        <v>5356.65</v>
      </c>
      <c r="AO53" s="30">
        <v>2076.5300000000002</v>
      </c>
      <c r="AP53" s="30">
        <v>3570.45</v>
      </c>
      <c r="AQ53" s="30">
        <v>985.62</v>
      </c>
      <c r="AR53" s="30">
        <v>4623.12</v>
      </c>
      <c r="AS53" s="30">
        <v>3042.97</v>
      </c>
      <c r="AT53" s="30">
        <v>3843.32</v>
      </c>
      <c r="AU53" s="30">
        <v>4709.33</v>
      </c>
      <c r="AV53" s="30">
        <v>2071.83</v>
      </c>
      <c r="AW53" s="30">
        <v>2548.0500000000002</v>
      </c>
      <c r="AX53" s="30">
        <v>14873.69</v>
      </c>
      <c r="AY53" s="30">
        <v>5.88</v>
      </c>
      <c r="AZ53" s="30">
        <v>4635.2299999999996</v>
      </c>
      <c r="BA53" s="30">
        <v>3319.37</v>
      </c>
      <c r="BB53" s="30">
        <v>3294.64</v>
      </c>
      <c r="BC53" s="30">
        <v>1658.91</v>
      </c>
      <c r="BD53" s="30">
        <v>0.56000000000000005</v>
      </c>
      <c r="BE53" s="30">
        <v>0.26</v>
      </c>
      <c r="BF53" s="30">
        <v>0.16</v>
      </c>
      <c r="BG53" s="30">
        <v>0.39</v>
      </c>
      <c r="BH53" s="30">
        <v>0.44</v>
      </c>
      <c r="BI53" s="30">
        <v>1.83</v>
      </c>
      <c r="BJ53" s="30">
        <v>0.02</v>
      </c>
      <c r="BK53" s="30">
        <v>7.5</v>
      </c>
      <c r="BL53" s="30">
        <v>0.01</v>
      </c>
      <c r="BM53" s="30">
        <v>2.61</v>
      </c>
      <c r="BN53" s="30">
        <v>0.11</v>
      </c>
      <c r="BO53" s="30">
        <v>0.12</v>
      </c>
      <c r="BP53" s="30">
        <v>0</v>
      </c>
      <c r="BQ53" s="30">
        <v>0.34</v>
      </c>
      <c r="BR53" s="30">
        <v>0.56999999999999995</v>
      </c>
      <c r="BS53" s="30">
        <v>13.32</v>
      </c>
      <c r="BT53" s="30">
        <v>0.02</v>
      </c>
      <c r="BU53" s="30">
        <v>0</v>
      </c>
      <c r="BV53" s="30">
        <v>15.42</v>
      </c>
      <c r="BW53" s="30">
        <v>0.28000000000000003</v>
      </c>
      <c r="BX53" s="30">
        <v>0.06</v>
      </c>
      <c r="BY53" s="30">
        <v>0</v>
      </c>
      <c r="BZ53" s="30">
        <v>0</v>
      </c>
      <c r="CA53" s="30">
        <v>0</v>
      </c>
      <c r="CB53" s="30">
        <v>2391.4</v>
      </c>
      <c r="CC53" s="29">
        <v>411.0100000000001</v>
      </c>
      <c r="CE53" s="27">
        <v>946.01</v>
      </c>
      <c r="CG53" s="27">
        <v>282.52</v>
      </c>
      <c r="CH53" s="27">
        <v>151.58000000000001</v>
      </c>
      <c r="CI53" s="27">
        <v>217.05</v>
      </c>
      <c r="CJ53" s="27">
        <v>22300.37</v>
      </c>
      <c r="CK53" s="27">
        <v>9182.2099999999991</v>
      </c>
      <c r="CL53" s="27">
        <v>15741.29</v>
      </c>
      <c r="CM53" s="27">
        <v>251.78</v>
      </c>
      <c r="CN53" s="27">
        <v>150.26</v>
      </c>
      <c r="CO53" s="27">
        <v>201.09</v>
      </c>
      <c r="CP53" s="27">
        <v>23.17</v>
      </c>
      <c r="CQ53" s="27">
        <v>6.64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t="16.8" customHeight="1">
      <c r="A57" s="87" t="s">
        <v>155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CC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30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40</v>
      </c>
      <c r="F30" s="55">
        <v>6.6</v>
      </c>
      <c r="G30" s="54">
        <v>215.42400000000001</v>
      </c>
      <c r="H30" s="54">
        <v>5.6</v>
      </c>
      <c r="I30" s="54">
        <v>5.4</v>
      </c>
      <c r="J30" s="56">
        <v>36.68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45548.469444444447</v>
      </c>
      <c r="C1">
        <f>YEAR(Дата_Сост)</f>
        <v>2024</v>
      </c>
      <c r="D1">
        <f>MONTH(Дата_Сост)</f>
        <v>9</v>
      </c>
      <c r="E1">
        <f>DAY(Дата_Сост)</f>
        <v>13</v>
      </c>
    </row>
    <row r="2" spans="1:5">
      <c r="A2" t="s">
        <v>82</v>
      </c>
      <c r="B2" s="2">
        <v>45530.605810185189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2024-08-27T05:32:25Z</cp:lastPrinted>
  <dcterms:created xsi:type="dcterms:W3CDTF">2002-09-22T07:35:02Z</dcterms:created>
  <dcterms:modified xsi:type="dcterms:W3CDTF">2024-08-27T05:32:44Z</dcterms:modified>
</cp:coreProperties>
</file>