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3.09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'23.09.2024'!$A$3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46" i="1"/>
  <c r="CD42"/>
  <c r="CD34"/>
  <c r="CD27"/>
  <c r="CD23"/>
  <c r="CD15"/>
  <c r="CC46"/>
  <c r="A45"/>
  <c r="C45"/>
  <c r="A44"/>
  <c r="C44"/>
  <c r="CC42"/>
  <c r="A41"/>
  <c r="C41"/>
  <c r="A40"/>
  <c r="C40"/>
  <c r="A39"/>
  <c r="C39"/>
  <c r="A38"/>
  <c r="C38"/>
  <c r="A37"/>
  <c r="C37"/>
  <c r="A36"/>
  <c r="C36"/>
  <c r="CC34"/>
  <c r="A33"/>
  <c r="C33"/>
  <c r="A32"/>
  <c r="C32"/>
  <c r="A31"/>
  <c r="C31"/>
  <c r="A30"/>
  <c r="C30"/>
  <c r="CC27"/>
  <c r="A26"/>
  <c r="C26"/>
  <c r="A25"/>
  <c r="C25"/>
  <c r="CC23"/>
  <c r="A22"/>
  <c r="C22"/>
  <c r="A21"/>
  <c r="C21"/>
  <c r="A20"/>
  <c r="C20"/>
  <c r="A19"/>
  <c r="C19"/>
  <c r="A18"/>
  <c r="C18"/>
  <c r="A17"/>
  <c r="C17"/>
  <c r="C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<sst xmlns="http://schemas.openxmlformats.org/spreadsheetml/2006/main" count="181" uniqueCount="154">
  <si>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</si>
  <si>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</si>
  <si>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</si>
  <si>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</si>
  <si>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</si>
  <si>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</si>
  <si>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</si>
  <si>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</si>
  <si>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</si>
  <si>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</si>
  <si>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</si>
  <si>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</si>
  <si>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</si>
  <si>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</si>
  <si>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</si>
  <si>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</si>
  <si>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</si>
  <si>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</si>
  <si>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</si>
  <si>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</si>
  <si>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</si>
  <si>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</si>
  <si>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</si>
  <si>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</si>
  <si>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</si>
  <si>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</si>
  <si>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</si>
  <si>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</si>
  <si>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</si>
  <si>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</si>
  <si>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</si>
  <si>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</si>
  <si>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</si>
  <si>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</si>
  <si>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</si>
  <si>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</si>
  <si>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</si>
  <si>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</si>
  <si>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</si>
  <si>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</si>
  <si>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</si>
  <si>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</si>
  <si>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</si>
  <si>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</si>
  <si>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</si>
  <si>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</si>
  <si>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</si>
  <si>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</si>
  <si>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</si>
  <si>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</si>
  <si>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</si>
  <si>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</si>
  <si>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</si>
  <si>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</si>
  <si>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</si>
  <si>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</si>
  <si>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</si>
  <si>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</si>
  <si>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</si>
  <si>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</si>
  <si>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</si>
  <si>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</si>
  <si>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</si>
  <si>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</si>
  <si>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</si>
  <si>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</si>
  <si>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</si>
  <si>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</si>
  <si>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</si>
  <si>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</si>
  <si>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</si>
  <si>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</si>
  <si>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</si>
  <si>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</si>
  <si>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</si>
  <si>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</si>
  <si>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</si>
  <si>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</si>
  <si>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</si>
  <si>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</si>
  <si>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</si>
  <si>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</si>
  <si>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</si>
  <si>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</si>
  <si>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</si>
  <si>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</si>
  <si>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</si>
  <si>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</si>
  <si>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</si>
  <si>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</si>
  <si>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</si>
  <si>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</si>
  <si>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</si>
  <si>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"Дружба"</t>
  </si>
  <si>
    <t>Омлет запеченный или паровой с сыром</t>
  </si>
  <si>
    <t>Хлеб пшеничный</t>
  </si>
  <si>
    <t>Чай (вариант 1)</t>
  </si>
  <si>
    <t>Итого за 'Завтрак с 7 до 11 лет'</t>
  </si>
  <si>
    <t>Обед  с 7 до 11 лет</t>
  </si>
  <si>
    <t>Салат из белокочанной капусты с сладким перцем и растительным маслом</t>
  </si>
  <si>
    <t>Рассольник с крупой и сметаной (вариант 2)</t>
  </si>
  <si>
    <t>Вареники с вареной картошкой</t>
  </si>
  <si>
    <t>Хлеб ржаной</t>
  </si>
  <si>
    <t>Компот из сухофруктов (вариант 2)</t>
  </si>
  <si>
    <t>Итого за 'Обед  с 7 до 11 лет'</t>
  </si>
  <si>
    <t>Полдник</t>
  </si>
  <si>
    <t>Сок</t>
  </si>
  <si>
    <t>Яблоко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</si>
  <si>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</si>
  <si>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</si>
  <si>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</si>
  <si>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</si>
  <si>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Компот из сухофруктов и шиповника (вариант 2)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</si>
  <si>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</si>
  <si>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</si>
  <si>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</si>
  <si>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</si>
  <si>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</si>
  <si>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23.09.2024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</si>
  <si>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</si>
  <si>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</si>
  <si>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</si>
  <si>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</si>
  <si>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</si>
  <si>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</si>
  <si>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</si>
  <si>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</si>
  <si>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</si>
  <si>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</si>
  <si>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</si>
  <si>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</si>
  <si>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</si>
  <si>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</si>
  <si>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</si>
  <si>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</si>
  <si>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</si>
  <si>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</si>
  <si>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</si>
  <si>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</si>
  <si>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</si>
  <si>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</si>
  <si>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</si>
  <si>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</si>
  <si>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</si>
  <si>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</si>
  <si>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</si>
  <si>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</si>
  <si>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</si>
  <si>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</si>
  <si>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</si>
  <si>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</si>
  <si>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13</t>
  </si>
  <si>
    <t>Итого сумма с 7 до 11 лет   191,00</t>
  </si>
  <si>
    <t>Итого сумма с 12 и старше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</si>
</sst>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A51" sqref="A51:CC51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23.9.2024г.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"23 сентября 2024 г."</f>
        <v>23 сентября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>
      <c r="A11" s="23" t="str">
        <f>"200"</f>
        <v>200</v>
      </c>
      <c r="B11" s="24" t="s">
        <v>93</v>
      </c>
      <c r="C11" s="25" t="str">
        <f>"180"</f>
        <v>180</v>
      </c>
      <c r="D11" s="25">
        <v>5.55</v>
      </c>
      <c r="E11" s="25">
        <v>2.61</v>
      </c>
      <c r="F11" s="25">
        <v>6.93</v>
      </c>
      <c r="G11" s="25">
        <v>0.7</v>
      </c>
      <c r="H11" s="25">
        <v>30.38</v>
      </c>
      <c r="I11" s="25">
        <v>204.62065899288316</v>
      </c>
      <c r="J11" s="26">
        <v>4.1100000000000003</v>
      </c>
      <c r="K11" s="26">
        <v>0.1</v>
      </c>
      <c r="L11" s="26">
        <v>0</v>
      </c>
      <c r="M11" s="26">
        <v>0</v>
      </c>
      <c r="N11" s="26">
        <v>8.9</v>
      </c>
      <c r="O11" s="26">
        <v>20.47</v>
      </c>
      <c r="P11" s="26">
        <v>1</v>
      </c>
      <c r="Q11" s="26">
        <v>0</v>
      </c>
      <c r="R11" s="26">
        <v>0</v>
      </c>
      <c r="S11" s="26">
        <v>0.09</v>
      </c>
      <c r="T11" s="26">
        <v>0.99</v>
      </c>
      <c r="U11" s="26">
        <v>48.94</v>
      </c>
      <c r="V11" s="26">
        <v>182.83</v>
      </c>
      <c r="W11" s="26">
        <v>112.26</v>
      </c>
      <c r="X11" s="26">
        <v>32.520000000000003</v>
      </c>
      <c r="Y11" s="26">
        <v>134.69999999999999</v>
      </c>
      <c r="Z11" s="26">
        <v>0.71</v>
      </c>
      <c r="AA11" s="26">
        <v>36.799999999999997</v>
      </c>
      <c r="AB11" s="26">
        <v>25.33</v>
      </c>
      <c r="AC11" s="26">
        <v>41.47</v>
      </c>
      <c r="AD11" s="26">
        <v>0.16</v>
      </c>
      <c r="AE11" s="26">
        <v>0.1</v>
      </c>
      <c r="AF11" s="26">
        <v>0.14000000000000001</v>
      </c>
      <c r="AG11" s="26">
        <v>0.51</v>
      </c>
      <c r="AH11" s="26">
        <v>2</v>
      </c>
      <c r="AI11" s="26">
        <v>0.47</v>
      </c>
      <c r="AJ11" s="26">
        <v>0</v>
      </c>
      <c r="AK11" s="26">
        <v>284.99</v>
      </c>
      <c r="AL11" s="26">
        <v>263.93</v>
      </c>
      <c r="AM11" s="26">
        <v>597.09</v>
      </c>
      <c r="AN11" s="26">
        <v>284.19</v>
      </c>
      <c r="AO11" s="26">
        <v>139.27000000000001</v>
      </c>
      <c r="AP11" s="26">
        <v>219.19</v>
      </c>
      <c r="AQ11" s="26">
        <v>84.81</v>
      </c>
      <c r="AR11" s="26">
        <v>281.95</v>
      </c>
      <c r="AS11" s="26">
        <v>239.99</v>
      </c>
      <c r="AT11" s="26">
        <v>144.34</v>
      </c>
      <c r="AU11" s="26">
        <v>188.57</v>
      </c>
      <c r="AV11" s="26">
        <v>69.680000000000007</v>
      </c>
      <c r="AW11" s="26">
        <v>96.65</v>
      </c>
      <c r="AX11" s="26">
        <v>553.02</v>
      </c>
      <c r="AY11" s="26">
        <v>0</v>
      </c>
      <c r="AZ11" s="26">
        <v>186.78</v>
      </c>
      <c r="BA11" s="26">
        <v>168.16</v>
      </c>
      <c r="BB11" s="26">
        <v>275.44</v>
      </c>
      <c r="BC11" s="26">
        <v>73.28</v>
      </c>
      <c r="BD11" s="26">
        <v>0.13</v>
      </c>
      <c r="BE11" s="26">
        <v>0.06</v>
      </c>
      <c r="BF11" s="26">
        <v>0.03</v>
      </c>
      <c r="BG11" s="26">
        <v>7.0000000000000007E-2</v>
      </c>
      <c r="BH11" s="26">
        <v>0.08</v>
      </c>
      <c r="BI11" s="26">
        <v>0.37</v>
      </c>
      <c r="BJ11" s="26">
        <v>0</v>
      </c>
      <c r="BK11" s="26">
        <v>1.1000000000000001</v>
      </c>
      <c r="BL11" s="26">
        <v>0</v>
      </c>
      <c r="BM11" s="26">
        <v>0.33</v>
      </c>
      <c r="BN11" s="26">
        <v>0</v>
      </c>
      <c r="BO11" s="26">
        <v>0</v>
      </c>
      <c r="BP11" s="26">
        <v>0</v>
      </c>
      <c r="BQ11" s="26">
        <v>7.0000000000000007E-2</v>
      </c>
      <c r="BR11" s="26">
        <v>0.11</v>
      </c>
      <c r="BS11" s="26">
        <v>0.98</v>
      </c>
      <c r="BT11" s="26">
        <v>0</v>
      </c>
      <c r="BU11" s="26">
        <v>0</v>
      </c>
      <c r="BV11" s="26">
        <v>0.38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85.58</v>
      </c>
      <c r="CC11" s="25">
        <v>20.88</v>
      </c>
      <c r="CE11" s="23">
        <v>41.02</v>
      </c>
      <c r="CG11" s="23">
        <v>9.5399999999999991</v>
      </c>
      <c r="CH11" s="23">
        <v>3.2</v>
      </c>
      <c r="CI11" s="23">
        <v>6.37</v>
      </c>
      <c r="CJ11" s="23">
        <v>1892.9</v>
      </c>
      <c r="CK11" s="23">
        <v>862.98</v>
      </c>
      <c r="CL11" s="23">
        <v>1377.94</v>
      </c>
      <c r="CM11" s="23">
        <v>16.64</v>
      </c>
      <c r="CN11" s="23">
        <v>5.77</v>
      </c>
      <c r="CO11" s="23">
        <v>11.21</v>
      </c>
      <c r="CP11" s="23">
        <v>4.38</v>
      </c>
      <c r="CQ11" s="23">
        <v>0</v>
      </c>
      <c r="CR11" s="23">
        <v>12.65</v>
      </c>
    </row>
    <row r="12" spans="1:96" s="23" customFormat="1" ht="24">
      <c r="A12" s="23" t="str">
        <f>"4/6"</f>
        <v>4/6</v>
      </c>
      <c r="B12" s="24" t="s">
        <v>94</v>
      </c>
      <c r="C12" s="25" t="str">
        <f>"100"</f>
        <v>100</v>
      </c>
      <c r="D12" s="25">
        <v>10.7</v>
      </c>
      <c r="E12" s="25">
        <v>11.38</v>
      </c>
      <c r="F12" s="25">
        <v>11.97</v>
      </c>
      <c r="G12" s="25">
        <v>0</v>
      </c>
      <c r="H12" s="25">
        <v>1.56</v>
      </c>
      <c r="I12" s="25">
        <v>156.95198900000003</v>
      </c>
      <c r="J12" s="26">
        <v>5.44</v>
      </c>
      <c r="K12" s="26">
        <v>0.08</v>
      </c>
      <c r="L12" s="26">
        <v>0</v>
      </c>
      <c r="M12" s="26">
        <v>0</v>
      </c>
      <c r="N12" s="26">
        <v>1.56</v>
      </c>
      <c r="O12" s="26">
        <v>0</v>
      </c>
      <c r="P12" s="26">
        <v>0</v>
      </c>
      <c r="Q12" s="26">
        <v>0</v>
      </c>
      <c r="R12" s="26">
        <v>0</v>
      </c>
      <c r="S12" s="26">
        <v>0.18</v>
      </c>
      <c r="T12" s="26">
        <v>1.75</v>
      </c>
      <c r="U12" s="26">
        <v>361.13</v>
      </c>
      <c r="V12" s="26">
        <v>125.13</v>
      </c>
      <c r="W12" s="26">
        <v>120.72</v>
      </c>
      <c r="X12" s="26">
        <v>12.73</v>
      </c>
      <c r="Y12" s="26">
        <v>170.37</v>
      </c>
      <c r="Z12" s="26">
        <v>1.63</v>
      </c>
      <c r="AA12" s="26">
        <v>128.1</v>
      </c>
      <c r="AB12" s="26">
        <v>54.2</v>
      </c>
      <c r="AC12" s="26">
        <v>224.85</v>
      </c>
      <c r="AD12" s="26">
        <v>0.49</v>
      </c>
      <c r="AE12" s="26">
        <v>0.04</v>
      </c>
      <c r="AF12" s="26">
        <v>0.3</v>
      </c>
      <c r="AG12" s="26">
        <v>0.15</v>
      </c>
      <c r="AH12" s="26">
        <v>3.18</v>
      </c>
      <c r="AI12" s="26">
        <v>0.15</v>
      </c>
      <c r="AJ12" s="26">
        <v>0</v>
      </c>
      <c r="AK12" s="26">
        <v>666.81</v>
      </c>
      <c r="AL12" s="26">
        <v>500.39</v>
      </c>
      <c r="AM12" s="26">
        <v>914.72</v>
      </c>
      <c r="AN12" s="26">
        <v>755.69</v>
      </c>
      <c r="AO12" s="26">
        <v>335.01</v>
      </c>
      <c r="AP12" s="26">
        <v>498.34</v>
      </c>
      <c r="AQ12" s="26">
        <v>192.28</v>
      </c>
      <c r="AR12" s="26">
        <v>550.72</v>
      </c>
      <c r="AS12" s="26">
        <v>510.66</v>
      </c>
      <c r="AT12" s="26">
        <v>568.76</v>
      </c>
      <c r="AU12" s="26">
        <v>905.73</v>
      </c>
      <c r="AV12" s="26">
        <v>329.92</v>
      </c>
      <c r="AW12" s="26">
        <v>301.31</v>
      </c>
      <c r="AX12" s="26">
        <v>1495.61</v>
      </c>
      <c r="AY12" s="26">
        <v>9.2100000000000009</v>
      </c>
      <c r="AZ12" s="26">
        <v>425.71</v>
      </c>
      <c r="BA12" s="26">
        <v>697</v>
      </c>
      <c r="BB12" s="26">
        <v>453</v>
      </c>
      <c r="BC12" s="26">
        <v>214.04</v>
      </c>
      <c r="BD12" s="26">
        <v>0.08</v>
      </c>
      <c r="BE12" s="26">
        <v>0.04</v>
      </c>
      <c r="BF12" s="26">
        <v>0.05</v>
      </c>
      <c r="BG12" s="26">
        <v>0.13</v>
      </c>
      <c r="BH12" s="26">
        <v>0.13</v>
      </c>
      <c r="BI12" s="26">
        <v>0.4</v>
      </c>
      <c r="BJ12" s="26">
        <v>0.02</v>
      </c>
      <c r="BK12" s="26">
        <v>1.0900000000000001</v>
      </c>
      <c r="BL12" s="26">
        <v>0.01</v>
      </c>
      <c r="BM12" s="26">
        <v>0.43</v>
      </c>
      <c r="BN12" s="26">
        <v>0.01</v>
      </c>
      <c r="BO12" s="26">
        <v>0</v>
      </c>
      <c r="BP12" s="26">
        <v>0</v>
      </c>
      <c r="BQ12" s="26">
        <v>7.0000000000000007E-2</v>
      </c>
      <c r="BR12" s="26">
        <v>0.1</v>
      </c>
      <c r="BS12" s="26">
        <v>1</v>
      </c>
      <c r="BT12" s="26">
        <v>0</v>
      </c>
      <c r="BU12" s="26">
        <v>0</v>
      </c>
      <c r="BV12" s="26">
        <v>0.08</v>
      </c>
      <c r="BW12" s="26">
        <v>0</v>
      </c>
      <c r="BX12" s="26">
        <v>0</v>
      </c>
      <c r="BY12" s="26">
        <v>0</v>
      </c>
      <c r="BZ12" s="26">
        <v>0</v>
      </c>
      <c r="CA12" s="26">
        <v>0</v>
      </c>
      <c r="CB12" s="26">
        <v>77.92</v>
      </c>
      <c r="CC12" s="25">
        <v>41.78</v>
      </c>
      <c r="CE12" s="23">
        <v>137.13</v>
      </c>
      <c r="CG12" s="23">
        <v>45.85</v>
      </c>
      <c r="CH12" s="23">
        <v>28.6</v>
      </c>
      <c r="CI12" s="23">
        <v>37.229999999999997</v>
      </c>
      <c r="CJ12" s="23">
        <v>3354.5</v>
      </c>
      <c r="CK12" s="23">
        <v>2140.2399999999998</v>
      </c>
      <c r="CL12" s="23">
        <v>2747.37</v>
      </c>
      <c r="CM12" s="23">
        <v>14.4</v>
      </c>
      <c r="CN12" s="23">
        <v>8.02</v>
      </c>
      <c r="CO12" s="23">
        <v>11.21</v>
      </c>
      <c r="CP12" s="23">
        <v>0</v>
      </c>
      <c r="CQ12" s="23">
        <v>0.5</v>
      </c>
      <c r="CR12" s="23">
        <v>25.32</v>
      </c>
    </row>
    <row r="13" spans="1:96" s="23" customFormat="1">
      <c r="A13" s="23" t="str">
        <f>"2"</f>
        <v>2</v>
      </c>
      <c r="B13" s="24" t="s">
        <v>95</v>
      </c>
      <c r="C13" s="25" t="str">
        <f>"20"</f>
        <v>20</v>
      </c>
      <c r="D13" s="25">
        <v>1.32</v>
      </c>
      <c r="E13" s="25">
        <v>0</v>
      </c>
      <c r="F13" s="25">
        <v>0.13</v>
      </c>
      <c r="G13" s="25">
        <v>0.13</v>
      </c>
      <c r="H13" s="25">
        <v>9.3800000000000008</v>
      </c>
      <c r="I13" s="25">
        <v>44.780199999999994</v>
      </c>
      <c r="J13" s="26">
        <v>0</v>
      </c>
      <c r="K13" s="26">
        <v>0</v>
      </c>
      <c r="L13" s="26">
        <v>0</v>
      </c>
      <c r="M13" s="26">
        <v>0</v>
      </c>
      <c r="N13" s="26">
        <v>0.22</v>
      </c>
      <c r="O13" s="26">
        <v>9.1199999999999992</v>
      </c>
      <c r="P13" s="26">
        <v>0.04</v>
      </c>
      <c r="Q13" s="26">
        <v>0</v>
      </c>
      <c r="R13" s="26">
        <v>0</v>
      </c>
      <c r="S13" s="26">
        <v>0</v>
      </c>
      <c r="T13" s="26">
        <v>0.36</v>
      </c>
      <c r="U13" s="26">
        <v>0</v>
      </c>
      <c r="V13" s="26">
        <v>0</v>
      </c>
      <c r="W13" s="26">
        <v>0</v>
      </c>
      <c r="X13" s="26">
        <v>0</v>
      </c>
      <c r="Y13" s="26">
        <v>0</v>
      </c>
      <c r="Z13" s="26">
        <v>0</v>
      </c>
      <c r="AA13" s="26">
        <v>0</v>
      </c>
      <c r="AB13" s="26">
        <v>0</v>
      </c>
      <c r="AC13" s="26">
        <v>0</v>
      </c>
      <c r="AD13" s="26">
        <v>0</v>
      </c>
      <c r="AE13" s="26">
        <v>0</v>
      </c>
      <c r="AF13" s="26">
        <v>0</v>
      </c>
      <c r="AG13" s="26">
        <v>0</v>
      </c>
      <c r="AH13" s="26">
        <v>0</v>
      </c>
      <c r="AI13" s="26">
        <v>0</v>
      </c>
      <c r="AJ13" s="26">
        <v>0</v>
      </c>
      <c r="AK13" s="26">
        <v>63.86</v>
      </c>
      <c r="AL13" s="26">
        <v>66.47</v>
      </c>
      <c r="AM13" s="26">
        <v>101.79</v>
      </c>
      <c r="AN13" s="26">
        <v>33.76</v>
      </c>
      <c r="AO13" s="26">
        <v>20.010000000000002</v>
      </c>
      <c r="AP13" s="26">
        <v>40.020000000000003</v>
      </c>
      <c r="AQ13" s="26">
        <v>15.14</v>
      </c>
      <c r="AR13" s="26">
        <v>72.38</v>
      </c>
      <c r="AS13" s="26">
        <v>44.89</v>
      </c>
      <c r="AT13" s="26">
        <v>62.64</v>
      </c>
      <c r="AU13" s="26">
        <v>51.68</v>
      </c>
      <c r="AV13" s="26">
        <v>27.14</v>
      </c>
      <c r="AW13" s="26">
        <v>48.02</v>
      </c>
      <c r="AX13" s="26">
        <v>401.59</v>
      </c>
      <c r="AY13" s="26">
        <v>0</v>
      </c>
      <c r="AZ13" s="26">
        <v>130.85</v>
      </c>
      <c r="BA13" s="26">
        <v>56.9</v>
      </c>
      <c r="BB13" s="26">
        <v>37.76</v>
      </c>
      <c r="BC13" s="26">
        <v>29.93</v>
      </c>
      <c r="BD13" s="26">
        <v>0</v>
      </c>
      <c r="BE13" s="26">
        <v>0</v>
      </c>
      <c r="BF13" s="26">
        <v>0</v>
      </c>
      <c r="BG13" s="26">
        <v>0</v>
      </c>
      <c r="BH13" s="26">
        <v>0</v>
      </c>
      <c r="BI13" s="26">
        <v>0</v>
      </c>
      <c r="BJ13" s="26">
        <v>0</v>
      </c>
      <c r="BK13" s="26">
        <v>0.02</v>
      </c>
      <c r="BL13" s="26">
        <v>0</v>
      </c>
      <c r="BM13" s="26">
        <v>0</v>
      </c>
      <c r="BN13" s="26">
        <v>0</v>
      </c>
      <c r="BO13" s="26">
        <v>0</v>
      </c>
      <c r="BP13" s="26">
        <v>0</v>
      </c>
      <c r="BQ13" s="26">
        <v>0</v>
      </c>
      <c r="BR13" s="26">
        <v>0</v>
      </c>
      <c r="BS13" s="26">
        <v>0.01</v>
      </c>
      <c r="BT13" s="26">
        <v>0</v>
      </c>
      <c r="BU13" s="26">
        <v>0</v>
      </c>
      <c r="BV13" s="26">
        <v>0.06</v>
      </c>
      <c r="BW13" s="26">
        <v>0</v>
      </c>
      <c r="BX13" s="26">
        <v>0</v>
      </c>
      <c r="BY13" s="26">
        <v>0</v>
      </c>
      <c r="BZ13" s="26">
        <v>0</v>
      </c>
      <c r="CA13" s="26">
        <v>0</v>
      </c>
      <c r="CB13" s="26">
        <v>7.82</v>
      </c>
      <c r="CC13" s="25">
        <v>1.31</v>
      </c>
      <c r="CE13" s="23">
        <v>0</v>
      </c>
      <c r="CG13" s="23">
        <v>0</v>
      </c>
      <c r="CH13" s="23">
        <v>0</v>
      </c>
      <c r="CI13" s="23">
        <v>0</v>
      </c>
      <c r="CJ13" s="23">
        <v>401.08</v>
      </c>
      <c r="CK13" s="23">
        <v>154.52000000000001</v>
      </c>
      <c r="CL13" s="23">
        <v>277.8</v>
      </c>
      <c r="CM13" s="23">
        <v>3.21</v>
      </c>
      <c r="CN13" s="23">
        <v>3.21</v>
      </c>
      <c r="CO13" s="23">
        <v>3.21</v>
      </c>
      <c r="CP13" s="23">
        <v>0</v>
      </c>
      <c r="CQ13" s="23">
        <v>0</v>
      </c>
      <c r="CR13" s="23">
        <v>1.0900000000000001</v>
      </c>
    </row>
    <row r="14" spans="1:96" s="19" customFormat="1">
      <c r="A14" s="19" t="str">
        <f>"27/10"</f>
        <v>27/10</v>
      </c>
      <c r="B14" s="20" t="s">
        <v>96</v>
      </c>
      <c r="C14" s="21" t="str">
        <f>"200"</f>
        <v>200</v>
      </c>
      <c r="D14" s="21">
        <v>0.1</v>
      </c>
      <c r="E14" s="21">
        <v>0</v>
      </c>
      <c r="F14" s="21">
        <v>0.02</v>
      </c>
      <c r="G14" s="21">
        <v>0.02</v>
      </c>
      <c r="H14" s="21">
        <v>5.94</v>
      </c>
      <c r="I14" s="21">
        <v>23.095202</v>
      </c>
      <c r="J14" s="22">
        <v>0</v>
      </c>
      <c r="K14" s="22">
        <v>0</v>
      </c>
      <c r="L14" s="22">
        <v>0</v>
      </c>
      <c r="M14" s="22">
        <v>0</v>
      </c>
      <c r="N14" s="22">
        <v>5.89</v>
      </c>
      <c r="O14" s="22">
        <v>0</v>
      </c>
      <c r="P14" s="22">
        <v>0.05</v>
      </c>
      <c r="Q14" s="22">
        <v>0</v>
      </c>
      <c r="R14" s="22">
        <v>0</v>
      </c>
      <c r="S14" s="22">
        <v>0</v>
      </c>
      <c r="T14" s="22">
        <v>0.03</v>
      </c>
      <c r="U14" s="22">
        <v>0.06</v>
      </c>
      <c r="V14" s="22">
        <v>0.18</v>
      </c>
      <c r="W14" s="22">
        <v>0.17</v>
      </c>
      <c r="X14" s="22">
        <v>0</v>
      </c>
      <c r="Y14" s="22">
        <v>0</v>
      </c>
      <c r="Z14" s="22">
        <v>0.02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2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2">
        <v>0</v>
      </c>
      <c r="BE14" s="22">
        <v>0</v>
      </c>
      <c r="BF14" s="22">
        <v>0</v>
      </c>
      <c r="BG14" s="22">
        <v>0</v>
      </c>
      <c r="BH14" s="22">
        <v>0</v>
      </c>
      <c r="BI14" s="22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2">
        <v>0</v>
      </c>
      <c r="BP14" s="22">
        <v>0</v>
      </c>
      <c r="BQ14" s="22">
        <v>0</v>
      </c>
      <c r="BR14" s="22">
        <v>0</v>
      </c>
      <c r="BS14" s="22">
        <v>0</v>
      </c>
      <c r="BT14" s="22">
        <v>0</v>
      </c>
      <c r="BU14" s="22">
        <v>0</v>
      </c>
      <c r="BV14" s="22">
        <v>0</v>
      </c>
      <c r="BW14" s="22">
        <v>0</v>
      </c>
      <c r="BX14" s="22">
        <v>0</v>
      </c>
      <c r="BY14" s="22">
        <v>0</v>
      </c>
      <c r="BZ14" s="22">
        <v>0</v>
      </c>
      <c r="CA14" s="22">
        <v>0</v>
      </c>
      <c r="CB14" s="22">
        <v>200.05</v>
      </c>
      <c r="CC14" s="21">
        <v>1.21</v>
      </c>
      <c r="CE14" s="19">
        <v>0</v>
      </c>
      <c r="CG14" s="19">
        <v>0.6</v>
      </c>
      <c r="CH14" s="19">
        <v>0.6</v>
      </c>
      <c r="CI14" s="19">
        <v>0.6</v>
      </c>
      <c r="CJ14" s="19">
        <v>60</v>
      </c>
      <c r="CK14" s="19">
        <v>24.6</v>
      </c>
      <c r="CL14" s="19">
        <v>42.3</v>
      </c>
      <c r="CM14" s="19">
        <v>6.54</v>
      </c>
      <c r="CN14" s="19">
        <v>3.84</v>
      </c>
      <c r="CO14" s="19">
        <v>5.19</v>
      </c>
      <c r="CP14" s="19">
        <v>6</v>
      </c>
      <c r="CQ14" s="19">
        <v>0</v>
      </c>
      <c r="CR14" s="19">
        <v>0.73</v>
      </c>
    </row>
    <row r="15" spans="1:96" s="27" customFormat="1" ht="11.4">
      <c r="B15" s="28" t="s">
        <v>97</v>
      </c>
      <c r="C15" s="29"/>
      <c r="D15" s="29">
        <v>17.670000000000002</v>
      </c>
      <c r="E15" s="29">
        <v>13.99</v>
      </c>
      <c r="F15" s="29">
        <v>19.059999999999999</v>
      </c>
      <c r="G15" s="29">
        <v>0.86</v>
      </c>
      <c r="H15" s="29">
        <v>47.25</v>
      </c>
      <c r="I15" s="29">
        <v>429.45</v>
      </c>
      <c r="J15" s="30">
        <v>9.5500000000000007</v>
      </c>
      <c r="K15" s="30">
        <v>0.18</v>
      </c>
      <c r="L15" s="30">
        <v>0</v>
      </c>
      <c r="M15" s="30">
        <v>0</v>
      </c>
      <c r="N15" s="30">
        <v>16.57</v>
      </c>
      <c r="O15" s="30">
        <v>29.59</v>
      </c>
      <c r="P15" s="30">
        <v>1.0900000000000001</v>
      </c>
      <c r="Q15" s="30">
        <v>0</v>
      </c>
      <c r="R15" s="30">
        <v>0</v>
      </c>
      <c r="S15" s="30">
        <v>0.27</v>
      </c>
      <c r="T15" s="30">
        <v>3.13</v>
      </c>
      <c r="U15" s="30">
        <v>410.12</v>
      </c>
      <c r="V15" s="30">
        <v>308.14</v>
      </c>
      <c r="W15" s="30">
        <v>233.15</v>
      </c>
      <c r="X15" s="30">
        <v>45.25</v>
      </c>
      <c r="Y15" s="30">
        <v>305.07</v>
      </c>
      <c r="Z15" s="30">
        <v>2.35</v>
      </c>
      <c r="AA15" s="30">
        <v>164.9</v>
      </c>
      <c r="AB15" s="30">
        <v>79.53</v>
      </c>
      <c r="AC15" s="30">
        <v>266.32</v>
      </c>
      <c r="AD15" s="30">
        <v>0.65</v>
      </c>
      <c r="AE15" s="30">
        <v>0.15</v>
      </c>
      <c r="AF15" s="30">
        <v>0.44</v>
      </c>
      <c r="AG15" s="30">
        <v>0.66</v>
      </c>
      <c r="AH15" s="30">
        <v>5.19</v>
      </c>
      <c r="AI15" s="30">
        <v>0.62</v>
      </c>
      <c r="AJ15" s="30">
        <v>0</v>
      </c>
      <c r="AK15" s="30">
        <v>1015.66</v>
      </c>
      <c r="AL15" s="30">
        <v>830.79</v>
      </c>
      <c r="AM15" s="30">
        <v>1613.61</v>
      </c>
      <c r="AN15" s="30">
        <v>1073.6300000000001</v>
      </c>
      <c r="AO15" s="30">
        <v>494.29</v>
      </c>
      <c r="AP15" s="30">
        <v>757.55</v>
      </c>
      <c r="AQ15" s="30">
        <v>292.23</v>
      </c>
      <c r="AR15" s="30">
        <v>905.05</v>
      </c>
      <c r="AS15" s="30">
        <v>795.55</v>
      </c>
      <c r="AT15" s="30">
        <v>775.74</v>
      </c>
      <c r="AU15" s="30">
        <v>1145.98</v>
      </c>
      <c r="AV15" s="30">
        <v>426.74</v>
      </c>
      <c r="AW15" s="30">
        <v>445.98</v>
      </c>
      <c r="AX15" s="30">
        <v>2450.2199999999998</v>
      </c>
      <c r="AY15" s="30">
        <v>9.2100000000000009</v>
      </c>
      <c r="AZ15" s="30">
        <v>743.33</v>
      </c>
      <c r="BA15" s="30">
        <v>922.06</v>
      </c>
      <c r="BB15" s="30">
        <v>766.2</v>
      </c>
      <c r="BC15" s="30">
        <v>317.25</v>
      </c>
      <c r="BD15" s="30">
        <v>0.21</v>
      </c>
      <c r="BE15" s="30">
        <v>0.1</v>
      </c>
      <c r="BF15" s="30">
        <v>0.08</v>
      </c>
      <c r="BG15" s="30">
        <v>0.2</v>
      </c>
      <c r="BH15" s="30">
        <v>0.21</v>
      </c>
      <c r="BI15" s="30">
        <v>0.78</v>
      </c>
      <c r="BJ15" s="30">
        <v>0.02</v>
      </c>
      <c r="BK15" s="30">
        <v>2.2000000000000002</v>
      </c>
      <c r="BL15" s="30">
        <v>0.01</v>
      </c>
      <c r="BM15" s="30">
        <v>0.77</v>
      </c>
      <c r="BN15" s="30">
        <v>0.02</v>
      </c>
      <c r="BO15" s="30">
        <v>0</v>
      </c>
      <c r="BP15" s="30">
        <v>0</v>
      </c>
      <c r="BQ15" s="30">
        <v>0.15</v>
      </c>
      <c r="BR15" s="30">
        <v>0.21</v>
      </c>
      <c r="BS15" s="30">
        <v>1.99</v>
      </c>
      <c r="BT15" s="30">
        <v>0</v>
      </c>
      <c r="BU15" s="30">
        <v>0</v>
      </c>
      <c r="BV15" s="30">
        <v>0.52</v>
      </c>
      <c r="BW15" s="30">
        <v>0.01</v>
      </c>
      <c r="BX15" s="30">
        <v>0</v>
      </c>
      <c r="BY15" s="30">
        <v>0</v>
      </c>
      <c r="BZ15" s="30">
        <v>0</v>
      </c>
      <c r="CA15" s="30">
        <v>0</v>
      </c>
      <c r="CB15" s="30">
        <v>371.37</v>
      </c>
      <c r="CC15" s="29">
        <f>SUM($CC$10:$CC$14)</f>
        <v>65.179999999999993</v>
      </c>
      <c r="CD15" s="27">
        <f>$I$15/$I$47*100</f>
        <v>16.05756719163638</v>
      </c>
      <c r="CE15" s="27">
        <v>178.15</v>
      </c>
      <c r="CG15" s="27">
        <v>55.99</v>
      </c>
      <c r="CH15" s="27">
        <v>32.409999999999997</v>
      </c>
      <c r="CI15" s="27">
        <v>44.2</v>
      </c>
      <c r="CJ15" s="27">
        <v>5708.48</v>
      </c>
      <c r="CK15" s="27">
        <v>3182.34</v>
      </c>
      <c r="CL15" s="27">
        <v>4445.41</v>
      </c>
      <c r="CM15" s="27">
        <v>40.78</v>
      </c>
      <c r="CN15" s="27">
        <v>20.84</v>
      </c>
      <c r="CO15" s="27">
        <v>30.81</v>
      </c>
      <c r="CP15" s="27">
        <v>10.38</v>
      </c>
      <c r="CQ15" s="27">
        <v>0.5</v>
      </c>
    </row>
    <row r="16" spans="1:96">
      <c r="B16" s="18" t="s">
        <v>98</v>
      </c>
      <c r="C16" s="16"/>
      <c r="D16" s="16"/>
      <c r="E16" s="16"/>
      <c r="F16" s="16"/>
      <c r="G16" s="16"/>
      <c r="H16" s="16"/>
      <c r="I16" s="16"/>
    </row>
    <row r="17" spans="1:96" s="23" customFormat="1" ht="36">
      <c r="A17" s="23" t="str">
        <f>"4/5"</f>
        <v>4/5</v>
      </c>
      <c r="B17" s="24" t="s">
        <v>99</v>
      </c>
      <c r="C17" s="25" t="str">
        <f>"60"</f>
        <v>60</v>
      </c>
      <c r="D17" s="25">
        <v>0.91</v>
      </c>
      <c r="E17" s="25">
        <v>0</v>
      </c>
      <c r="F17" s="25">
        <v>3.22</v>
      </c>
      <c r="G17" s="25">
        <v>3.66</v>
      </c>
      <c r="H17" s="25">
        <v>5.29</v>
      </c>
      <c r="I17" s="25">
        <v>51.236908200000009</v>
      </c>
      <c r="J17" s="26">
        <v>0.45</v>
      </c>
      <c r="K17" s="26">
        <v>2.34</v>
      </c>
      <c r="L17" s="26">
        <v>0</v>
      </c>
      <c r="M17" s="26">
        <v>0</v>
      </c>
      <c r="N17" s="26">
        <v>4.17</v>
      </c>
      <c r="O17" s="26">
        <v>0.05</v>
      </c>
      <c r="P17" s="26">
        <v>1.07</v>
      </c>
      <c r="Q17" s="26">
        <v>0</v>
      </c>
      <c r="R17" s="26">
        <v>0</v>
      </c>
      <c r="S17" s="26">
        <v>0.15</v>
      </c>
      <c r="T17" s="26">
        <v>0.7</v>
      </c>
      <c r="U17" s="26">
        <v>122.19</v>
      </c>
      <c r="V17" s="26">
        <v>135.08000000000001</v>
      </c>
      <c r="W17" s="26">
        <v>21.3</v>
      </c>
      <c r="X17" s="26">
        <v>7.21</v>
      </c>
      <c r="Y17" s="26">
        <v>15.44</v>
      </c>
      <c r="Z17" s="26">
        <v>0.31</v>
      </c>
      <c r="AA17" s="26">
        <v>0</v>
      </c>
      <c r="AB17" s="26">
        <v>115.01</v>
      </c>
      <c r="AC17" s="26">
        <v>23.81</v>
      </c>
      <c r="AD17" s="26">
        <v>1.7</v>
      </c>
      <c r="AE17" s="26">
        <v>0.02</v>
      </c>
      <c r="AF17" s="26">
        <v>0.02</v>
      </c>
      <c r="AG17" s="26">
        <v>0.31</v>
      </c>
      <c r="AH17" s="26">
        <v>0.51</v>
      </c>
      <c r="AI17" s="26">
        <v>15.25</v>
      </c>
      <c r="AJ17" s="26">
        <v>0</v>
      </c>
      <c r="AK17" s="26">
        <v>27.94</v>
      </c>
      <c r="AL17" s="26">
        <v>24.48</v>
      </c>
      <c r="AM17" s="26">
        <v>30.84</v>
      </c>
      <c r="AN17" s="26">
        <v>31.04</v>
      </c>
      <c r="AO17" s="26">
        <v>9.9</v>
      </c>
      <c r="AP17" s="26">
        <v>22.34</v>
      </c>
      <c r="AQ17" s="26">
        <v>4.88</v>
      </c>
      <c r="AR17" s="26">
        <v>27.03</v>
      </c>
      <c r="AS17" s="26">
        <v>29.23</v>
      </c>
      <c r="AT17" s="26">
        <v>36.950000000000003</v>
      </c>
      <c r="AU17" s="26">
        <v>70.819999999999993</v>
      </c>
      <c r="AV17" s="26">
        <v>12.72</v>
      </c>
      <c r="AW17" s="26">
        <v>19.350000000000001</v>
      </c>
      <c r="AX17" s="26">
        <v>113.23</v>
      </c>
      <c r="AY17" s="26">
        <v>0</v>
      </c>
      <c r="AZ17" s="26">
        <v>24.29</v>
      </c>
      <c r="BA17" s="26">
        <v>24.29</v>
      </c>
      <c r="BB17" s="26">
        <v>23.13</v>
      </c>
      <c r="BC17" s="26">
        <v>9</v>
      </c>
      <c r="BD17" s="26">
        <v>0</v>
      </c>
      <c r="BE17" s="26">
        <v>0</v>
      </c>
      <c r="BF17" s="26">
        <v>0</v>
      </c>
      <c r="BG17" s="26">
        <v>0</v>
      </c>
      <c r="BH17" s="26">
        <v>0</v>
      </c>
      <c r="BI17" s="26">
        <v>0</v>
      </c>
      <c r="BJ17" s="26">
        <v>0</v>
      </c>
      <c r="BK17" s="26">
        <v>0.2</v>
      </c>
      <c r="BL17" s="26">
        <v>0</v>
      </c>
      <c r="BM17" s="26">
        <v>0.13</v>
      </c>
      <c r="BN17" s="26">
        <v>0.01</v>
      </c>
      <c r="BO17" s="26">
        <v>0.02</v>
      </c>
      <c r="BP17" s="26">
        <v>0</v>
      </c>
      <c r="BQ17" s="26">
        <v>0</v>
      </c>
      <c r="BR17" s="26">
        <v>0</v>
      </c>
      <c r="BS17" s="26">
        <v>0.75</v>
      </c>
      <c r="BT17" s="26">
        <v>0</v>
      </c>
      <c r="BU17" s="26">
        <v>0</v>
      </c>
      <c r="BV17" s="26">
        <v>2.13</v>
      </c>
      <c r="BW17" s="26">
        <v>0</v>
      </c>
      <c r="BX17" s="26">
        <v>0</v>
      </c>
      <c r="BY17" s="26">
        <v>0</v>
      </c>
      <c r="BZ17" s="26">
        <v>0</v>
      </c>
      <c r="CA17" s="26">
        <v>0</v>
      </c>
      <c r="CB17" s="26">
        <v>51.4</v>
      </c>
      <c r="CC17" s="25">
        <v>7.83</v>
      </c>
      <c r="CE17" s="23">
        <v>19.170000000000002</v>
      </c>
      <c r="CG17" s="23">
        <v>16.079999999999998</v>
      </c>
      <c r="CH17" s="23">
        <v>7.34</v>
      </c>
      <c r="CI17" s="23">
        <v>11.71</v>
      </c>
      <c r="CJ17" s="23">
        <v>508</v>
      </c>
      <c r="CK17" s="23">
        <v>121.55</v>
      </c>
      <c r="CL17" s="23">
        <v>314.77999999999997</v>
      </c>
      <c r="CM17" s="23">
        <v>9.16</v>
      </c>
      <c r="CN17" s="23">
        <v>8.1300000000000008</v>
      </c>
      <c r="CO17" s="23">
        <v>8.64</v>
      </c>
      <c r="CP17" s="23">
        <v>1.8</v>
      </c>
      <c r="CQ17" s="23">
        <v>0.3</v>
      </c>
      <c r="CR17" s="23">
        <v>4.74</v>
      </c>
    </row>
    <row r="18" spans="1:96" s="23" customFormat="1" ht="24">
      <c r="A18" s="23" t="str">
        <f>"11/2"</f>
        <v>11/2</v>
      </c>
      <c r="B18" s="24" t="s">
        <v>100</v>
      </c>
      <c r="C18" s="25" t="str">
        <f>"200"</f>
        <v>200</v>
      </c>
      <c r="D18" s="25">
        <v>1.97</v>
      </c>
      <c r="E18" s="25">
        <v>0</v>
      </c>
      <c r="F18" s="25">
        <v>4.34</v>
      </c>
      <c r="G18" s="25">
        <v>4.33</v>
      </c>
      <c r="H18" s="25">
        <v>15.02</v>
      </c>
      <c r="I18" s="25">
        <v>104.93762</v>
      </c>
      <c r="J18" s="26">
        <v>0.93</v>
      </c>
      <c r="K18" s="26">
        <v>2.6</v>
      </c>
      <c r="L18" s="26">
        <v>0</v>
      </c>
      <c r="M18" s="26">
        <v>0</v>
      </c>
      <c r="N18" s="26">
        <v>2.66</v>
      </c>
      <c r="O18" s="26">
        <v>10.63</v>
      </c>
      <c r="P18" s="26">
        <v>1.73</v>
      </c>
      <c r="Q18" s="26">
        <v>0</v>
      </c>
      <c r="R18" s="26">
        <v>0</v>
      </c>
      <c r="S18" s="26">
        <v>0.3</v>
      </c>
      <c r="T18" s="26">
        <v>2.2200000000000002</v>
      </c>
      <c r="U18" s="26">
        <v>451</v>
      </c>
      <c r="V18" s="26">
        <v>364.59</v>
      </c>
      <c r="W18" s="26">
        <v>20.86</v>
      </c>
      <c r="X18" s="26">
        <v>20.75</v>
      </c>
      <c r="Y18" s="26">
        <v>58.53</v>
      </c>
      <c r="Z18" s="26">
        <v>0.78</v>
      </c>
      <c r="AA18" s="26">
        <v>2.4</v>
      </c>
      <c r="AB18" s="26">
        <v>1165.76</v>
      </c>
      <c r="AC18" s="26">
        <v>246.68</v>
      </c>
      <c r="AD18" s="26">
        <v>1.96</v>
      </c>
      <c r="AE18" s="26">
        <v>7.0000000000000007E-2</v>
      </c>
      <c r="AF18" s="26">
        <v>0.05</v>
      </c>
      <c r="AG18" s="26">
        <v>0.82</v>
      </c>
      <c r="AH18" s="26">
        <v>1.47</v>
      </c>
      <c r="AI18" s="26">
        <v>5.77</v>
      </c>
      <c r="AJ18" s="26">
        <v>0</v>
      </c>
      <c r="AK18" s="26">
        <v>74.83</v>
      </c>
      <c r="AL18" s="26">
        <v>70.69</v>
      </c>
      <c r="AM18" s="26">
        <v>117.28</v>
      </c>
      <c r="AN18" s="26">
        <v>115.21</v>
      </c>
      <c r="AO18" s="26">
        <v>31.21</v>
      </c>
      <c r="AP18" s="26">
        <v>68.739999999999995</v>
      </c>
      <c r="AQ18" s="26">
        <v>25.08</v>
      </c>
      <c r="AR18" s="26">
        <v>76.03</v>
      </c>
      <c r="AS18" s="26">
        <v>93.51</v>
      </c>
      <c r="AT18" s="26">
        <v>146.13</v>
      </c>
      <c r="AU18" s="26">
        <v>148.49</v>
      </c>
      <c r="AV18" s="26">
        <v>42.13</v>
      </c>
      <c r="AW18" s="26">
        <v>74.38</v>
      </c>
      <c r="AX18" s="26">
        <v>395.5</v>
      </c>
      <c r="AY18" s="26">
        <v>0</v>
      </c>
      <c r="AZ18" s="26">
        <v>88.7</v>
      </c>
      <c r="BA18" s="26">
        <v>67.53</v>
      </c>
      <c r="BB18" s="26">
        <v>53.51</v>
      </c>
      <c r="BC18" s="26">
        <v>26.21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0.27</v>
      </c>
      <c r="BL18" s="26">
        <v>0</v>
      </c>
      <c r="BM18" s="26">
        <v>0.15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0.93</v>
      </c>
      <c r="BT18" s="26">
        <v>0</v>
      </c>
      <c r="BU18" s="26">
        <v>0</v>
      </c>
      <c r="BV18" s="26">
        <v>2.4300000000000002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232.75</v>
      </c>
      <c r="CC18" s="25">
        <v>22.11</v>
      </c>
      <c r="CE18" s="23">
        <v>196.69</v>
      </c>
      <c r="CG18" s="23">
        <v>40.24</v>
      </c>
      <c r="CH18" s="23">
        <v>23.72</v>
      </c>
      <c r="CI18" s="23">
        <v>31.98</v>
      </c>
      <c r="CJ18" s="23">
        <v>985.06</v>
      </c>
      <c r="CK18" s="23">
        <v>492.22</v>
      </c>
      <c r="CL18" s="23">
        <v>738.64</v>
      </c>
      <c r="CM18" s="23">
        <v>46.55</v>
      </c>
      <c r="CN18" s="23">
        <v>22.86</v>
      </c>
      <c r="CO18" s="23">
        <v>34.700000000000003</v>
      </c>
      <c r="CP18" s="23">
        <v>0</v>
      </c>
      <c r="CQ18" s="23">
        <v>0.8</v>
      </c>
      <c r="CR18" s="23">
        <v>13.4</v>
      </c>
    </row>
    <row r="19" spans="1:96" s="23" customFormat="1">
      <c r="A19" s="23" t="str">
        <f>"788/794"</f>
        <v>788/794</v>
      </c>
      <c r="B19" s="24" t="s">
        <v>101</v>
      </c>
      <c r="C19" s="25" t="str">
        <f>"220"</f>
        <v>220</v>
      </c>
      <c r="D19" s="25">
        <v>9.0399999999999991</v>
      </c>
      <c r="E19" s="25">
        <v>0.04</v>
      </c>
      <c r="F19" s="25">
        <v>21.66</v>
      </c>
      <c r="G19" s="25">
        <v>0</v>
      </c>
      <c r="H19" s="25">
        <v>3.74</v>
      </c>
      <c r="I19" s="25">
        <v>245.32487414600001</v>
      </c>
      <c r="J19" s="26">
        <v>2.59</v>
      </c>
      <c r="K19" s="26">
        <v>0.12</v>
      </c>
      <c r="L19" s="26">
        <v>0</v>
      </c>
      <c r="M19" s="26">
        <v>0</v>
      </c>
      <c r="N19" s="26">
        <v>3.74</v>
      </c>
      <c r="O19" s="26">
        <v>0</v>
      </c>
      <c r="P19" s="26">
        <v>0</v>
      </c>
      <c r="Q19" s="26">
        <v>0</v>
      </c>
      <c r="R19" s="26">
        <v>0</v>
      </c>
      <c r="S19" s="26">
        <v>0</v>
      </c>
      <c r="T19" s="26">
        <v>0.63</v>
      </c>
      <c r="U19" s="26">
        <v>213.73</v>
      </c>
      <c r="V19" s="26">
        <v>1.5</v>
      </c>
      <c r="W19" s="26">
        <v>2.94</v>
      </c>
      <c r="X19" s="26">
        <v>0.11</v>
      </c>
      <c r="Y19" s="26">
        <v>1.79</v>
      </c>
      <c r="Z19" s="26">
        <v>0.02</v>
      </c>
      <c r="AA19" s="26">
        <v>13.2</v>
      </c>
      <c r="AB19" s="26">
        <v>13.2</v>
      </c>
      <c r="AC19" s="26">
        <v>24.75</v>
      </c>
      <c r="AD19" s="26">
        <v>0.06</v>
      </c>
      <c r="AE19" s="26">
        <v>0</v>
      </c>
      <c r="AF19" s="26">
        <v>0.01</v>
      </c>
      <c r="AG19" s="26">
        <v>0</v>
      </c>
      <c r="AH19" s="26">
        <v>0.01</v>
      </c>
      <c r="AI19" s="26">
        <v>0</v>
      </c>
      <c r="AJ19" s="26">
        <v>0</v>
      </c>
      <c r="AK19" s="26">
        <v>2.17</v>
      </c>
      <c r="AL19" s="26">
        <v>2.12</v>
      </c>
      <c r="AM19" s="26">
        <v>3.93</v>
      </c>
      <c r="AN19" s="26">
        <v>2.33</v>
      </c>
      <c r="AO19" s="26">
        <v>0.88</v>
      </c>
      <c r="AP19" s="26">
        <v>2.4300000000000002</v>
      </c>
      <c r="AQ19" s="26">
        <v>2.2200000000000002</v>
      </c>
      <c r="AR19" s="26">
        <v>2.17</v>
      </c>
      <c r="AS19" s="26">
        <v>1.86</v>
      </c>
      <c r="AT19" s="26">
        <v>1.34</v>
      </c>
      <c r="AU19" s="26">
        <v>2.95</v>
      </c>
      <c r="AV19" s="26">
        <v>1.81</v>
      </c>
      <c r="AW19" s="26">
        <v>1.24</v>
      </c>
      <c r="AX19" s="26">
        <v>7.34</v>
      </c>
      <c r="AY19" s="26">
        <v>0</v>
      </c>
      <c r="AZ19" s="26">
        <v>2.48</v>
      </c>
      <c r="BA19" s="26">
        <v>2.79</v>
      </c>
      <c r="BB19" s="26">
        <v>2.17</v>
      </c>
      <c r="BC19" s="26">
        <v>0.52</v>
      </c>
      <c r="BD19" s="26">
        <v>0.13</v>
      </c>
      <c r="BE19" s="26">
        <v>0.06</v>
      </c>
      <c r="BF19" s="26">
        <v>0.03</v>
      </c>
      <c r="BG19" s="26">
        <v>7.0000000000000007E-2</v>
      </c>
      <c r="BH19" s="26">
        <v>0.08</v>
      </c>
      <c r="BI19" s="26">
        <v>0.38</v>
      </c>
      <c r="BJ19" s="26">
        <v>0</v>
      </c>
      <c r="BK19" s="26">
        <v>1.07</v>
      </c>
      <c r="BL19" s="26">
        <v>0</v>
      </c>
      <c r="BM19" s="26">
        <v>0.33</v>
      </c>
      <c r="BN19" s="26">
        <v>0</v>
      </c>
      <c r="BO19" s="26">
        <v>0</v>
      </c>
      <c r="BP19" s="26">
        <v>0</v>
      </c>
      <c r="BQ19" s="26">
        <v>7.0000000000000007E-2</v>
      </c>
      <c r="BR19" s="26">
        <v>0.11</v>
      </c>
      <c r="BS19" s="26">
        <v>0.87</v>
      </c>
      <c r="BT19" s="26">
        <v>0</v>
      </c>
      <c r="BU19" s="26">
        <v>0</v>
      </c>
      <c r="BV19" s="26">
        <v>0.05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1.38</v>
      </c>
      <c r="CC19" s="25">
        <v>47.42</v>
      </c>
      <c r="CE19" s="23">
        <v>15.4</v>
      </c>
      <c r="CG19" s="23">
        <v>24</v>
      </c>
      <c r="CH19" s="23">
        <v>12</v>
      </c>
      <c r="CI19" s="23">
        <v>18</v>
      </c>
      <c r="CJ19" s="23">
        <v>2</v>
      </c>
      <c r="CK19" s="23">
        <v>2</v>
      </c>
      <c r="CL19" s="23">
        <v>2</v>
      </c>
      <c r="CM19" s="23">
        <v>0</v>
      </c>
      <c r="CN19" s="23">
        <v>0</v>
      </c>
      <c r="CO19" s="23">
        <v>0</v>
      </c>
      <c r="CP19" s="23">
        <v>0</v>
      </c>
      <c r="CQ19" s="23">
        <v>0.55000000000000004</v>
      </c>
      <c r="CR19" s="23">
        <v>28.74</v>
      </c>
    </row>
    <row r="20" spans="1:96" s="23" customFormat="1">
      <c r="A20" s="23" t="str">
        <f>"2"</f>
        <v>2</v>
      </c>
      <c r="B20" s="24" t="s">
        <v>95</v>
      </c>
      <c r="C20" s="25" t="str">
        <f>"43,9"</f>
        <v>43,9</v>
      </c>
      <c r="D20" s="25">
        <v>2.9</v>
      </c>
      <c r="E20" s="25">
        <v>0</v>
      </c>
      <c r="F20" s="25">
        <v>0.28999999999999998</v>
      </c>
      <c r="G20" s="25">
        <v>0.28999999999999998</v>
      </c>
      <c r="H20" s="25">
        <v>20.59</v>
      </c>
      <c r="I20" s="25">
        <v>98.292538999999991</v>
      </c>
      <c r="J20" s="26">
        <v>0</v>
      </c>
      <c r="K20" s="26">
        <v>0</v>
      </c>
      <c r="L20" s="26">
        <v>0</v>
      </c>
      <c r="M20" s="26">
        <v>0</v>
      </c>
      <c r="N20" s="26">
        <v>0.48</v>
      </c>
      <c r="O20" s="26">
        <v>20.02</v>
      </c>
      <c r="P20" s="26">
        <v>0.09</v>
      </c>
      <c r="Q20" s="26">
        <v>0</v>
      </c>
      <c r="R20" s="26">
        <v>0</v>
      </c>
      <c r="S20" s="26">
        <v>0</v>
      </c>
      <c r="T20" s="26">
        <v>0.79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  <c r="Z20" s="26">
        <v>0</v>
      </c>
      <c r="AA20" s="26">
        <v>0</v>
      </c>
      <c r="AB20" s="26">
        <v>0</v>
      </c>
      <c r="AC20" s="26">
        <v>0</v>
      </c>
      <c r="AD20" s="26">
        <v>0</v>
      </c>
      <c r="AE20" s="26">
        <v>0</v>
      </c>
      <c r="AF20" s="26">
        <v>0</v>
      </c>
      <c r="AG20" s="26">
        <v>0</v>
      </c>
      <c r="AH20" s="26">
        <v>0</v>
      </c>
      <c r="AI20" s="26">
        <v>0</v>
      </c>
      <c r="AJ20" s="26">
        <v>0</v>
      </c>
      <c r="AK20" s="26">
        <v>140.16999999999999</v>
      </c>
      <c r="AL20" s="26">
        <v>145.9</v>
      </c>
      <c r="AM20" s="26">
        <v>223.43</v>
      </c>
      <c r="AN20" s="26">
        <v>74.09</v>
      </c>
      <c r="AO20" s="26">
        <v>43.92</v>
      </c>
      <c r="AP20" s="26">
        <v>87.84</v>
      </c>
      <c r="AQ20" s="26">
        <v>33.229999999999997</v>
      </c>
      <c r="AR20" s="26">
        <v>158.88</v>
      </c>
      <c r="AS20" s="26">
        <v>98.54</v>
      </c>
      <c r="AT20" s="26">
        <v>137.49</v>
      </c>
      <c r="AU20" s="26">
        <v>113.43</v>
      </c>
      <c r="AV20" s="26">
        <v>59.58</v>
      </c>
      <c r="AW20" s="26">
        <v>105.41</v>
      </c>
      <c r="AX20" s="26">
        <v>881.49</v>
      </c>
      <c r="AY20" s="26">
        <v>0</v>
      </c>
      <c r="AZ20" s="26">
        <v>287.20999999999998</v>
      </c>
      <c r="BA20" s="26">
        <v>124.89</v>
      </c>
      <c r="BB20" s="26">
        <v>82.88</v>
      </c>
      <c r="BC20" s="26">
        <v>65.69</v>
      </c>
      <c r="BD20" s="26">
        <v>0</v>
      </c>
      <c r="BE20" s="26">
        <v>0</v>
      </c>
      <c r="BF20" s="26">
        <v>0</v>
      </c>
      <c r="BG20" s="26">
        <v>0</v>
      </c>
      <c r="BH20" s="26">
        <v>0</v>
      </c>
      <c r="BI20" s="26">
        <v>0</v>
      </c>
      <c r="BJ20" s="26">
        <v>0</v>
      </c>
      <c r="BK20" s="26">
        <v>0.04</v>
      </c>
      <c r="BL20" s="26">
        <v>0</v>
      </c>
      <c r="BM20" s="26">
        <v>0</v>
      </c>
      <c r="BN20" s="26">
        <v>0</v>
      </c>
      <c r="BO20" s="26">
        <v>0</v>
      </c>
      <c r="BP20" s="26">
        <v>0</v>
      </c>
      <c r="BQ20" s="26">
        <v>0</v>
      </c>
      <c r="BR20" s="26">
        <v>0</v>
      </c>
      <c r="BS20" s="26">
        <v>0.03</v>
      </c>
      <c r="BT20" s="26">
        <v>0</v>
      </c>
      <c r="BU20" s="26">
        <v>0</v>
      </c>
      <c r="BV20" s="26">
        <v>0.12</v>
      </c>
      <c r="BW20" s="26">
        <v>0.01</v>
      </c>
      <c r="BX20" s="26">
        <v>0</v>
      </c>
      <c r="BY20" s="26">
        <v>0</v>
      </c>
      <c r="BZ20" s="26">
        <v>0</v>
      </c>
      <c r="CA20" s="26">
        <v>0</v>
      </c>
      <c r="CB20" s="26">
        <v>17.16</v>
      </c>
      <c r="CC20" s="25">
        <v>2.87</v>
      </c>
      <c r="CE20" s="23">
        <v>0</v>
      </c>
      <c r="CG20" s="23">
        <v>0</v>
      </c>
      <c r="CH20" s="23">
        <v>0</v>
      </c>
      <c r="CI20" s="23">
        <v>0</v>
      </c>
      <c r="CJ20" s="23">
        <v>760</v>
      </c>
      <c r="CK20" s="23">
        <v>292.8</v>
      </c>
      <c r="CL20" s="23">
        <v>526.4</v>
      </c>
      <c r="CM20" s="23">
        <v>6.08</v>
      </c>
      <c r="CN20" s="23">
        <v>6.08</v>
      </c>
      <c r="CO20" s="23">
        <v>6.08</v>
      </c>
      <c r="CP20" s="23">
        <v>0</v>
      </c>
      <c r="CQ20" s="23">
        <v>0</v>
      </c>
      <c r="CR20" s="23">
        <v>2.39</v>
      </c>
    </row>
    <row r="21" spans="1:96" s="23" customFormat="1">
      <c r="A21" s="23" t="str">
        <f>"3"</f>
        <v>3</v>
      </c>
      <c r="B21" s="24" t="s">
        <v>102</v>
      </c>
      <c r="C21" s="25" t="str">
        <f>"40"</f>
        <v>40</v>
      </c>
      <c r="D21" s="25">
        <v>2.64</v>
      </c>
      <c r="E21" s="25">
        <v>0</v>
      </c>
      <c r="F21" s="25">
        <v>0.48</v>
      </c>
      <c r="G21" s="25">
        <v>0.48</v>
      </c>
      <c r="H21" s="25">
        <v>16.68</v>
      </c>
      <c r="I21" s="25">
        <v>77.352000000000004</v>
      </c>
      <c r="J21" s="26">
        <v>0.08</v>
      </c>
      <c r="K21" s="26">
        <v>0</v>
      </c>
      <c r="L21" s="26">
        <v>0</v>
      </c>
      <c r="M21" s="26">
        <v>0</v>
      </c>
      <c r="N21" s="26">
        <v>0.48</v>
      </c>
      <c r="O21" s="26">
        <v>12.88</v>
      </c>
      <c r="P21" s="26">
        <v>3.32</v>
      </c>
      <c r="Q21" s="26">
        <v>0</v>
      </c>
      <c r="R21" s="26">
        <v>0</v>
      </c>
      <c r="S21" s="26">
        <v>0.4</v>
      </c>
      <c r="T21" s="26">
        <v>1</v>
      </c>
      <c r="U21" s="26">
        <v>244</v>
      </c>
      <c r="V21" s="26">
        <v>98</v>
      </c>
      <c r="W21" s="26">
        <v>14</v>
      </c>
      <c r="X21" s="26">
        <v>18.8</v>
      </c>
      <c r="Y21" s="26">
        <v>63.2</v>
      </c>
      <c r="Z21" s="26">
        <v>1.56</v>
      </c>
      <c r="AA21" s="26">
        <v>0</v>
      </c>
      <c r="AB21" s="26">
        <v>2</v>
      </c>
      <c r="AC21" s="26">
        <v>0.4</v>
      </c>
      <c r="AD21" s="26">
        <v>0.56000000000000005</v>
      </c>
      <c r="AE21" s="26">
        <v>7.0000000000000007E-2</v>
      </c>
      <c r="AF21" s="26">
        <v>0.03</v>
      </c>
      <c r="AG21" s="26">
        <v>0.28000000000000003</v>
      </c>
      <c r="AH21" s="26">
        <v>0.8</v>
      </c>
      <c r="AI21" s="26">
        <v>0</v>
      </c>
      <c r="AJ21" s="26">
        <v>0</v>
      </c>
      <c r="AK21" s="26">
        <v>0</v>
      </c>
      <c r="AL21" s="26">
        <v>0</v>
      </c>
      <c r="AM21" s="26">
        <v>170.8</v>
      </c>
      <c r="AN21" s="26">
        <v>89.2</v>
      </c>
      <c r="AO21" s="26">
        <v>37.200000000000003</v>
      </c>
      <c r="AP21" s="26">
        <v>79.2</v>
      </c>
      <c r="AQ21" s="26">
        <v>32</v>
      </c>
      <c r="AR21" s="26">
        <v>148.4</v>
      </c>
      <c r="AS21" s="26">
        <v>118.8</v>
      </c>
      <c r="AT21" s="26">
        <v>116.4</v>
      </c>
      <c r="AU21" s="26">
        <v>185.6</v>
      </c>
      <c r="AV21" s="26">
        <v>49.6</v>
      </c>
      <c r="AW21" s="26">
        <v>124</v>
      </c>
      <c r="AX21" s="26">
        <v>611.6</v>
      </c>
      <c r="AY21" s="26">
        <v>0</v>
      </c>
      <c r="AZ21" s="26">
        <v>210.4</v>
      </c>
      <c r="BA21" s="26">
        <v>116.4</v>
      </c>
      <c r="BB21" s="26">
        <v>72</v>
      </c>
      <c r="BC21" s="26">
        <v>52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0.06</v>
      </c>
      <c r="BL21" s="26">
        <v>0</v>
      </c>
      <c r="BM21" s="26">
        <v>0</v>
      </c>
      <c r="BN21" s="26">
        <v>0.01</v>
      </c>
      <c r="BO21" s="26">
        <v>0</v>
      </c>
      <c r="BP21" s="26">
        <v>0</v>
      </c>
      <c r="BQ21" s="26">
        <v>0</v>
      </c>
      <c r="BR21" s="26">
        <v>0</v>
      </c>
      <c r="BS21" s="26">
        <v>0.04</v>
      </c>
      <c r="BT21" s="26">
        <v>0</v>
      </c>
      <c r="BU21" s="26">
        <v>0</v>
      </c>
      <c r="BV21" s="26">
        <v>0.19</v>
      </c>
      <c r="BW21" s="26">
        <v>0.03</v>
      </c>
      <c r="BX21" s="26">
        <v>0</v>
      </c>
      <c r="BY21" s="26">
        <v>0</v>
      </c>
      <c r="BZ21" s="26">
        <v>0</v>
      </c>
      <c r="CA21" s="26">
        <v>0</v>
      </c>
      <c r="CB21" s="26">
        <v>18.8</v>
      </c>
      <c r="CC21" s="25">
        <v>2.54</v>
      </c>
      <c r="CE21" s="23">
        <v>0.33</v>
      </c>
      <c r="CG21" s="23">
        <v>0</v>
      </c>
      <c r="CH21" s="23">
        <v>0</v>
      </c>
      <c r="CI21" s="23">
        <v>0</v>
      </c>
      <c r="CJ21" s="23">
        <v>0</v>
      </c>
      <c r="CK21" s="23">
        <v>0</v>
      </c>
      <c r="CL21" s="23">
        <v>0</v>
      </c>
      <c r="CM21" s="23">
        <v>0</v>
      </c>
      <c r="CN21" s="23">
        <v>0</v>
      </c>
      <c r="CO21" s="23">
        <v>0</v>
      </c>
      <c r="CP21" s="23">
        <v>0</v>
      </c>
      <c r="CQ21" s="23">
        <v>0</v>
      </c>
      <c r="CR21" s="23">
        <v>2.11</v>
      </c>
    </row>
    <row r="22" spans="1:96" s="19" customFormat="1">
      <c r="A22" s="19" t="str">
        <f>"6/10"</f>
        <v>6/10</v>
      </c>
      <c r="B22" s="20" t="s">
        <v>103</v>
      </c>
      <c r="C22" s="21" t="str">
        <f>"200"</f>
        <v>200</v>
      </c>
      <c r="D22" s="21">
        <v>1.02</v>
      </c>
      <c r="E22" s="21">
        <v>0</v>
      </c>
      <c r="F22" s="21">
        <v>0.06</v>
      </c>
      <c r="G22" s="21">
        <v>0.06</v>
      </c>
      <c r="H22" s="21">
        <v>18.29</v>
      </c>
      <c r="I22" s="21">
        <v>69.016159999999999</v>
      </c>
      <c r="J22" s="22">
        <v>0.02</v>
      </c>
      <c r="K22" s="22">
        <v>0</v>
      </c>
      <c r="L22" s="22">
        <v>0</v>
      </c>
      <c r="M22" s="22">
        <v>0</v>
      </c>
      <c r="N22" s="22">
        <v>14.3</v>
      </c>
      <c r="O22" s="22">
        <v>0.56999999999999995</v>
      </c>
      <c r="P22" s="22">
        <v>3.42</v>
      </c>
      <c r="Q22" s="22">
        <v>0</v>
      </c>
      <c r="R22" s="22">
        <v>0</v>
      </c>
      <c r="S22" s="22">
        <v>0.3</v>
      </c>
      <c r="T22" s="22">
        <v>0.81</v>
      </c>
      <c r="U22" s="22">
        <v>3.42</v>
      </c>
      <c r="V22" s="22">
        <v>340.11</v>
      </c>
      <c r="W22" s="22">
        <v>31.19</v>
      </c>
      <c r="X22" s="22">
        <v>19.95</v>
      </c>
      <c r="Y22" s="22">
        <v>27.16</v>
      </c>
      <c r="Z22" s="22">
        <v>0.64</v>
      </c>
      <c r="AA22" s="22">
        <v>0</v>
      </c>
      <c r="AB22" s="22">
        <v>630</v>
      </c>
      <c r="AC22" s="22">
        <v>116.6</v>
      </c>
      <c r="AD22" s="22">
        <v>1.1000000000000001</v>
      </c>
      <c r="AE22" s="22">
        <v>0.02</v>
      </c>
      <c r="AF22" s="22">
        <v>0.04</v>
      </c>
      <c r="AG22" s="22">
        <v>0.51</v>
      </c>
      <c r="AH22" s="22">
        <v>0.78</v>
      </c>
      <c r="AI22" s="22">
        <v>0.32</v>
      </c>
      <c r="AJ22" s="22">
        <v>0</v>
      </c>
      <c r="AK22" s="22">
        <v>0.01</v>
      </c>
      <c r="AL22" s="22">
        <v>0.01</v>
      </c>
      <c r="AM22" s="22">
        <v>0.01</v>
      </c>
      <c r="AN22" s="22">
        <v>0.02</v>
      </c>
      <c r="AO22" s="22">
        <v>0</v>
      </c>
      <c r="AP22" s="22">
        <v>0.01</v>
      </c>
      <c r="AQ22" s="22">
        <v>0</v>
      </c>
      <c r="AR22" s="22">
        <v>0.01</v>
      </c>
      <c r="AS22" s="22">
        <v>0.01</v>
      </c>
      <c r="AT22" s="22">
        <v>0.01</v>
      </c>
      <c r="AU22" s="22">
        <v>0.06</v>
      </c>
      <c r="AV22" s="22">
        <v>0</v>
      </c>
      <c r="AW22" s="22">
        <v>0.01</v>
      </c>
      <c r="AX22" s="22">
        <v>0.03</v>
      </c>
      <c r="AY22" s="22">
        <v>0</v>
      </c>
      <c r="AZ22" s="22">
        <v>0.02</v>
      </c>
      <c r="BA22" s="22">
        <v>0.01</v>
      </c>
      <c r="BB22" s="22">
        <v>0.01</v>
      </c>
      <c r="BC22" s="22">
        <v>0</v>
      </c>
      <c r="BD22" s="22">
        <v>0</v>
      </c>
      <c r="BE22" s="22">
        <v>0</v>
      </c>
      <c r="BF22" s="22">
        <v>0</v>
      </c>
      <c r="BG22" s="22">
        <v>0</v>
      </c>
      <c r="BH22" s="22">
        <v>0</v>
      </c>
      <c r="BI22" s="22">
        <v>0</v>
      </c>
      <c r="BJ22" s="22">
        <v>0</v>
      </c>
      <c r="BK22" s="22">
        <v>0</v>
      </c>
      <c r="BL22" s="22">
        <v>0</v>
      </c>
      <c r="BM22" s="22">
        <v>0</v>
      </c>
      <c r="BN22" s="22">
        <v>0</v>
      </c>
      <c r="BO22" s="22">
        <v>0</v>
      </c>
      <c r="BP22" s="22">
        <v>0</v>
      </c>
      <c r="BQ22" s="22">
        <v>0</v>
      </c>
      <c r="BR22" s="22">
        <v>0</v>
      </c>
      <c r="BS22" s="22">
        <v>0.01</v>
      </c>
      <c r="BT22" s="22">
        <v>0</v>
      </c>
      <c r="BU22" s="22">
        <v>0</v>
      </c>
      <c r="BV22" s="22">
        <v>0.01</v>
      </c>
      <c r="BW22" s="22">
        <v>0</v>
      </c>
      <c r="BX22" s="22">
        <v>0</v>
      </c>
      <c r="BY22" s="22">
        <v>0</v>
      </c>
      <c r="BZ22" s="22">
        <v>0</v>
      </c>
      <c r="CA22" s="22">
        <v>0</v>
      </c>
      <c r="CB22" s="22">
        <v>214.01</v>
      </c>
      <c r="CC22" s="21">
        <v>4.82</v>
      </c>
      <c r="CE22" s="19">
        <v>105</v>
      </c>
      <c r="CG22" s="19">
        <v>0.72</v>
      </c>
      <c r="CH22" s="19">
        <v>0.72</v>
      </c>
      <c r="CI22" s="19">
        <v>0.72</v>
      </c>
      <c r="CJ22" s="19">
        <v>77.08</v>
      </c>
      <c r="CK22" s="19">
        <v>30.37</v>
      </c>
      <c r="CL22" s="19">
        <v>53.73</v>
      </c>
      <c r="CM22" s="19">
        <v>7.7</v>
      </c>
      <c r="CN22" s="19">
        <v>4.55</v>
      </c>
      <c r="CO22" s="19">
        <v>6.12</v>
      </c>
      <c r="CP22" s="19">
        <v>5</v>
      </c>
      <c r="CQ22" s="19">
        <v>0</v>
      </c>
      <c r="CR22" s="19">
        <v>2.92</v>
      </c>
    </row>
    <row r="23" spans="1:96" s="27" customFormat="1" ht="11.4">
      <c r="B23" s="28" t="s">
        <v>104</v>
      </c>
      <c r="C23" s="29"/>
      <c r="D23" s="29">
        <v>18.48</v>
      </c>
      <c r="E23" s="29">
        <v>0.04</v>
      </c>
      <c r="F23" s="29">
        <v>30.04</v>
      </c>
      <c r="G23" s="29">
        <v>8.81</v>
      </c>
      <c r="H23" s="29">
        <v>79.599999999999994</v>
      </c>
      <c r="I23" s="29">
        <v>646.16</v>
      </c>
      <c r="J23" s="30">
        <v>4.07</v>
      </c>
      <c r="K23" s="30">
        <v>5.0599999999999996</v>
      </c>
      <c r="L23" s="30">
        <v>0</v>
      </c>
      <c r="M23" s="30">
        <v>0</v>
      </c>
      <c r="N23" s="30">
        <v>25.84</v>
      </c>
      <c r="O23" s="30">
        <v>44.15</v>
      </c>
      <c r="P23" s="30">
        <v>9.6199999999999992</v>
      </c>
      <c r="Q23" s="30">
        <v>0</v>
      </c>
      <c r="R23" s="30">
        <v>0</v>
      </c>
      <c r="S23" s="30">
        <v>1.1399999999999999</v>
      </c>
      <c r="T23" s="30">
        <v>6.15</v>
      </c>
      <c r="U23" s="30">
        <v>1034.3399999999999</v>
      </c>
      <c r="V23" s="30">
        <v>939.29</v>
      </c>
      <c r="W23" s="30">
        <v>90.29</v>
      </c>
      <c r="X23" s="30">
        <v>66.819999999999993</v>
      </c>
      <c r="Y23" s="30">
        <v>166.13</v>
      </c>
      <c r="Z23" s="30">
        <v>3.31</v>
      </c>
      <c r="AA23" s="30">
        <v>15.6</v>
      </c>
      <c r="AB23" s="30">
        <v>1925.97</v>
      </c>
      <c r="AC23" s="30">
        <v>412.24</v>
      </c>
      <c r="AD23" s="30">
        <v>5.37</v>
      </c>
      <c r="AE23" s="30">
        <v>0.17</v>
      </c>
      <c r="AF23" s="30">
        <v>0.14000000000000001</v>
      </c>
      <c r="AG23" s="30">
        <v>1.92</v>
      </c>
      <c r="AH23" s="30">
        <v>3.56</v>
      </c>
      <c r="AI23" s="30">
        <v>21.34</v>
      </c>
      <c r="AJ23" s="30">
        <v>0</v>
      </c>
      <c r="AK23" s="30">
        <v>245.12</v>
      </c>
      <c r="AL23" s="30">
        <v>243.2</v>
      </c>
      <c r="AM23" s="30">
        <v>546.29</v>
      </c>
      <c r="AN23" s="30">
        <v>311.89</v>
      </c>
      <c r="AO23" s="30">
        <v>123.12</v>
      </c>
      <c r="AP23" s="30">
        <v>260.55</v>
      </c>
      <c r="AQ23" s="30">
        <v>97.42</v>
      </c>
      <c r="AR23" s="30">
        <v>412.53</v>
      </c>
      <c r="AS23" s="30">
        <v>341.96</v>
      </c>
      <c r="AT23" s="30">
        <v>438.33</v>
      </c>
      <c r="AU23" s="30">
        <v>521.35</v>
      </c>
      <c r="AV23" s="30">
        <v>165.85</v>
      </c>
      <c r="AW23" s="30">
        <v>324.39</v>
      </c>
      <c r="AX23" s="30">
        <v>2009.19</v>
      </c>
      <c r="AY23" s="30">
        <v>0</v>
      </c>
      <c r="AZ23" s="30">
        <v>613.1</v>
      </c>
      <c r="BA23" s="30">
        <v>335.92</v>
      </c>
      <c r="BB23" s="30">
        <v>233.69</v>
      </c>
      <c r="BC23" s="30">
        <v>153.41999999999999</v>
      </c>
      <c r="BD23" s="30">
        <v>0.13</v>
      </c>
      <c r="BE23" s="30">
        <v>0.06</v>
      </c>
      <c r="BF23" s="30">
        <v>0.03</v>
      </c>
      <c r="BG23" s="30">
        <v>7.0000000000000007E-2</v>
      </c>
      <c r="BH23" s="30">
        <v>0.08</v>
      </c>
      <c r="BI23" s="30">
        <v>0.39</v>
      </c>
      <c r="BJ23" s="30">
        <v>0</v>
      </c>
      <c r="BK23" s="30">
        <v>1.63</v>
      </c>
      <c r="BL23" s="30">
        <v>0</v>
      </c>
      <c r="BM23" s="30">
        <v>0.62</v>
      </c>
      <c r="BN23" s="30">
        <v>0.03</v>
      </c>
      <c r="BO23" s="30">
        <v>0.05</v>
      </c>
      <c r="BP23" s="30">
        <v>0</v>
      </c>
      <c r="BQ23" s="30">
        <v>7.0000000000000007E-2</v>
      </c>
      <c r="BR23" s="30">
        <v>0.12</v>
      </c>
      <c r="BS23" s="30">
        <v>2.64</v>
      </c>
      <c r="BT23" s="30">
        <v>0</v>
      </c>
      <c r="BU23" s="30">
        <v>0</v>
      </c>
      <c r="BV23" s="30">
        <v>4.93</v>
      </c>
      <c r="BW23" s="30">
        <v>0.04</v>
      </c>
      <c r="BX23" s="30">
        <v>0</v>
      </c>
      <c r="BY23" s="30">
        <v>0</v>
      </c>
      <c r="BZ23" s="30">
        <v>0</v>
      </c>
      <c r="CA23" s="30">
        <v>0</v>
      </c>
      <c r="CB23" s="30">
        <v>535.49</v>
      </c>
      <c r="CC23" s="29">
        <f>SUM($CC$16:$CC$22)</f>
        <v>87.59</v>
      </c>
      <c r="CD23" s="27">
        <f>$I$23/$I$47*100</f>
        <v>24.160571932815841</v>
      </c>
      <c r="CE23" s="27">
        <v>336.59</v>
      </c>
      <c r="CG23" s="27">
        <v>81.03</v>
      </c>
      <c r="CH23" s="27">
        <v>43.78</v>
      </c>
      <c r="CI23" s="27">
        <v>62.41</v>
      </c>
      <c r="CJ23" s="27">
        <v>2332.14</v>
      </c>
      <c r="CK23" s="27">
        <v>938.94</v>
      </c>
      <c r="CL23" s="27">
        <v>1635.54</v>
      </c>
      <c r="CM23" s="27">
        <v>69.489999999999995</v>
      </c>
      <c r="CN23" s="27">
        <v>41.61</v>
      </c>
      <c r="CO23" s="27">
        <v>55.55</v>
      </c>
      <c r="CP23" s="27">
        <v>6.8</v>
      </c>
      <c r="CQ23" s="27">
        <v>1.65</v>
      </c>
    </row>
    <row r="24" spans="1:96">
      <c r="B24" s="18" t="s">
        <v>105</v>
      </c>
      <c r="C24" s="16"/>
      <c r="D24" s="16"/>
      <c r="E24" s="16"/>
      <c r="F24" s="16"/>
      <c r="G24" s="16"/>
      <c r="H24" s="16"/>
      <c r="I24" s="16"/>
    </row>
    <row r="25" spans="1:96" s="23" customFormat="1">
      <c r="A25" s="23" t="str">
        <f>"5"</f>
        <v>5</v>
      </c>
      <c r="B25" s="24" t="s">
        <v>106</v>
      </c>
      <c r="C25" s="25" t="str">
        <f>"200"</f>
        <v>200</v>
      </c>
      <c r="D25" s="25">
        <v>1</v>
      </c>
      <c r="E25" s="25">
        <v>0</v>
      </c>
      <c r="F25" s="25">
        <v>0.2</v>
      </c>
      <c r="G25" s="25">
        <v>0</v>
      </c>
      <c r="H25" s="25">
        <v>20.6</v>
      </c>
      <c r="I25" s="25">
        <v>86.47999999999999</v>
      </c>
      <c r="J25" s="26">
        <v>0</v>
      </c>
      <c r="K25" s="26">
        <v>0</v>
      </c>
      <c r="L25" s="26">
        <v>0</v>
      </c>
      <c r="M25" s="26">
        <v>0</v>
      </c>
      <c r="N25" s="26">
        <v>19.8</v>
      </c>
      <c r="O25" s="26">
        <v>0.4</v>
      </c>
      <c r="P25" s="26">
        <v>0.4</v>
      </c>
      <c r="Q25" s="26">
        <v>0</v>
      </c>
      <c r="R25" s="26">
        <v>0</v>
      </c>
      <c r="S25" s="26">
        <v>1</v>
      </c>
      <c r="T25" s="26">
        <v>0.6</v>
      </c>
      <c r="U25" s="26">
        <v>12</v>
      </c>
      <c r="V25" s="26">
        <v>240</v>
      </c>
      <c r="W25" s="26">
        <v>14</v>
      </c>
      <c r="X25" s="26">
        <v>8</v>
      </c>
      <c r="Y25" s="26">
        <v>14</v>
      </c>
      <c r="Z25" s="26">
        <v>2.8</v>
      </c>
      <c r="AA25" s="26">
        <v>0</v>
      </c>
      <c r="AB25" s="26">
        <v>0</v>
      </c>
      <c r="AC25" s="26">
        <v>0</v>
      </c>
      <c r="AD25" s="26">
        <v>0.2</v>
      </c>
      <c r="AE25" s="26">
        <v>0.02</v>
      </c>
      <c r="AF25" s="26">
        <v>0.02</v>
      </c>
      <c r="AG25" s="26">
        <v>0.2</v>
      </c>
      <c r="AH25" s="26">
        <v>0.4</v>
      </c>
      <c r="AI25" s="26">
        <v>4</v>
      </c>
      <c r="AJ25" s="26">
        <v>0.4</v>
      </c>
      <c r="AK25" s="26">
        <v>16</v>
      </c>
      <c r="AL25" s="26">
        <v>20</v>
      </c>
      <c r="AM25" s="26">
        <v>28</v>
      </c>
      <c r="AN25" s="26">
        <v>28</v>
      </c>
      <c r="AO25" s="26">
        <v>4</v>
      </c>
      <c r="AP25" s="26">
        <v>16</v>
      </c>
      <c r="AQ25" s="26">
        <v>4</v>
      </c>
      <c r="AR25" s="26">
        <v>14</v>
      </c>
      <c r="AS25" s="26">
        <v>26</v>
      </c>
      <c r="AT25" s="26">
        <v>16</v>
      </c>
      <c r="AU25" s="26">
        <v>116</v>
      </c>
      <c r="AV25" s="26">
        <v>10</v>
      </c>
      <c r="AW25" s="26">
        <v>22</v>
      </c>
      <c r="AX25" s="26">
        <v>64</v>
      </c>
      <c r="AY25" s="26">
        <v>0</v>
      </c>
      <c r="AZ25" s="26">
        <v>20</v>
      </c>
      <c r="BA25" s="26">
        <v>24</v>
      </c>
      <c r="BB25" s="26">
        <v>10</v>
      </c>
      <c r="BC25" s="26">
        <v>8</v>
      </c>
      <c r="BD25" s="26">
        <v>0</v>
      </c>
      <c r="BE25" s="26">
        <v>0</v>
      </c>
      <c r="BF25" s="26">
        <v>0</v>
      </c>
      <c r="BG25" s="26">
        <v>0</v>
      </c>
      <c r="BH25" s="26">
        <v>0</v>
      </c>
      <c r="BI25" s="26">
        <v>0</v>
      </c>
      <c r="BJ25" s="26">
        <v>0</v>
      </c>
      <c r="BK25" s="26">
        <v>0</v>
      </c>
      <c r="BL25" s="26">
        <v>0</v>
      </c>
      <c r="BM25" s="26">
        <v>0</v>
      </c>
      <c r="BN25" s="26">
        <v>0</v>
      </c>
      <c r="BO25" s="26">
        <v>0</v>
      </c>
      <c r="BP25" s="26">
        <v>0</v>
      </c>
      <c r="BQ25" s="26">
        <v>0</v>
      </c>
      <c r="BR25" s="26">
        <v>0</v>
      </c>
      <c r="BS25" s="26">
        <v>0</v>
      </c>
      <c r="BT25" s="26">
        <v>0</v>
      </c>
      <c r="BU25" s="26">
        <v>0</v>
      </c>
      <c r="BV25" s="26">
        <v>0</v>
      </c>
      <c r="BW25" s="26">
        <v>0</v>
      </c>
      <c r="BX25" s="26">
        <v>0</v>
      </c>
      <c r="BY25" s="26">
        <v>0</v>
      </c>
      <c r="BZ25" s="26">
        <v>0</v>
      </c>
      <c r="CA25" s="26">
        <v>0</v>
      </c>
      <c r="CB25" s="26">
        <v>176.2</v>
      </c>
      <c r="CC25" s="25">
        <v>11.23</v>
      </c>
      <c r="CE25" s="23">
        <v>0</v>
      </c>
      <c r="CG25" s="23">
        <v>4</v>
      </c>
      <c r="CH25" s="23">
        <v>4</v>
      </c>
      <c r="CI25" s="23">
        <v>4</v>
      </c>
      <c r="CJ25" s="23">
        <v>400</v>
      </c>
      <c r="CK25" s="23">
        <v>182</v>
      </c>
      <c r="CL25" s="23">
        <v>291</v>
      </c>
      <c r="CM25" s="23">
        <v>0.6</v>
      </c>
      <c r="CN25" s="23">
        <v>0.6</v>
      </c>
      <c r="CO25" s="23">
        <v>0.6</v>
      </c>
      <c r="CP25" s="23">
        <v>0</v>
      </c>
      <c r="CQ25" s="23">
        <v>0</v>
      </c>
      <c r="CR25" s="23">
        <v>9.36</v>
      </c>
    </row>
    <row r="26" spans="1:96" s="19" customFormat="1">
      <c r="A26" s="19" t="str">
        <f>"13"</f>
        <v>13</v>
      </c>
      <c r="B26" s="20" t="s">
        <v>107</v>
      </c>
      <c r="C26" s="21" t="str">
        <f>"150"</f>
        <v>150</v>
      </c>
      <c r="D26" s="21">
        <v>0.6</v>
      </c>
      <c r="E26" s="21">
        <v>0</v>
      </c>
      <c r="F26" s="21">
        <v>0.6</v>
      </c>
      <c r="G26" s="21">
        <v>0.6</v>
      </c>
      <c r="H26" s="21">
        <v>17.399999999999999</v>
      </c>
      <c r="I26" s="21">
        <v>73.02</v>
      </c>
      <c r="J26" s="22">
        <v>0.15</v>
      </c>
      <c r="K26" s="22">
        <v>0</v>
      </c>
      <c r="L26" s="22">
        <v>0</v>
      </c>
      <c r="M26" s="22">
        <v>0</v>
      </c>
      <c r="N26" s="22">
        <v>13.5</v>
      </c>
      <c r="O26" s="22">
        <v>1.2</v>
      </c>
      <c r="P26" s="22">
        <v>2.7</v>
      </c>
      <c r="Q26" s="22">
        <v>0</v>
      </c>
      <c r="R26" s="22">
        <v>0</v>
      </c>
      <c r="S26" s="22">
        <v>1.2</v>
      </c>
      <c r="T26" s="22">
        <v>0.75</v>
      </c>
      <c r="U26" s="22">
        <v>39</v>
      </c>
      <c r="V26" s="22">
        <v>417</v>
      </c>
      <c r="W26" s="22">
        <v>24</v>
      </c>
      <c r="X26" s="22">
        <v>13.5</v>
      </c>
      <c r="Y26" s="22">
        <v>16.5</v>
      </c>
      <c r="Z26" s="22">
        <v>3.3</v>
      </c>
      <c r="AA26" s="22">
        <v>0</v>
      </c>
      <c r="AB26" s="22">
        <v>45</v>
      </c>
      <c r="AC26" s="22">
        <v>7.5</v>
      </c>
      <c r="AD26" s="22">
        <v>0.3</v>
      </c>
      <c r="AE26" s="22">
        <v>0.05</v>
      </c>
      <c r="AF26" s="22">
        <v>0.03</v>
      </c>
      <c r="AG26" s="22">
        <v>0.45</v>
      </c>
      <c r="AH26" s="22">
        <v>0.6</v>
      </c>
      <c r="AI26" s="22">
        <v>15</v>
      </c>
      <c r="AJ26" s="22">
        <v>0</v>
      </c>
      <c r="AK26" s="22">
        <v>18</v>
      </c>
      <c r="AL26" s="22">
        <v>19.5</v>
      </c>
      <c r="AM26" s="22">
        <v>28.5</v>
      </c>
      <c r="AN26" s="22">
        <v>27</v>
      </c>
      <c r="AO26" s="22">
        <v>4.5</v>
      </c>
      <c r="AP26" s="22">
        <v>16.5</v>
      </c>
      <c r="AQ26" s="22">
        <v>4.5</v>
      </c>
      <c r="AR26" s="22">
        <v>13.5</v>
      </c>
      <c r="AS26" s="22">
        <v>25.5</v>
      </c>
      <c r="AT26" s="22">
        <v>15</v>
      </c>
      <c r="AU26" s="22">
        <v>117</v>
      </c>
      <c r="AV26" s="22">
        <v>10.5</v>
      </c>
      <c r="AW26" s="22">
        <v>21</v>
      </c>
      <c r="AX26" s="22">
        <v>63</v>
      </c>
      <c r="AY26" s="22">
        <v>0</v>
      </c>
      <c r="AZ26" s="22">
        <v>19.5</v>
      </c>
      <c r="BA26" s="22">
        <v>24</v>
      </c>
      <c r="BB26" s="22">
        <v>9</v>
      </c>
      <c r="BC26" s="22">
        <v>7.5</v>
      </c>
      <c r="BD26" s="22">
        <v>0</v>
      </c>
      <c r="BE26" s="22">
        <v>0</v>
      </c>
      <c r="BF26" s="22">
        <v>0</v>
      </c>
      <c r="BG26" s="22">
        <v>0</v>
      </c>
      <c r="BH26" s="22">
        <v>0</v>
      </c>
      <c r="BI26" s="22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2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129.44999999999999</v>
      </c>
      <c r="CC26" s="21">
        <v>27</v>
      </c>
      <c r="CE26" s="19">
        <v>7.5</v>
      </c>
      <c r="CG26" s="19">
        <v>3</v>
      </c>
      <c r="CH26" s="19">
        <v>3</v>
      </c>
      <c r="CI26" s="19">
        <v>3</v>
      </c>
      <c r="CJ26" s="19">
        <v>225</v>
      </c>
      <c r="CK26" s="19">
        <v>225</v>
      </c>
      <c r="CL26" s="19">
        <v>225</v>
      </c>
      <c r="CM26" s="19">
        <v>0</v>
      </c>
      <c r="CN26" s="19">
        <v>0</v>
      </c>
      <c r="CO26" s="19">
        <v>0</v>
      </c>
      <c r="CP26" s="19">
        <v>0</v>
      </c>
      <c r="CQ26" s="19">
        <v>0</v>
      </c>
      <c r="CR26" s="19">
        <v>22.5</v>
      </c>
    </row>
    <row r="27" spans="1:96" s="27" customFormat="1" ht="11.4">
      <c r="B27" s="28" t="s">
        <v>108</v>
      </c>
      <c r="C27" s="29"/>
      <c r="D27" s="29">
        <v>1.6</v>
      </c>
      <c r="E27" s="29">
        <v>0</v>
      </c>
      <c r="F27" s="29">
        <v>0.8</v>
      </c>
      <c r="G27" s="29">
        <v>0.6</v>
      </c>
      <c r="H27" s="29">
        <v>38</v>
      </c>
      <c r="I27" s="29">
        <v>159.5</v>
      </c>
      <c r="J27" s="30">
        <v>0.15</v>
      </c>
      <c r="K27" s="30">
        <v>0</v>
      </c>
      <c r="L27" s="30">
        <v>0</v>
      </c>
      <c r="M27" s="30">
        <v>0</v>
      </c>
      <c r="N27" s="30">
        <v>33.299999999999997</v>
      </c>
      <c r="O27" s="30">
        <v>1.6</v>
      </c>
      <c r="P27" s="30">
        <v>3.1</v>
      </c>
      <c r="Q27" s="30">
        <v>0</v>
      </c>
      <c r="R27" s="30">
        <v>0</v>
      </c>
      <c r="S27" s="30">
        <v>2.2000000000000002</v>
      </c>
      <c r="T27" s="30">
        <v>1.35</v>
      </c>
      <c r="U27" s="30">
        <v>51</v>
      </c>
      <c r="V27" s="30">
        <v>657</v>
      </c>
      <c r="W27" s="30">
        <v>38</v>
      </c>
      <c r="X27" s="30">
        <v>21.5</v>
      </c>
      <c r="Y27" s="30">
        <v>30.5</v>
      </c>
      <c r="Z27" s="30">
        <v>6.1</v>
      </c>
      <c r="AA27" s="30">
        <v>0</v>
      </c>
      <c r="AB27" s="30">
        <v>45</v>
      </c>
      <c r="AC27" s="30">
        <v>7.5</v>
      </c>
      <c r="AD27" s="30">
        <v>0.5</v>
      </c>
      <c r="AE27" s="30">
        <v>7.0000000000000007E-2</v>
      </c>
      <c r="AF27" s="30">
        <v>0.05</v>
      </c>
      <c r="AG27" s="30">
        <v>0.65</v>
      </c>
      <c r="AH27" s="30">
        <v>1</v>
      </c>
      <c r="AI27" s="30">
        <v>19</v>
      </c>
      <c r="AJ27" s="30">
        <v>0.4</v>
      </c>
      <c r="AK27" s="30">
        <v>34</v>
      </c>
      <c r="AL27" s="30">
        <v>39.5</v>
      </c>
      <c r="AM27" s="30">
        <v>56.5</v>
      </c>
      <c r="AN27" s="30">
        <v>55</v>
      </c>
      <c r="AO27" s="30">
        <v>8.5</v>
      </c>
      <c r="AP27" s="30">
        <v>32.5</v>
      </c>
      <c r="AQ27" s="30">
        <v>8.5</v>
      </c>
      <c r="AR27" s="30">
        <v>27.5</v>
      </c>
      <c r="AS27" s="30">
        <v>51.5</v>
      </c>
      <c r="AT27" s="30">
        <v>31</v>
      </c>
      <c r="AU27" s="30">
        <v>233</v>
      </c>
      <c r="AV27" s="30">
        <v>20.5</v>
      </c>
      <c r="AW27" s="30">
        <v>43</v>
      </c>
      <c r="AX27" s="30">
        <v>127</v>
      </c>
      <c r="AY27" s="30">
        <v>0</v>
      </c>
      <c r="AZ27" s="30">
        <v>39.5</v>
      </c>
      <c r="BA27" s="30">
        <v>48</v>
      </c>
      <c r="BB27" s="30">
        <v>19</v>
      </c>
      <c r="BC27" s="30">
        <v>15.5</v>
      </c>
      <c r="BD27" s="30">
        <v>0</v>
      </c>
      <c r="BE27" s="30">
        <v>0</v>
      </c>
      <c r="BF27" s="30">
        <v>0</v>
      </c>
      <c r="BG27" s="30">
        <v>0</v>
      </c>
      <c r="BH27" s="30">
        <v>0</v>
      </c>
      <c r="BI27" s="30">
        <v>0</v>
      </c>
      <c r="BJ27" s="30">
        <v>0</v>
      </c>
      <c r="BK27" s="30">
        <v>0</v>
      </c>
      <c r="BL27" s="30">
        <v>0</v>
      </c>
      <c r="BM27" s="30">
        <v>0</v>
      </c>
      <c r="BN27" s="30">
        <v>0</v>
      </c>
      <c r="BO27" s="30">
        <v>0</v>
      </c>
      <c r="BP27" s="30">
        <v>0</v>
      </c>
      <c r="BQ27" s="30">
        <v>0</v>
      </c>
      <c r="BR27" s="30">
        <v>0</v>
      </c>
      <c r="BS27" s="30">
        <v>0</v>
      </c>
      <c r="BT27" s="30">
        <v>0</v>
      </c>
      <c r="BU27" s="30">
        <v>0</v>
      </c>
      <c r="BV27" s="30">
        <v>0</v>
      </c>
      <c r="BW27" s="30">
        <v>0</v>
      </c>
      <c r="BX27" s="30">
        <v>0</v>
      </c>
      <c r="BY27" s="30">
        <v>0</v>
      </c>
      <c r="BZ27" s="30">
        <v>0</v>
      </c>
      <c r="CA27" s="30">
        <v>0</v>
      </c>
      <c r="CB27" s="30">
        <v>305.64999999999998</v>
      </c>
      <c r="CC27" s="29">
        <f>SUM($CC$24:$CC$26)</f>
        <v>38.230000000000004</v>
      </c>
      <c r="CD27" s="27">
        <f>$I$27/$I$47*100</f>
        <v>5.9638653325556001</v>
      </c>
      <c r="CE27" s="27">
        <v>7.5</v>
      </c>
      <c r="CG27" s="27">
        <v>7</v>
      </c>
      <c r="CH27" s="27">
        <v>7</v>
      </c>
      <c r="CI27" s="27">
        <v>7</v>
      </c>
      <c r="CJ27" s="27">
        <v>625</v>
      </c>
      <c r="CK27" s="27">
        <v>407</v>
      </c>
      <c r="CL27" s="27">
        <v>516</v>
      </c>
      <c r="CM27" s="27">
        <v>0.6</v>
      </c>
      <c r="CN27" s="27">
        <v>0.6</v>
      </c>
      <c r="CO27" s="27">
        <v>0.6</v>
      </c>
      <c r="CP27" s="27">
        <v>0</v>
      </c>
      <c r="CQ27" s="27">
        <v>0</v>
      </c>
    </row>
    <row r="28" spans="1:96" s="86" customFormat="1" ht="11.4">
      <c r="A28" s="86" t="s">
        <v>152</v>
      </c>
    </row>
    <row r="29" spans="1:96">
      <c r="B29" s="18" t="s">
        <v>109</v>
      </c>
      <c r="C29" s="16"/>
      <c r="D29" s="16"/>
      <c r="E29" s="16"/>
      <c r="F29" s="16"/>
      <c r="G29" s="16"/>
      <c r="H29" s="16"/>
      <c r="I29" s="16"/>
    </row>
    <row r="30" spans="1:96" s="23" customFormat="1">
      <c r="A30" s="23" t="str">
        <f>"200"</f>
        <v>200</v>
      </c>
      <c r="B30" s="24" t="s">
        <v>93</v>
      </c>
      <c r="C30" s="25" t="str">
        <f>"200"</f>
        <v>200</v>
      </c>
      <c r="D30" s="25">
        <v>6.16</v>
      </c>
      <c r="E30" s="25">
        <v>2.9</v>
      </c>
      <c r="F30" s="25">
        <v>7.7</v>
      </c>
      <c r="G30" s="25">
        <v>0.78</v>
      </c>
      <c r="H30" s="25">
        <v>33.75</v>
      </c>
      <c r="I30" s="25">
        <v>227.35628776987036</v>
      </c>
      <c r="J30" s="26">
        <v>4.5599999999999996</v>
      </c>
      <c r="K30" s="26">
        <v>0.11</v>
      </c>
      <c r="L30" s="26">
        <v>0</v>
      </c>
      <c r="M30" s="26">
        <v>0</v>
      </c>
      <c r="N30" s="26">
        <v>9.89</v>
      </c>
      <c r="O30" s="26">
        <v>22.75</v>
      </c>
      <c r="P30" s="26">
        <v>1.1100000000000001</v>
      </c>
      <c r="Q30" s="26">
        <v>0</v>
      </c>
      <c r="R30" s="26">
        <v>0</v>
      </c>
      <c r="S30" s="26">
        <v>0.1</v>
      </c>
      <c r="T30" s="26">
        <v>1.1000000000000001</v>
      </c>
      <c r="U30" s="26">
        <v>54.38</v>
      </c>
      <c r="V30" s="26">
        <v>203.15</v>
      </c>
      <c r="W30" s="26">
        <v>124.73</v>
      </c>
      <c r="X30" s="26">
        <v>36.130000000000003</v>
      </c>
      <c r="Y30" s="26">
        <v>149.66</v>
      </c>
      <c r="Z30" s="26">
        <v>0.78</v>
      </c>
      <c r="AA30" s="26">
        <v>40.89</v>
      </c>
      <c r="AB30" s="26">
        <v>28.14</v>
      </c>
      <c r="AC30" s="26">
        <v>46.08</v>
      </c>
      <c r="AD30" s="26">
        <v>0.17</v>
      </c>
      <c r="AE30" s="26">
        <v>0.11</v>
      </c>
      <c r="AF30" s="26">
        <v>0.15</v>
      </c>
      <c r="AG30" s="26">
        <v>0.56999999999999995</v>
      </c>
      <c r="AH30" s="26">
        <v>2.23</v>
      </c>
      <c r="AI30" s="26">
        <v>0.52</v>
      </c>
      <c r="AJ30" s="26">
        <v>0</v>
      </c>
      <c r="AK30" s="26">
        <v>316.66000000000003</v>
      </c>
      <c r="AL30" s="26">
        <v>293.25</v>
      </c>
      <c r="AM30" s="26">
        <v>663.44</v>
      </c>
      <c r="AN30" s="26">
        <v>315.77</v>
      </c>
      <c r="AO30" s="26">
        <v>154.74</v>
      </c>
      <c r="AP30" s="26">
        <v>243.55</v>
      </c>
      <c r="AQ30" s="26">
        <v>94.24</v>
      </c>
      <c r="AR30" s="26">
        <v>313.27</v>
      </c>
      <c r="AS30" s="26">
        <v>266.66000000000003</v>
      </c>
      <c r="AT30" s="26">
        <v>160.38</v>
      </c>
      <c r="AU30" s="26">
        <v>209.52</v>
      </c>
      <c r="AV30" s="26">
        <v>77.42</v>
      </c>
      <c r="AW30" s="26">
        <v>107.39</v>
      </c>
      <c r="AX30" s="26">
        <v>614.47</v>
      </c>
      <c r="AY30" s="26">
        <v>0</v>
      </c>
      <c r="AZ30" s="26">
        <v>207.53</v>
      </c>
      <c r="BA30" s="26">
        <v>186.84</v>
      </c>
      <c r="BB30" s="26">
        <v>306.04000000000002</v>
      </c>
      <c r="BC30" s="26">
        <v>81.42</v>
      </c>
      <c r="BD30" s="26">
        <v>0.14000000000000001</v>
      </c>
      <c r="BE30" s="26">
        <v>0.06</v>
      </c>
      <c r="BF30" s="26">
        <v>0.03</v>
      </c>
      <c r="BG30" s="26">
        <v>0.08</v>
      </c>
      <c r="BH30" s="26">
        <v>0.09</v>
      </c>
      <c r="BI30" s="26">
        <v>0.42</v>
      </c>
      <c r="BJ30" s="26">
        <v>0</v>
      </c>
      <c r="BK30" s="26">
        <v>1.22</v>
      </c>
      <c r="BL30" s="26">
        <v>0</v>
      </c>
      <c r="BM30" s="26">
        <v>0.37</v>
      </c>
      <c r="BN30" s="26">
        <v>0</v>
      </c>
      <c r="BO30" s="26">
        <v>0</v>
      </c>
      <c r="BP30" s="26">
        <v>0</v>
      </c>
      <c r="BQ30" s="26">
        <v>0.08</v>
      </c>
      <c r="BR30" s="26">
        <v>0.12</v>
      </c>
      <c r="BS30" s="26">
        <v>1.08</v>
      </c>
      <c r="BT30" s="26">
        <v>0</v>
      </c>
      <c r="BU30" s="26">
        <v>0</v>
      </c>
      <c r="BV30" s="26">
        <v>0.43</v>
      </c>
      <c r="BW30" s="26">
        <v>0.01</v>
      </c>
      <c r="BX30" s="26">
        <v>0</v>
      </c>
      <c r="BY30" s="26">
        <v>0</v>
      </c>
      <c r="BZ30" s="26">
        <v>0</v>
      </c>
      <c r="CA30" s="26">
        <v>0</v>
      </c>
      <c r="CB30" s="26">
        <v>95.09</v>
      </c>
      <c r="CC30" s="25">
        <v>23.2</v>
      </c>
      <c r="CE30" s="23">
        <v>45.58</v>
      </c>
      <c r="CG30" s="23">
        <v>11.66</v>
      </c>
      <c r="CH30" s="23">
        <v>3.92</v>
      </c>
      <c r="CI30" s="23">
        <v>7.79</v>
      </c>
      <c r="CJ30" s="23">
        <v>2313.5500000000002</v>
      </c>
      <c r="CK30" s="23">
        <v>1054.75</v>
      </c>
      <c r="CL30" s="23">
        <v>1684.15</v>
      </c>
      <c r="CM30" s="23">
        <v>20.329999999999998</v>
      </c>
      <c r="CN30" s="23">
        <v>7.06</v>
      </c>
      <c r="CO30" s="23">
        <v>13.7</v>
      </c>
      <c r="CP30" s="23">
        <v>4.87</v>
      </c>
      <c r="CQ30" s="23">
        <v>0</v>
      </c>
      <c r="CR30" s="23">
        <v>14.06</v>
      </c>
    </row>
    <row r="31" spans="1:96" s="23" customFormat="1" ht="24">
      <c r="A31" s="23" t="str">
        <f>"4/6"</f>
        <v>4/6</v>
      </c>
      <c r="B31" s="24" t="s">
        <v>94</v>
      </c>
      <c r="C31" s="25" t="str">
        <f>"100"</f>
        <v>100</v>
      </c>
      <c r="D31" s="25">
        <v>10.7</v>
      </c>
      <c r="E31" s="25">
        <v>11.38</v>
      </c>
      <c r="F31" s="25">
        <v>11.97</v>
      </c>
      <c r="G31" s="25">
        <v>0</v>
      </c>
      <c r="H31" s="25">
        <v>1.56</v>
      </c>
      <c r="I31" s="25">
        <v>156.95198900000003</v>
      </c>
      <c r="J31" s="26">
        <v>5.44</v>
      </c>
      <c r="K31" s="26">
        <v>0.08</v>
      </c>
      <c r="L31" s="26">
        <v>0</v>
      </c>
      <c r="M31" s="26">
        <v>0</v>
      </c>
      <c r="N31" s="26">
        <v>1.56</v>
      </c>
      <c r="O31" s="26">
        <v>0</v>
      </c>
      <c r="P31" s="26">
        <v>0</v>
      </c>
      <c r="Q31" s="26">
        <v>0</v>
      </c>
      <c r="R31" s="26">
        <v>0</v>
      </c>
      <c r="S31" s="26">
        <v>0.18</v>
      </c>
      <c r="T31" s="26">
        <v>1.75</v>
      </c>
      <c r="U31" s="26">
        <v>361.13</v>
      </c>
      <c r="V31" s="26">
        <v>125.13</v>
      </c>
      <c r="W31" s="26">
        <v>120.72</v>
      </c>
      <c r="X31" s="26">
        <v>12.73</v>
      </c>
      <c r="Y31" s="26">
        <v>170.37</v>
      </c>
      <c r="Z31" s="26">
        <v>1.63</v>
      </c>
      <c r="AA31" s="26">
        <v>128.1</v>
      </c>
      <c r="AB31" s="26">
        <v>54.2</v>
      </c>
      <c r="AC31" s="26">
        <v>224.85</v>
      </c>
      <c r="AD31" s="26">
        <v>0.49</v>
      </c>
      <c r="AE31" s="26">
        <v>0.04</v>
      </c>
      <c r="AF31" s="26">
        <v>0.3</v>
      </c>
      <c r="AG31" s="26">
        <v>0.15</v>
      </c>
      <c r="AH31" s="26">
        <v>3.18</v>
      </c>
      <c r="AI31" s="26">
        <v>0.15</v>
      </c>
      <c r="AJ31" s="26">
        <v>0</v>
      </c>
      <c r="AK31" s="26">
        <v>666.81</v>
      </c>
      <c r="AL31" s="26">
        <v>500.39</v>
      </c>
      <c r="AM31" s="26">
        <v>914.72</v>
      </c>
      <c r="AN31" s="26">
        <v>755.69</v>
      </c>
      <c r="AO31" s="26">
        <v>335.01</v>
      </c>
      <c r="AP31" s="26">
        <v>498.34</v>
      </c>
      <c r="AQ31" s="26">
        <v>192.28</v>
      </c>
      <c r="AR31" s="26">
        <v>550.72</v>
      </c>
      <c r="AS31" s="26">
        <v>510.66</v>
      </c>
      <c r="AT31" s="26">
        <v>568.76</v>
      </c>
      <c r="AU31" s="26">
        <v>905.73</v>
      </c>
      <c r="AV31" s="26">
        <v>329.92</v>
      </c>
      <c r="AW31" s="26">
        <v>301.31</v>
      </c>
      <c r="AX31" s="26">
        <v>1495.61</v>
      </c>
      <c r="AY31" s="26">
        <v>9.2100000000000009</v>
      </c>
      <c r="AZ31" s="26">
        <v>425.71</v>
      </c>
      <c r="BA31" s="26">
        <v>697</v>
      </c>
      <c r="BB31" s="26">
        <v>453</v>
      </c>
      <c r="BC31" s="26">
        <v>214.04</v>
      </c>
      <c r="BD31" s="26">
        <v>0.08</v>
      </c>
      <c r="BE31" s="26">
        <v>0.04</v>
      </c>
      <c r="BF31" s="26">
        <v>0.05</v>
      </c>
      <c r="BG31" s="26">
        <v>0.13</v>
      </c>
      <c r="BH31" s="26">
        <v>0.13</v>
      </c>
      <c r="BI31" s="26">
        <v>0.4</v>
      </c>
      <c r="BJ31" s="26">
        <v>0.02</v>
      </c>
      <c r="BK31" s="26">
        <v>1.0900000000000001</v>
      </c>
      <c r="BL31" s="26">
        <v>0.01</v>
      </c>
      <c r="BM31" s="26">
        <v>0.43</v>
      </c>
      <c r="BN31" s="26">
        <v>0.01</v>
      </c>
      <c r="BO31" s="26">
        <v>0</v>
      </c>
      <c r="BP31" s="26">
        <v>0</v>
      </c>
      <c r="BQ31" s="26">
        <v>7.0000000000000007E-2</v>
      </c>
      <c r="BR31" s="26">
        <v>0.1</v>
      </c>
      <c r="BS31" s="26">
        <v>1</v>
      </c>
      <c r="BT31" s="26">
        <v>0</v>
      </c>
      <c r="BU31" s="26">
        <v>0</v>
      </c>
      <c r="BV31" s="26">
        <v>0.08</v>
      </c>
      <c r="BW31" s="26">
        <v>0</v>
      </c>
      <c r="BX31" s="26">
        <v>0</v>
      </c>
      <c r="BY31" s="26">
        <v>0</v>
      </c>
      <c r="BZ31" s="26">
        <v>0</v>
      </c>
      <c r="CA31" s="26">
        <v>0</v>
      </c>
      <c r="CB31" s="26">
        <v>77.92</v>
      </c>
      <c r="CC31" s="25">
        <v>41.78</v>
      </c>
      <c r="CE31" s="23">
        <v>137.13</v>
      </c>
      <c r="CG31" s="23">
        <v>38.21</v>
      </c>
      <c r="CH31" s="23">
        <v>23.84</v>
      </c>
      <c r="CI31" s="23">
        <v>31.02</v>
      </c>
      <c r="CJ31" s="23">
        <v>2795.42</v>
      </c>
      <c r="CK31" s="23">
        <v>1783.54</v>
      </c>
      <c r="CL31" s="23">
        <v>2289.48</v>
      </c>
      <c r="CM31" s="23">
        <v>12</v>
      </c>
      <c r="CN31" s="23">
        <v>6.68</v>
      </c>
      <c r="CO31" s="23">
        <v>9.34</v>
      </c>
      <c r="CP31" s="23">
        <v>0</v>
      </c>
      <c r="CQ31" s="23">
        <v>0.5</v>
      </c>
      <c r="CR31" s="23">
        <v>25.32</v>
      </c>
    </row>
    <row r="32" spans="1:96" s="23" customFormat="1">
      <c r="A32" s="23" t="str">
        <f>"2"</f>
        <v>2</v>
      </c>
      <c r="B32" s="24" t="s">
        <v>95</v>
      </c>
      <c r="C32" s="25" t="str">
        <f>"40"</f>
        <v>40</v>
      </c>
      <c r="D32" s="25">
        <v>2.64</v>
      </c>
      <c r="E32" s="25">
        <v>0</v>
      </c>
      <c r="F32" s="25">
        <v>0.26</v>
      </c>
      <c r="G32" s="25">
        <v>0.26</v>
      </c>
      <c r="H32" s="25">
        <v>18.760000000000002</v>
      </c>
      <c r="I32" s="25">
        <v>89.560399999999987</v>
      </c>
      <c r="J32" s="26">
        <v>0</v>
      </c>
      <c r="K32" s="26">
        <v>0</v>
      </c>
      <c r="L32" s="26">
        <v>0</v>
      </c>
      <c r="M32" s="26">
        <v>0</v>
      </c>
      <c r="N32" s="26">
        <v>0.44</v>
      </c>
      <c r="O32" s="26">
        <v>18.239999999999998</v>
      </c>
      <c r="P32" s="26">
        <v>0.08</v>
      </c>
      <c r="Q32" s="26">
        <v>0</v>
      </c>
      <c r="R32" s="26">
        <v>0</v>
      </c>
      <c r="S32" s="26">
        <v>0</v>
      </c>
      <c r="T32" s="26">
        <v>0.72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  <c r="Z32" s="26">
        <v>0</v>
      </c>
      <c r="AA32" s="26">
        <v>0</v>
      </c>
      <c r="AB32" s="26">
        <v>0</v>
      </c>
      <c r="AC32" s="26">
        <v>0</v>
      </c>
      <c r="AD32" s="26">
        <v>0</v>
      </c>
      <c r="AE32" s="26">
        <v>0</v>
      </c>
      <c r="AF32" s="26">
        <v>0</v>
      </c>
      <c r="AG32" s="26">
        <v>0</v>
      </c>
      <c r="AH32" s="26">
        <v>0</v>
      </c>
      <c r="AI32" s="26">
        <v>0</v>
      </c>
      <c r="AJ32" s="26">
        <v>0</v>
      </c>
      <c r="AK32" s="26">
        <v>127.72</v>
      </c>
      <c r="AL32" s="26">
        <v>132.94</v>
      </c>
      <c r="AM32" s="26">
        <v>203.58</v>
      </c>
      <c r="AN32" s="26">
        <v>67.510000000000005</v>
      </c>
      <c r="AO32" s="26">
        <v>40.020000000000003</v>
      </c>
      <c r="AP32" s="26">
        <v>80.040000000000006</v>
      </c>
      <c r="AQ32" s="26">
        <v>30.28</v>
      </c>
      <c r="AR32" s="26">
        <v>144.77000000000001</v>
      </c>
      <c r="AS32" s="26">
        <v>89.78</v>
      </c>
      <c r="AT32" s="26">
        <v>125.28</v>
      </c>
      <c r="AU32" s="26">
        <v>103.36</v>
      </c>
      <c r="AV32" s="26">
        <v>54.29</v>
      </c>
      <c r="AW32" s="26">
        <v>96.05</v>
      </c>
      <c r="AX32" s="26">
        <v>803.18</v>
      </c>
      <c r="AY32" s="26">
        <v>0</v>
      </c>
      <c r="AZ32" s="26">
        <v>261.7</v>
      </c>
      <c r="BA32" s="26">
        <v>113.8</v>
      </c>
      <c r="BB32" s="26">
        <v>75.52</v>
      </c>
      <c r="BC32" s="26">
        <v>59.86</v>
      </c>
      <c r="BD32" s="26">
        <v>0</v>
      </c>
      <c r="BE32" s="26">
        <v>0</v>
      </c>
      <c r="BF32" s="26">
        <v>0</v>
      </c>
      <c r="BG32" s="26">
        <v>0</v>
      </c>
      <c r="BH32" s="26">
        <v>0</v>
      </c>
      <c r="BI32" s="26">
        <v>0</v>
      </c>
      <c r="BJ32" s="26">
        <v>0</v>
      </c>
      <c r="BK32" s="26">
        <v>0.03</v>
      </c>
      <c r="BL32" s="26">
        <v>0</v>
      </c>
      <c r="BM32" s="26">
        <v>0</v>
      </c>
      <c r="BN32" s="26">
        <v>0</v>
      </c>
      <c r="BO32" s="26">
        <v>0</v>
      </c>
      <c r="BP32" s="26">
        <v>0</v>
      </c>
      <c r="BQ32" s="26">
        <v>0</v>
      </c>
      <c r="BR32" s="26">
        <v>0</v>
      </c>
      <c r="BS32" s="26">
        <v>0.03</v>
      </c>
      <c r="BT32" s="26">
        <v>0</v>
      </c>
      <c r="BU32" s="26">
        <v>0</v>
      </c>
      <c r="BV32" s="26">
        <v>0.11</v>
      </c>
      <c r="BW32" s="26">
        <v>0.01</v>
      </c>
      <c r="BX32" s="26">
        <v>0</v>
      </c>
      <c r="BY32" s="26">
        <v>0</v>
      </c>
      <c r="BZ32" s="26">
        <v>0</v>
      </c>
      <c r="CA32" s="26">
        <v>0</v>
      </c>
      <c r="CB32" s="26">
        <v>15.64</v>
      </c>
      <c r="CC32" s="25">
        <v>2.62</v>
      </c>
      <c r="CE32" s="23">
        <v>0</v>
      </c>
      <c r="CG32" s="23">
        <v>0</v>
      </c>
      <c r="CH32" s="23">
        <v>0</v>
      </c>
      <c r="CI32" s="23">
        <v>0</v>
      </c>
      <c r="CJ32" s="23">
        <v>715.48</v>
      </c>
      <c r="CK32" s="23">
        <v>275.64999999999998</v>
      </c>
      <c r="CL32" s="23">
        <v>495.56</v>
      </c>
      <c r="CM32" s="23">
        <v>5.72</v>
      </c>
      <c r="CN32" s="23">
        <v>5.72</v>
      </c>
      <c r="CO32" s="23">
        <v>5.72</v>
      </c>
      <c r="CP32" s="23">
        <v>0</v>
      </c>
      <c r="CQ32" s="23">
        <v>0</v>
      </c>
      <c r="CR32" s="23">
        <v>2.1800000000000002</v>
      </c>
    </row>
    <row r="33" spans="1:96" s="19" customFormat="1">
      <c r="A33" s="19" t="str">
        <f>"27/10"</f>
        <v>27/10</v>
      </c>
      <c r="B33" s="20" t="s">
        <v>96</v>
      </c>
      <c r="C33" s="21" t="str">
        <f>"200"</f>
        <v>200</v>
      </c>
      <c r="D33" s="21">
        <v>0.1</v>
      </c>
      <c r="E33" s="21">
        <v>0</v>
      </c>
      <c r="F33" s="21">
        <v>0.02</v>
      </c>
      <c r="G33" s="21">
        <v>0.02</v>
      </c>
      <c r="H33" s="21">
        <v>5.94</v>
      </c>
      <c r="I33" s="21">
        <v>23.095202</v>
      </c>
      <c r="J33" s="22">
        <v>0</v>
      </c>
      <c r="K33" s="22">
        <v>0</v>
      </c>
      <c r="L33" s="22">
        <v>0</v>
      </c>
      <c r="M33" s="22">
        <v>0</v>
      </c>
      <c r="N33" s="22">
        <v>5.89</v>
      </c>
      <c r="O33" s="22">
        <v>0</v>
      </c>
      <c r="P33" s="22">
        <v>0.05</v>
      </c>
      <c r="Q33" s="22">
        <v>0</v>
      </c>
      <c r="R33" s="22">
        <v>0</v>
      </c>
      <c r="S33" s="22">
        <v>0</v>
      </c>
      <c r="T33" s="22">
        <v>0.03</v>
      </c>
      <c r="U33" s="22">
        <v>0.06</v>
      </c>
      <c r="V33" s="22">
        <v>0.18</v>
      </c>
      <c r="W33" s="22">
        <v>0.17</v>
      </c>
      <c r="X33" s="22">
        <v>0</v>
      </c>
      <c r="Y33" s="22">
        <v>0</v>
      </c>
      <c r="Z33" s="22">
        <v>0.02</v>
      </c>
      <c r="AA33" s="22">
        <v>0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2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2">
        <v>0</v>
      </c>
      <c r="AS33" s="22">
        <v>0</v>
      </c>
      <c r="AT33" s="22">
        <v>0</v>
      </c>
      <c r="AU33" s="22">
        <v>0</v>
      </c>
      <c r="AV33" s="22">
        <v>0</v>
      </c>
      <c r="AW33" s="22">
        <v>0</v>
      </c>
      <c r="AX33" s="22">
        <v>0</v>
      </c>
      <c r="AY33" s="22">
        <v>0</v>
      </c>
      <c r="AZ33" s="22">
        <v>0</v>
      </c>
      <c r="BA33" s="22">
        <v>0</v>
      </c>
      <c r="BB33" s="22">
        <v>0</v>
      </c>
      <c r="BC33" s="22">
        <v>0</v>
      </c>
      <c r="BD33" s="22">
        <v>0</v>
      </c>
      <c r="BE33" s="22">
        <v>0</v>
      </c>
      <c r="BF33" s="22">
        <v>0</v>
      </c>
      <c r="BG33" s="22">
        <v>0</v>
      </c>
      <c r="BH33" s="22">
        <v>0</v>
      </c>
      <c r="BI33" s="22">
        <v>0</v>
      </c>
      <c r="BJ33" s="22">
        <v>0</v>
      </c>
      <c r="BK33" s="22">
        <v>0</v>
      </c>
      <c r="BL33" s="22">
        <v>0</v>
      </c>
      <c r="BM33" s="22">
        <v>0</v>
      </c>
      <c r="BN33" s="22">
        <v>0</v>
      </c>
      <c r="BO33" s="22">
        <v>0</v>
      </c>
      <c r="BP33" s="22">
        <v>0</v>
      </c>
      <c r="BQ33" s="22">
        <v>0</v>
      </c>
      <c r="BR33" s="22">
        <v>0</v>
      </c>
      <c r="BS33" s="22">
        <v>0</v>
      </c>
      <c r="BT33" s="22">
        <v>0</v>
      </c>
      <c r="BU33" s="22">
        <v>0</v>
      </c>
      <c r="BV33" s="22">
        <v>0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200.05</v>
      </c>
      <c r="CC33" s="21">
        <v>1.21</v>
      </c>
      <c r="CE33" s="19">
        <v>0</v>
      </c>
      <c r="CG33" s="19">
        <v>0.6</v>
      </c>
      <c r="CH33" s="19">
        <v>0.6</v>
      </c>
      <c r="CI33" s="19">
        <v>0.6</v>
      </c>
      <c r="CJ33" s="19">
        <v>60</v>
      </c>
      <c r="CK33" s="19">
        <v>24.6</v>
      </c>
      <c r="CL33" s="19">
        <v>42.3</v>
      </c>
      <c r="CM33" s="19">
        <v>6.54</v>
      </c>
      <c r="CN33" s="19">
        <v>3.84</v>
      </c>
      <c r="CO33" s="19">
        <v>5.19</v>
      </c>
      <c r="CP33" s="19">
        <v>6</v>
      </c>
      <c r="CQ33" s="19">
        <v>0</v>
      </c>
      <c r="CR33" s="19">
        <v>0.73</v>
      </c>
    </row>
    <row r="34" spans="1:96" s="27" customFormat="1" ht="11.4">
      <c r="B34" s="28" t="s">
        <v>110</v>
      </c>
      <c r="C34" s="29"/>
      <c r="D34" s="29">
        <v>19.61</v>
      </c>
      <c r="E34" s="29">
        <v>14.28</v>
      </c>
      <c r="F34" s="29">
        <v>19.96</v>
      </c>
      <c r="G34" s="29">
        <v>1.07</v>
      </c>
      <c r="H34" s="29">
        <v>60.01</v>
      </c>
      <c r="I34" s="29">
        <v>496.96</v>
      </c>
      <c r="J34" s="30">
        <v>10</v>
      </c>
      <c r="K34" s="30">
        <v>0.19</v>
      </c>
      <c r="L34" s="30">
        <v>0</v>
      </c>
      <c r="M34" s="30">
        <v>0</v>
      </c>
      <c r="N34" s="30">
        <v>17.78</v>
      </c>
      <c r="O34" s="30">
        <v>40.99</v>
      </c>
      <c r="P34" s="30">
        <v>1.24</v>
      </c>
      <c r="Q34" s="30">
        <v>0</v>
      </c>
      <c r="R34" s="30">
        <v>0</v>
      </c>
      <c r="S34" s="30">
        <v>0.28000000000000003</v>
      </c>
      <c r="T34" s="30">
        <v>3.6</v>
      </c>
      <c r="U34" s="30">
        <v>415.56</v>
      </c>
      <c r="V34" s="30">
        <v>328.46</v>
      </c>
      <c r="W34" s="30">
        <v>245.62</v>
      </c>
      <c r="X34" s="30">
        <v>48.87</v>
      </c>
      <c r="Y34" s="30">
        <v>320.02999999999997</v>
      </c>
      <c r="Z34" s="30">
        <v>2.4300000000000002</v>
      </c>
      <c r="AA34" s="30">
        <v>168.99</v>
      </c>
      <c r="AB34" s="30">
        <v>82.34</v>
      </c>
      <c r="AC34" s="30">
        <v>270.93</v>
      </c>
      <c r="AD34" s="30">
        <v>0.67</v>
      </c>
      <c r="AE34" s="30">
        <v>0.16</v>
      </c>
      <c r="AF34" s="30">
        <v>0.45</v>
      </c>
      <c r="AG34" s="30">
        <v>0.71</v>
      </c>
      <c r="AH34" s="30">
        <v>5.41</v>
      </c>
      <c r="AI34" s="30">
        <v>0.67</v>
      </c>
      <c r="AJ34" s="30">
        <v>0</v>
      </c>
      <c r="AK34" s="30">
        <v>1111.18</v>
      </c>
      <c r="AL34" s="30">
        <v>926.59</v>
      </c>
      <c r="AM34" s="30">
        <v>1781.74</v>
      </c>
      <c r="AN34" s="30">
        <v>1138.97</v>
      </c>
      <c r="AO34" s="30">
        <v>529.77</v>
      </c>
      <c r="AP34" s="30">
        <v>821.93</v>
      </c>
      <c r="AQ34" s="30">
        <v>316.8</v>
      </c>
      <c r="AR34" s="30">
        <v>1008.76</v>
      </c>
      <c r="AS34" s="30">
        <v>867.11</v>
      </c>
      <c r="AT34" s="30">
        <v>854.41</v>
      </c>
      <c r="AU34" s="30">
        <v>1218.6099999999999</v>
      </c>
      <c r="AV34" s="30">
        <v>461.62</v>
      </c>
      <c r="AW34" s="30">
        <v>504.75</v>
      </c>
      <c r="AX34" s="30">
        <v>2913.26</v>
      </c>
      <c r="AY34" s="30">
        <v>9.2100000000000009</v>
      </c>
      <c r="AZ34" s="30">
        <v>894.93</v>
      </c>
      <c r="BA34" s="30">
        <v>997.64</v>
      </c>
      <c r="BB34" s="30">
        <v>834.56</v>
      </c>
      <c r="BC34" s="30">
        <v>355.32</v>
      </c>
      <c r="BD34" s="30">
        <v>0.22</v>
      </c>
      <c r="BE34" s="30">
        <v>0.11</v>
      </c>
      <c r="BF34" s="30">
        <v>0.08</v>
      </c>
      <c r="BG34" s="30">
        <v>0.21</v>
      </c>
      <c r="BH34" s="30">
        <v>0.22</v>
      </c>
      <c r="BI34" s="30">
        <v>0.82</v>
      </c>
      <c r="BJ34" s="30">
        <v>0.02</v>
      </c>
      <c r="BK34" s="30">
        <v>2.34</v>
      </c>
      <c r="BL34" s="30">
        <v>0.01</v>
      </c>
      <c r="BM34" s="30">
        <v>0.81</v>
      </c>
      <c r="BN34" s="30">
        <v>0.02</v>
      </c>
      <c r="BO34" s="30">
        <v>0</v>
      </c>
      <c r="BP34" s="30">
        <v>0</v>
      </c>
      <c r="BQ34" s="30">
        <v>0.15</v>
      </c>
      <c r="BR34" s="30">
        <v>0.23</v>
      </c>
      <c r="BS34" s="30">
        <v>2.11</v>
      </c>
      <c r="BT34" s="30">
        <v>0</v>
      </c>
      <c r="BU34" s="30">
        <v>0</v>
      </c>
      <c r="BV34" s="30">
        <v>0.62</v>
      </c>
      <c r="BW34" s="30">
        <v>0.02</v>
      </c>
      <c r="BX34" s="30">
        <v>0</v>
      </c>
      <c r="BY34" s="30">
        <v>0</v>
      </c>
      <c r="BZ34" s="30">
        <v>0</v>
      </c>
      <c r="CA34" s="30">
        <v>0</v>
      </c>
      <c r="CB34" s="30">
        <v>388.7</v>
      </c>
      <c r="CC34" s="29">
        <f>SUM($CC$29:$CC$33)</f>
        <v>68.81</v>
      </c>
      <c r="CD34" s="27">
        <f>$I$34/$I$47*100</f>
        <v>18.58183395402402</v>
      </c>
      <c r="CE34" s="27">
        <v>182.71</v>
      </c>
      <c r="CG34" s="27">
        <v>50.47</v>
      </c>
      <c r="CH34" s="27">
        <v>28.35</v>
      </c>
      <c r="CI34" s="27">
        <v>39.409999999999997</v>
      </c>
      <c r="CJ34" s="27">
        <v>5884.44</v>
      </c>
      <c r="CK34" s="27">
        <v>3138.53</v>
      </c>
      <c r="CL34" s="27">
        <v>4511.49</v>
      </c>
      <c r="CM34" s="27">
        <v>44.6</v>
      </c>
      <c r="CN34" s="27">
        <v>23.3</v>
      </c>
      <c r="CO34" s="27">
        <v>33.950000000000003</v>
      </c>
      <c r="CP34" s="27">
        <v>10.87</v>
      </c>
      <c r="CQ34" s="27">
        <v>0.5</v>
      </c>
    </row>
    <row r="35" spans="1:96">
      <c r="B35" s="18" t="s">
        <v>111</v>
      </c>
      <c r="C35" s="16"/>
      <c r="D35" s="16"/>
      <c r="E35" s="16"/>
      <c r="F35" s="16"/>
      <c r="G35" s="16"/>
      <c r="H35" s="16"/>
      <c r="I35" s="16"/>
    </row>
    <row r="36" spans="1:96" s="23" customFormat="1" ht="36">
      <c r="A36" s="23" t="str">
        <f>"4/5"</f>
        <v>4/5</v>
      </c>
      <c r="B36" s="24" t="s">
        <v>99</v>
      </c>
      <c r="C36" s="25" t="str">
        <f>"100"</f>
        <v>100</v>
      </c>
      <c r="D36" s="25">
        <v>1.51</v>
      </c>
      <c r="E36" s="25">
        <v>0</v>
      </c>
      <c r="F36" s="25">
        <v>5.36</v>
      </c>
      <c r="G36" s="25">
        <v>6.1</v>
      </c>
      <c r="H36" s="25">
        <v>8.82</v>
      </c>
      <c r="I36" s="25">
        <v>85.394846999999999</v>
      </c>
      <c r="J36" s="26">
        <v>0.75</v>
      </c>
      <c r="K36" s="26">
        <v>3.9</v>
      </c>
      <c r="L36" s="26">
        <v>0</v>
      </c>
      <c r="M36" s="26">
        <v>0</v>
      </c>
      <c r="N36" s="26">
        <v>6.95</v>
      </c>
      <c r="O36" s="26">
        <v>0.09</v>
      </c>
      <c r="P36" s="26">
        <v>1.78</v>
      </c>
      <c r="Q36" s="26">
        <v>0</v>
      </c>
      <c r="R36" s="26">
        <v>0</v>
      </c>
      <c r="S36" s="26">
        <v>0.25</v>
      </c>
      <c r="T36" s="26">
        <v>1.17</v>
      </c>
      <c r="U36" s="26">
        <v>203.65</v>
      </c>
      <c r="V36" s="26">
        <v>225.13</v>
      </c>
      <c r="W36" s="26">
        <v>35.5</v>
      </c>
      <c r="X36" s="26">
        <v>12.02</v>
      </c>
      <c r="Y36" s="26">
        <v>25.74</v>
      </c>
      <c r="Z36" s="26">
        <v>0.52</v>
      </c>
      <c r="AA36" s="26">
        <v>0</v>
      </c>
      <c r="AB36" s="26">
        <v>191.68</v>
      </c>
      <c r="AC36" s="26">
        <v>39.69</v>
      </c>
      <c r="AD36" s="26">
        <v>2.83</v>
      </c>
      <c r="AE36" s="26">
        <v>0.03</v>
      </c>
      <c r="AF36" s="26">
        <v>0.04</v>
      </c>
      <c r="AG36" s="26">
        <v>0.52</v>
      </c>
      <c r="AH36" s="26">
        <v>0.84</v>
      </c>
      <c r="AI36" s="26">
        <v>25.42</v>
      </c>
      <c r="AJ36" s="26">
        <v>0</v>
      </c>
      <c r="AK36" s="26">
        <v>46.57</v>
      </c>
      <c r="AL36" s="26">
        <v>40.799999999999997</v>
      </c>
      <c r="AM36" s="26">
        <v>51.39</v>
      </c>
      <c r="AN36" s="26">
        <v>51.73</v>
      </c>
      <c r="AO36" s="26">
        <v>16.510000000000002</v>
      </c>
      <c r="AP36" s="26">
        <v>37.229999999999997</v>
      </c>
      <c r="AQ36" s="26">
        <v>8.1300000000000008</v>
      </c>
      <c r="AR36" s="26">
        <v>45.06</v>
      </c>
      <c r="AS36" s="26">
        <v>48.72</v>
      </c>
      <c r="AT36" s="26">
        <v>61.58</v>
      </c>
      <c r="AU36" s="26">
        <v>118.03</v>
      </c>
      <c r="AV36" s="26">
        <v>21.2</v>
      </c>
      <c r="AW36" s="26">
        <v>32.25</v>
      </c>
      <c r="AX36" s="26">
        <v>188.72</v>
      </c>
      <c r="AY36" s="26">
        <v>0</v>
      </c>
      <c r="AZ36" s="26">
        <v>40.49</v>
      </c>
      <c r="BA36" s="26">
        <v>40.49</v>
      </c>
      <c r="BB36" s="26">
        <v>38.54</v>
      </c>
      <c r="BC36" s="26">
        <v>14.99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0.33</v>
      </c>
      <c r="BL36" s="26">
        <v>0</v>
      </c>
      <c r="BM36" s="26">
        <v>0.22</v>
      </c>
      <c r="BN36" s="26">
        <v>0.02</v>
      </c>
      <c r="BO36" s="26">
        <v>0.04</v>
      </c>
      <c r="BP36" s="26">
        <v>0</v>
      </c>
      <c r="BQ36" s="26">
        <v>0</v>
      </c>
      <c r="BR36" s="26">
        <v>0</v>
      </c>
      <c r="BS36" s="26">
        <v>1.25</v>
      </c>
      <c r="BT36" s="26">
        <v>0</v>
      </c>
      <c r="BU36" s="26">
        <v>0</v>
      </c>
      <c r="BV36" s="26">
        <v>3.54</v>
      </c>
      <c r="BW36" s="26">
        <v>0</v>
      </c>
      <c r="BX36" s="26">
        <v>0</v>
      </c>
      <c r="BY36" s="26">
        <v>0</v>
      </c>
      <c r="BZ36" s="26">
        <v>0</v>
      </c>
      <c r="CA36" s="26">
        <v>0</v>
      </c>
      <c r="CB36" s="26">
        <v>85.67</v>
      </c>
      <c r="CC36" s="25">
        <v>13.05</v>
      </c>
      <c r="CE36" s="23">
        <v>31.95</v>
      </c>
      <c r="CG36" s="23">
        <v>16.079999999999998</v>
      </c>
      <c r="CH36" s="23">
        <v>7.34</v>
      </c>
      <c r="CI36" s="23">
        <v>11.71</v>
      </c>
      <c r="CJ36" s="23">
        <v>508</v>
      </c>
      <c r="CK36" s="23">
        <v>121.55</v>
      </c>
      <c r="CL36" s="23">
        <v>314.77999999999997</v>
      </c>
      <c r="CM36" s="23">
        <v>9.16</v>
      </c>
      <c r="CN36" s="23">
        <v>8.1300000000000008</v>
      </c>
      <c r="CO36" s="23">
        <v>8.64</v>
      </c>
      <c r="CP36" s="23">
        <v>3</v>
      </c>
      <c r="CQ36" s="23">
        <v>0.5</v>
      </c>
      <c r="CR36" s="23">
        <v>7.91</v>
      </c>
    </row>
    <row r="37" spans="1:96" s="23" customFormat="1" ht="24">
      <c r="A37" s="23" t="str">
        <f>"11/2"</f>
        <v>11/2</v>
      </c>
      <c r="B37" s="24" t="s">
        <v>100</v>
      </c>
      <c r="C37" s="25" t="str">
        <f>"250"</f>
        <v>250</v>
      </c>
      <c r="D37" s="25">
        <v>2.46</v>
      </c>
      <c r="E37" s="25">
        <v>0</v>
      </c>
      <c r="F37" s="25">
        <v>5.42</v>
      </c>
      <c r="G37" s="25">
        <v>5.41</v>
      </c>
      <c r="H37" s="25">
        <v>18.77</v>
      </c>
      <c r="I37" s="25">
        <v>131.17202499999999</v>
      </c>
      <c r="J37" s="26">
        <v>1.17</v>
      </c>
      <c r="K37" s="26">
        <v>3.25</v>
      </c>
      <c r="L37" s="26">
        <v>0</v>
      </c>
      <c r="M37" s="26">
        <v>0</v>
      </c>
      <c r="N37" s="26">
        <v>3.33</v>
      </c>
      <c r="O37" s="26">
        <v>13.28</v>
      </c>
      <c r="P37" s="26">
        <v>2.16</v>
      </c>
      <c r="Q37" s="26">
        <v>0</v>
      </c>
      <c r="R37" s="26">
        <v>0</v>
      </c>
      <c r="S37" s="26">
        <v>0.37</v>
      </c>
      <c r="T37" s="26">
        <v>2.78</v>
      </c>
      <c r="U37" s="26">
        <v>563.75</v>
      </c>
      <c r="V37" s="26">
        <v>455.74</v>
      </c>
      <c r="W37" s="26">
        <v>26.07</v>
      </c>
      <c r="X37" s="26">
        <v>25.94</v>
      </c>
      <c r="Y37" s="26">
        <v>73.17</v>
      </c>
      <c r="Z37" s="26">
        <v>0.97</v>
      </c>
      <c r="AA37" s="26">
        <v>3</v>
      </c>
      <c r="AB37" s="26">
        <v>1457.2</v>
      </c>
      <c r="AC37" s="26">
        <v>308.35000000000002</v>
      </c>
      <c r="AD37" s="26">
        <v>2.4500000000000002</v>
      </c>
      <c r="AE37" s="26">
        <v>0.08</v>
      </c>
      <c r="AF37" s="26">
        <v>0.06</v>
      </c>
      <c r="AG37" s="26">
        <v>1.02</v>
      </c>
      <c r="AH37" s="26">
        <v>1.84</v>
      </c>
      <c r="AI37" s="26">
        <v>7.21</v>
      </c>
      <c r="AJ37" s="26">
        <v>0</v>
      </c>
      <c r="AK37" s="26">
        <v>93.53</v>
      </c>
      <c r="AL37" s="26">
        <v>88.37</v>
      </c>
      <c r="AM37" s="26">
        <v>146.6</v>
      </c>
      <c r="AN37" s="26">
        <v>144.02000000000001</v>
      </c>
      <c r="AO37" s="26">
        <v>39.01</v>
      </c>
      <c r="AP37" s="26">
        <v>85.92</v>
      </c>
      <c r="AQ37" s="26">
        <v>31.35</v>
      </c>
      <c r="AR37" s="26">
        <v>95.04</v>
      </c>
      <c r="AS37" s="26">
        <v>116.89</v>
      </c>
      <c r="AT37" s="26">
        <v>182.66</v>
      </c>
      <c r="AU37" s="26">
        <v>185.61</v>
      </c>
      <c r="AV37" s="26">
        <v>52.67</v>
      </c>
      <c r="AW37" s="26">
        <v>92.97</v>
      </c>
      <c r="AX37" s="26">
        <v>494.37</v>
      </c>
      <c r="AY37" s="26">
        <v>0</v>
      </c>
      <c r="AZ37" s="26">
        <v>110.88</v>
      </c>
      <c r="BA37" s="26">
        <v>84.42</v>
      </c>
      <c r="BB37" s="26">
        <v>66.89</v>
      </c>
      <c r="BC37" s="26">
        <v>32.76</v>
      </c>
      <c r="BD37" s="26">
        <v>0</v>
      </c>
      <c r="BE37" s="26">
        <v>0</v>
      </c>
      <c r="BF37" s="26">
        <v>0</v>
      </c>
      <c r="BG37" s="26">
        <v>0</v>
      </c>
      <c r="BH37" s="26">
        <v>0</v>
      </c>
      <c r="BI37" s="26">
        <v>0</v>
      </c>
      <c r="BJ37" s="26">
        <v>0</v>
      </c>
      <c r="BK37" s="26">
        <v>0.34</v>
      </c>
      <c r="BL37" s="26">
        <v>0</v>
      </c>
      <c r="BM37" s="26">
        <v>0.19</v>
      </c>
      <c r="BN37" s="26">
        <v>0.01</v>
      </c>
      <c r="BO37" s="26">
        <v>0.03</v>
      </c>
      <c r="BP37" s="26">
        <v>0</v>
      </c>
      <c r="BQ37" s="26">
        <v>0</v>
      </c>
      <c r="BR37" s="26">
        <v>0</v>
      </c>
      <c r="BS37" s="26">
        <v>1.1599999999999999</v>
      </c>
      <c r="BT37" s="26">
        <v>0</v>
      </c>
      <c r="BU37" s="26">
        <v>0</v>
      </c>
      <c r="BV37" s="26">
        <v>3.04</v>
      </c>
      <c r="BW37" s="26">
        <v>0</v>
      </c>
      <c r="BX37" s="26">
        <v>0</v>
      </c>
      <c r="BY37" s="26">
        <v>0</v>
      </c>
      <c r="BZ37" s="26">
        <v>0</v>
      </c>
      <c r="CA37" s="26">
        <v>0</v>
      </c>
      <c r="CB37" s="26">
        <v>290.93</v>
      </c>
      <c r="CC37" s="25">
        <v>27.64</v>
      </c>
      <c r="CE37" s="23">
        <v>245.87</v>
      </c>
      <c r="CG37" s="23">
        <v>50.3</v>
      </c>
      <c r="CH37" s="23">
        <v>29.65</v>
      </c>
      <c r="CI37" s="23">
        <v>39.979999999999997</v>
      </c>
      <c r="CJ37" s="23">
        <v>1231.33</v>
      </c>
      <c r="CK37" s="23">
        <v>615.28</v>
      </c>
      <c r="CL37" s="23">
        <v>923.31</v>
      </c>
      <c r="CM37" s="23">
        <v>58.19</v>
      </c>
      <c r="CN37" s="23">
        <v>28.57</v>
      </c>
      <c r="CO37" s="23">
        <v>43.38</v>
      </c>
      <c r="CP37" s="23">
        <v>0</v>
      </c>
      <c r="CQ37" s="23">
        <v>1</v>
      </c>
      <c r="CR37" s="23">
        <v>16.75</v>
      </c>
    </row>
    <row r="38" spans="1:96" s="23" customFormat="1">
      <c r="A38" s="23" t="str">
        <f>"788/794"</f>
        <v>788/794</v>
      </c>
      <c r="B38" s="24" t="s">
        <v>101</v>
      </c>
      <c r="C38" s="25" t="str">
        <f>"280"</f>
        <v>280</v>
      </c>
      <c r="D38" s="25">
        <v>11.5</v>
      </c>
      <c r="E38" s="25">
        <v>0.06</v>
      </c>
      <c r="F38" s="25">
        <v>27.57</v>
      </c>
      <c r="G38" s="25">
        <v>0</v>
      </c>
      <c r="H38" s="25">
        <v>4.76</v>
      </c>
      <c r="I38" s="25">
        <v>312.231658004</v>
      </c>
      <c r="J38" s="26">
        <v>3.3</v>
      </c>
      <c r="K38" s="26">
        <v>0.15</v>
      </c>
      <c r="L38" s="26">
        <v>0</v>
      </c>
      <c r="M38" s="26">
        <v>0</v>
      </c>
      <c r="N38" s="26">
        <v>4.76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0.8</v>
      </c>
      <c r="U38" s="26">
        <v>272.02</v>
      </c>
      <c r="V38" s="26">
        <v>1.9</v>
      </c>
      <c r="W38" s="26">
        <v>3.75</v>
      </c>
      <c r="X38" s="26">
        <v>0.13</v>
      </c>
      <c r="Y38" s="26">
        <v>2.2799999999999998</v>
      </c>
      <c r="Z38" s="26">
        <v>0.03</v>
      </c>
      <c r="AA38" s="26">
        <v>16.8</v>
      </c>
      <c r="AB38" s="26">
        <v>16.8</v>
      </c>
      <c r="AC38" s="26">
        <v>31.5</v>
      </c>
      <c r="AD38" s="26">
        <v>7.0000000000000007E-2</v>
      </c>
      <c r="AE38" s="26">
        <v>0</v>
      </c>
      <c r="AF38" s="26">
        <v>0.01</v>
      </c>
      <c r="AG38" s="26">
        <v>0.01</v>
      </c>
      <c r="AH38" s="26">
        <v>0.01</v>
      </c>
      <c r="AI38" s="26">
        <v>0</v>
      </c>
      <c r="AJ38" s="26">
        <v>0</v>
      </c>
      <c r="AK38" s="26">
        <v>2.76</v>
      </c>
      <c r="AL38" s="26">
        <v>2.7</v>
      </c>
      <c r="AM38" s="26">
        <v>5</v>
      </c>
      <c r="AN38" s="26">
        <v>2.96</v>
      </c>
      <c r="AO38" s="26">
        <v>1.1200000000000001</v>
      </c>
      <c r="AP38" s="26">
        <v>3.09</v>
      </c>
      <c r="AQ38" s="26">
        <v>2.83</v>
      </c>
      <c r="AR38" s="26">
        <v>2.76</v>
      </c>
      <c r="AS38" s="26">
        <v>2.37</v>
      </c>
      <c r="AT38" s="26">
        <v>1.71</v>
      </c>
      <c r="AU38" s="26">
        <v>3.75</v>
      </c>
      <c r="AV38" s="26">
        <v>2.2999999999999998</v>
      </c>
      <c r="AW38" s="26">
        <v>1.58</v>
      </c>
      <c r="AX38" s="26">
        <v>9.34</v>
      </c>
      <c r="AY38" s="26">
        <v>0</v>
      </c>
      <c r="AZ38" s="26">
        <v>3.16</v>
      </c>
      <c r="BA38" s="26">
        <v>3.55</v>
      </c>
      <c r="BB38" s="26">
        <v>2.76</v>
      </c>
      <c r="BC38" s="26">
        <v>0.66</v>
      </c>
      <c r="BD38" s="26">
        <v>0.17</v>
      </c>
      <c r="BE38" s="26">
        <v>0.08</v>
      </c>
      <c r="BF38" s="26">
        <v>0.04</v>
      </c>
      <c r="BG38" s="26">
        <v>0.09</v>
      </c>
      <c r="BH38" s="26">
        <v>0.11</v>
      </c>
      <c r="BI38" s="26">
        <v>0.49</v>
      </c>
      <c r="BJ38" s="26">
        <v>0</v>
      </c>
      <c r="BK38" s="26">
        <v>1.36</v>
      </c>
      <c r="BL38" s="26">
        <v>0</v>
      </c>
      <c r="BM38" s="26">
        <v>0.42</v>
      </c>
      <c r="BN38" s="26">
        <v>0</v>
      </c>
      <c r="BO38" s="26">
        <v>0</v>
      </c>
      <c r="BP38" s="26">
        <v>0</v>
      </c>
      <c r="BQ38" s="26">
        <v>0.09</v>
      </c>
      <c r="BR38" s="26">
        <v>0.14000000000000001</v>
      </c>
      <c r="BS38" s="26">
        <v>1.1100000000000001</v>
      </c>
      <c r="BT38" s="26">
        <v>0</v>
      </c>
      <c r="BU38" s="26">
        <v>0</v>
      </c>
      <c r="BV38" s="26">
        <v>0.06</v>
      </c>
      <c r="BW38" s="26">
        <v>0</v>
      </c>
      <c r="BX38" s="26">
        <v>0</v>
      </c>
      <c r="BY38" s="26">
        <v>0</v>
      </c>
      <c r="BZ38" s="26">
        <v>0</v>
      </c>
      <c r="CA38" s="26">
        <v>0</v>
      </c>
      <c r="CB38" s="26">
        <v>1.75</v>
      </c>
      <c r="CC38" s="25">
        <v>60.36</v>
      </c>
      <c r="CE38" s="23">
        <v>19.600000000000001</v>
      </c>
      <c r="CG38" s="23">
        <v>25</v>
      </c>
      <c r="CH38" s="23">
        <v>12.5</v>
      </c>
      <c r="CI38" s="23">
        <v>18.75</v>
      </c>
      <c r="CJ38" s="23">
        <v>2.08</v>
      </c>
      <c r="CK38" s="23">
        <v>2.08</v>
      </c>
      <c r="CL38" s="23">
        <v>2.08</v>
      </c>
      <c r="CM38" s="23">
        <v>0</v>
      </c>
      <c r="CN38" s="23">
        <v>0</v>
      </c>
      <c r="CO38" s="23">
        <v>0</v>
      </c>
      <c r="CP38" s="23">
        <v>0</v>
      </c>
      <c r="CQ38" s="23">
        <v>0.7</v>
      </c>
      <c r="CR38" s="23">
        <v>36.58</v>
      </c>
    </row>
    <row r="39" spans="1:96" s="23" customFormat="1">
      <c r="A39" s="23" t="str">
        <f>"2"</f>
        <v>2</v>
      </c>
      <c r="B39" s="24" t="s">
        <v>95</v>
      </c>
      <c r="C39" s="25" t="str">
        <f>"47,8"</f>
        <v>47,8</v>
      </c>
      <c r="D39" s="25">
        <v>3.16</v>
      </c>
      <c r="E39" s="25">
        <v>0</v>
      </c>
      <c r="F39" s="25">
        <v>0.31</v>
      </c>
      <c r="G39" s="25">
        <v>0.31</v>
      </c>
      <c r="H39" s="25">
        <v>22.42</v>
      </c>
      <c r="I39" s="25">
        <v>107.02467799999999</v>
      </c>
      <c r="J39" s="26">
        <v>0</v>
      </c>
      <c r="K39" s="26">
        <v>0</v>
      </c>
      <c r="L39" s="26">
        <v>0</v>
      </c>
      <c r="M39" s="26">
        <v>0</v>
      </c>
      <c r="N39" s="26">
        <v>0.53</v>
      </c>
      <c r="O39" s="26">
        <v>21.8</v>
      </c>
      <c r="P39" s="26">
        <v>0.1</v>
      </c>
      <c r="Q39" s="26">
        <v>0</v>
      </c>
      <c r="R39" s="26">
        <v>0</v>
      </c>
      <c r="S39" s="26">
        <v>0</v>
      </c>
      <c r="T39" s="26">
        <v>0.86</v>
      </c>
      <c r="U39" s="26">
        <v>0</v>
      </c>
      <c r="V39" s="26">
        <v>0</v>
      </c>
      <c r="W39" s="26">
        <v>0</v>
      </c>
      <c r="X39" s="26">
        <v>0</v>
      </c>
      <c r="Y39" s="26">
        <v>0</v>
      </c>
      <c r="Z39" s="26">
        <v>0</v>
      </c>
      <c r="AA39" s="26">
        <v>0</v>
      </c>
      <c r="AB39" s="26">
        <v>0</v>
      </c>
      <c r="AC39" s="26">
        <v>0</v>
      </c>
      <c r="AD39" s="26">
        <v>0</v>
      </c>
      <c r="AE39" s="26">
        <v>0</v>
      </c>
      <c r="AF39" s="26">
        <v>0</v>
      </c>
      <c r="AG39" s="26">
        <v>0</v>
      </c>
      <c r="AH39" s="26">
        <v>0</v>
      </c>
      <c r="AI39" s="26">
        <v>0</v>
      </c>
      <c r="AJ39" s="26">
        <v>0</v>
      </c>
      <c r="AK39" s="26">
        <v>152.62</v>
      </c>
      <c r="AL39" s="26">
        <v>158.86000000000001</v>
      </c>
      <c r="AM39" s="26">
        <v>243.28</v>
      </c>
      <c r="AN39" s="26">
        <v>80.680000000000007</v>
      </c>
      <c r="AO39" s="26">
        <v>47.82</v>
      </c>
      <c r="AP39" s="26">
        <v>95.65</v>
      </c>
      <c r="AQ39" s="26">
        <v>36.18</v>
      </c>
      <c r="AR39" s="26">
        <v>173</v>
      </c>
      <c r="AS39" s="26">
        <v>107.29</v>
      </c>
      <c r="AT39" s="26">
        <v>149.71</v>
      </c>
      <c r="AU39" s="26">
        <v>123.51</v>
      </c>
      <c r="AV39" s="26">
        <v>64.87</v>
      </c>
      <c r="AW39" s="26">
        <v>114.78</v>
      </c>
      <c r="AX39" s="26">
        <v>959.8</v>
      </c>
      <c r="AY39" s="26">
        <v>0</v>
      </c>
      <c r="AZ39" s="26">
        <v>312.73</v>
      </c>
      <c r="BA39" s="26">
        <v>135.99</v>
      </c>
      <c r="BB39" s="26">
        <v>90.24</v>
      </c>
      <c r="BC39" s="26">
        <v>71.53</v>
      </c>
      <c r="BD39" s="26">
        <v>0</v>
      </c>
      <c r="BE39" s="26">
        <v>0</v>
      </c>
      <c r="BF39" s="26">
        <v>0</v>
      </c>
      <c r="BG39" s="26">
        <v>0</v>
      </c>
      <c r="BH39" s="26">
        <v>0</v>
      </c>
      <c r="BI39" s="26">
        <v>0</v>
      </c>
      <c r="BJ39" s="26">
        <v>0</v>
      </c>
      <c r="BK39" s="26">
        <v>0.04</v>
      </c>
      <c r="BL39" s="26">
        <v>0</v>
      </c>
      <c r="BM39" s="26">
        <v>0</v>
      </c>
      <c r="BN39" s="26">
        <v>0</v>
      </c>
      <c r="BO39" s="26">
        <v>0</v>
      </c>
      <c r="BP39" s="26">
        <v>0</v>
      </c>
      <c r="BQ39" s="26">
        <v>0</v>
      </c>
      <c r="BR39" s="26">
        <v>0</v>
      </c>
      <c r="BS39" s="26">
        <v>0.03</v>
      </c>
      <c r="BT39" s="26">
        <v>0</v>
      </c>
      <c r="BU39" s="26">
        <v>0</v>
      </c>
      <c r="BV39" s="26">
        <v>0.13</v>
      </c>
      <c r="BW39" s="26">
        <v>0.01</v>
      </c>
      <c r="BX39" s="26">
        <v>0</v>
      </c>
      <c r="BY39" s="26">
        <v>0</v>
      </c>
      <c r="BZ39" s="26">
        <v>0</v>
      </c>
      <c r="CA39" s="26">
        <v>0</v>
      </c>
      <c r="CB39" s="26">
        <v>18.690000000000001</v>
      </c>
      <c r="CC39" s="25">
        <v>3.13</v>
      </c>
      <c r="CE39" s="23">
        <v>0</v>
      </c>
      <c r="CG39" s="23">
        <v>0</v>
      </c>
      <c r="CH39" s="23">
        <v>0</v>
      </c>
      <c r="CI39" s="23">
        <v>0</v>
      </c>
      <c r="CJ39" s="23">
        <v>715.48</v>
      </c>
      <c r="CK39" s="23">
        <v>275.64999999999998</v>
      </c>
      <c r="CL39" s="23">
        <v>495.56</v>
      </c>
      <c r="CM39" s="23">
        <v>5.72</v>
      </c>
      <c r="CN39" s="23">
        <v>5.72</v>
      </c>
      <c r="CO39" s="23">
        <v>5.72</v>
      </c>
      <c r="CP39" s="23">
        <v>0</v>
      </c>
      <c r="CQ39" s="23">
        <v>0</v>
      </c>
      <c r="CR39" s="23">
        <v>2.61</v>
      </c>
    </row>
    <row r="40" spans="1:96" s="23" customFormat="1">
      <c r="A40" s="23" t="str">
        <f>"3"</f>
        <v>3</v>
      </c>
      <c r="B40" s="24" t="s">
        <v>102</v>
      </c>
      <c r="C40" s="25" t="str">
        <f>"40"</f>
        <v>40</v>
      </c>
      <c r="D40" s="25">
        <v>2.64</v>
      </c>
      <c r="E40" s="25">
        <v>0</v>
      </c>
      <c r="F40" s="25">
        <v>0.48</v>
      </c>
      <c r="G40" s="25">
        <v>0.48</v>
      </c>
      <c r="H40" s="25">
        <v>16.68</v>
      </c>
      <c r="I40" s="25">
        <v>77.352000000000004</v>
      </c>
      <c r="J40" s="26">
        <v>0.08</v>
      </c>
      <c r="K40" s="26">
        <v>0</v>
      </c>
      <c r="L40" s="26">
        <v>0</v>
      </c>
      <c r="M40" s="26">
        <v>0</v>
      </c>
      <c r="N40" s="26">
        <v>0.48</v>
      </c>
      <c r="O40" s="26">
        <v>12.88</v>
      </c>
      <c r="P40" s="26">
        <v>3.32</v>
      </c>
      <c r="Q40" s="26">
        <v>0</v>
      </c>
      <c r="R40" s="26">
        <v>0</v>
      </c>
      <c r="S40" s="26">
        <v>0.4</v>
      </c>
      <c r="T40" s="26">
        <v>1</v>
      </c>
      <c r="U40" s="26">
        <v>244</v>
      </c>
      <c r="V40" s="26">
        <v>98</v>
      </c>
      <c r="W40" s="26">
        <v>14</v>
      </c>
      <c r="X40" s="26">
        <v>18.8</v>
      </c>
      <c r="Y40" s="26">
        <v>63.2</v>
      </c>
      <c r="Z40" s="26">
        <v>1.56</v>
      </c>
      <c r="AA40" s="26">
        <v>0</v>
      </c>
      <c r="AB40" s="26">
        <v>2</v>
      </c>
      <c r="AC40" s="26">
        <v>0.4</v>
      </c>
      <c r="AD40" s="26">
        <v>0.56000000000000005</v>
      </c>
      <c r="AE40" s="26">
        <v>7.0000000000000007E-2</v>
      </c>
      <c r="AF40" s="26">
        <v>0.03</v>
      </c>
      <c r="AG40" s="26">
        <v>0.28000000000000003</v>
      </c>
      <c r="AH40" s="26">
        <v>0.8</v>
      </c>
      <c r="AI40" s="26">
        <v>0</v>
      </c>
      <c r="AJ40" s="26">
        <v>0</v>
      </c>
      <c r="AK40" s="26">
        <v>0</v>
      </c>
      <c r="AL40" s="26">
        <v>0</v>
      </c>
      <c r="AM40" s="26">
        <v>170.8</v>
      </c>
      <c r="AN40" s="26">
        <v>89.2</v>
      </c>
      <c r="AO40" s="26">
        <v>37.200000000000003</v>
      </c>
      <c r="AP40" s="26">
        <v>79.2</v>
      </c>
      <c r="AQ40" s="26">
        <v>32</v>
      </c>
      <c r="AR40" s="26">
        <v>148.4</v>
      </c>
      <c r="AS40" s="26">
        <v>118.8</v>
      </c>
      <c r="AT40" s="26">
        <v>116.4</v>
      </c>
      <c r="AU40" s="26">
        <v>185.6</v>
      </c>
      <c r="AV40" s="26">
        <v>49.6</v>
      </c>
      <c r="AW40" s="26">
        <v>124</v>
      </c>
      <c r="AX40" s="26">
        <v>611.6</v>
      </c>
      <c r="AY40" s="26">
        <v>0</v>
      </c>
      <c r="AZ40" s="26">
        <v>210.4</v>
      </c>
      <c r="BA40" s="26">
        <v>116.4</v>
      </c>
      <c r="BB40" s="26">
        <v>72</v>
      </c>
      <c r="BC40" s="26">
        <v>52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0.06</v>
      </c>
      <c r="BL40" s="26">
        <v>0</v>
      </c>
      <c r="BM40" s="26">
        <v>0</v>
      </c>
      <c r="BN40" s="26">
        <v>0.01</v>
      </c>
      <c r="BO40" s="26">
        <v>0</v>
      </c>
      <c r="BP40" s="26">
        <v>0</v>
      </c>
      <c r="BQ40" s="26">
        <v>0</v>
      </c>
      <c r="BR40" s="26">
        <v>0</v>
      </c>
      <c r="BS40" s="26">
        <v>0.04</v>
      </c>
      <c r="BT40" s="26">
        <v>0</v>
      </c>
      <c r="BU40" s="26">
        <v>0</v>
      </c>
      <c r="BV40" s="26">
        <v>0.19</v>
      </c>
      <c r="BW40" s="26">
        <v>0.03</v>
      </c>
      <c r="BX40" s="26">
        <v>0</v>
      </c>
      <c r="BY40" s="26">
        <v>0</v>
      </c>
      <c r="BZ40" s="26">
        <v>0</v>
      </c>
      <c r="CA40" s="26">
        <v>0</v>
      </c>
      <c r="CB40" s="26">
        <v>18.8</v>
      </c>
      <c r="CC40" s="25">
        <v>2.54</v>
      </c>
      <c r="CE40" s="23">
        <v>0.33</v>
      </c>
      <c r="CG40" s="23">
        <v>0</v>
      </c>
      <c r="CH40" s="23">
        <v>0</v>
      </c>
      <c r="CI40" s="23">
        <v>0</v>
      </c>
      <c r="CJ40" s="23">
        <v>0</v>
      </c>
      <c r="CK40" s="23">
        <v>0</v>
      </c>
      <c r="CL40" s="23">
        <v>0</v>
      </c>
      <c r="CM40" s="23">
        <v>0</v>
      </c>
      <c r="CN40" s="23">
        <v>0</v>
      </c>
      <c r="CO40" s="23">
        <v>0</v>
      </c>
      <c r="CP40" s="23">
        <v>0</v>
      </c>
      <c r="CQ40" s="23">
        <v>0</v>
      </c>
      <c r="CR40" s="23">
        <v>2.11</v>
      </c>
    </row>
    <row r="41" spans="1:96" s="19" customFormat="1" ht="24">
      <c r="A41" s="19" t="str">
        <f>"16/10"</f>
        <v>16/10</v>
      </c>
      <c r="B41" s="20" t="s">
        <v>112</v>
      </c>
      <c r="C41" s="21" t="str">
        <f>"200"</f>
        <v>200</v>
      </c>
      <c r="D41" s="21">
        <v>0.93</v>
      </c>
      <c r="E41" s="21">
        <v>0</v>
      </c>
      <c r="F41" s="21">
        <v>0.11</v>
      </c>
      <c r="G41" s="21">
        <v>0.11</v>
      </c>
      <c r="H41" s="21">
        <v>18.399999999999999</v>
      </c>
      <c r="I41" s="21">
        <v>69.692080000000004</v>
      </c>
      <c r="J41" s="22">
        <v>0.03</v>
      </c>
      <c r="K41" s="22">
        <v>0</v>
      </c>
      <c r="L41" s="22">
        <v>0</v>
      </c>
      <c r="M41" s="22">
        <v>0</v>
      </c>
      <c r="N41" s="22">
        <v>14.01</v>
      </c>
      <c r="O41" s="22">
        <v>0.72</v>
      </c>
      <c r="P41" s="22">
        <v>3.67</v>
      </c>
      <c r="Q41" s="22">
        <v>0</v>
      </c>
      <c r="R41" s="22">
        <v>0</v>
      </c>
      <c r="S41" s="22">
        <v>0.48</v>
      </c>
      <c r="T41" s="22">
        <v>0.84</v>
      </c>
      <c r="U41" s="22">
        <v>3.12</v>
      </c>
      <c r="V41" s="22">
        <v>257.60000000000002</v>
      </c>
      <c r="W41" s="22">
        <v>26.34</v>
      </c>
      <c r="X41" s="22">
        <v>15.77</v>
      </c>
      <c r="Y41" s="22">
        <v>21.16</v>
      </c>
      <c r="Z41" s="22">
        <v>0.63</v>
      </c>
      <c r="AA41" s="22">
        <v>0</v>
      </c>
      <c r="AB41" s="22">
        <v>693</v>
      </c>
      <c r="AC41" s="22">
        <v>128.30000000000001</v>
      </c>
      <c r="AD41" s="22">
        <v>1.02</v>
      </c>
      <c r="AE41" s="22">
        <v>0.02</v>
      </c>
      <c r="AF41" s="22">
        <v>0.04</v>
      </c>
      <c r="AG41" s="22">
        <v>0.43</v>
      </c>
      <c r="AH41" s="22">
        <v>0.66</v>
      </c>
      <c r="AI41" s="22">
        <v>20.239999999999998</v>
      </c>
      <c r="AJ41" s="22">
        <v>0</v>
      </c>
      <c r="AK41" s="22">
        <v>0.01</v>
      </c>
      <c r="AL41" s="22">
        <v>0.01</v>
      </c>
      <c r="AM41" s="22">
        <v>0.01</v>
      </c>
      <c r="AN41" s="22">
        <v>0.01</v>
      </c>
      <c r="AO41" s="22">
        <v>0</v>
      </c>
      <c r="AP41" s="22">
        <v>0.01</v>
      </c>
      <c r="AQ41" s="22">
        <v>0</v>
      </c>
      <c r="AR41" s="22">
        <v>0.01</v>
      </c>
      <c r="AS41" s="22">
        <v>0.01</v>
      </c>
      <c r="AT41" s="22">
        <v>0.01</v>
      </c>
      <c r="AU41" s="22">
        <v>0.04</v>
      </c>
      <c r="AV41" s="22">
        <v>0</v>
      </c>
      <c r="AW41" s="22">
        <v>0.01</v>
      </c>
      <c r="AX41" s="22">
        <v>0.02</v>
      </c>
      <c r="AY41" s="22">
        <v>0</v>
      </c>
      <c r="AZ41" s="22">
        <v>0.01</v>
      </c>
      <c r="BA41" s="22">
        <v>0.01</v>
      </c>
      <c r="BB41" s="22">
        <v>0</v>
      </c>
      <c r="BC41" s="22">
        <v>0</v>
      </c>
      <c r="BD41" s="22">
        <v>0</v>
      </c>
      <c r="BE41" s="22">
        <v>0</v>
      </c>
      <c r="BF41" s="22">
        <v>0</v>
      </c>
      <c r="BG41" s="22">
        <v>0</v>
      </c>
      <c r="BH41" s="22">
        <v>0</v>
      </c>
      <c r="BI41" s="22">
        <v>0</v>
      </c>
      <c r="BJ41" s="22">
        <v>0</v>
      </c>
      <c r="BK41" s="22">
        <v>0</v>
      </c>
      <c r="BL41" s="22">
        <v>0</v>
      </c>
      <c r="BM41" s="22">
        <v>0</v>
      </c>
      <c r="BN41" s="22">
        <v>0</v>
      </c>
      <c r="BO41" s="22">
        <v>0</v>
      </c>
      <c r="BP41" s="22">
        <v>0</v>
      </c>
      <c r="BQ41" s="22">
        <v>0</v>
      </c>
      <c r="BR41" s="22">
        <v>0</v>
      </c>
      <c r="BS41" s="22">
        <v>0.01</v>
      </c>
      <c r="BT41" s="22">
        <v>0</v>
      </c>
      <c r="BU41" s="22">
        <v>0</v>
      </c>
      <c r="BV41" s="22">
        <v>0</v>
      </c>
      <c r="BW41" s="22">
        <v>0</v>
      </c>
      <c r="BX41" s="22">
        <v>0</v>
      </c>
      <c r="BY41" s="22">
        <v>0</v>
      </c>
      <c r="BZ41" s="22">
        <v>0</v>
      </c>
      <c r="CA41" s="22">
        <v>0</v>
      </c>
      <c r="CB41" s="22">
        <v>213.71</v>
      </c>
      <c r="CC41" s="21">
        <v>6.24</v>
      </c>
      <c r="CE41" s="19">
        <v>115.5</v>
      </c>
      <c r="CG41" s="19">
        <v>5.27</v>
      </c>
      <c r="CH41" s="19">
        <v>5.27</v>
      </c>
      <c r="CI41" s="19">
        <v>5.27</v>
      </c>
      <c r="CJ41" s="19">
        <v>525</v>
      </c>
      <c r="CK41" s="19">
        <v>207</v>
      </c>
      <c r="CL41" s="19">
        <v>366</v>
      </c>
      <c r="CM41" s="19">
        <v>51.54</v>
      </c>
      <c r="CN41" s="19">
        <v>30.44</v>
      </c>
      <c r="CO41" s="19">
        <v>40.99</v>
      </c>
      <c r="CP41" s="19">
        <v>5</v>
      </c>
      <c r="CQ41" s="19">
        <v>0</v>
      </c>
      <c r="CR41" s="19">
        <v>3.78</v>
      </c>
    </row>
    <row r="42" spans="1:96" s="27" customFormat="1" ht="11.4">
      <c r="B42" s="28" t="s">
        <v>113</v>
      </c>
      <c r="C42" s="29"/>
      <c r="D42" s="29">
        <v>22.21</v>
      </c>
      <c r="E42" s="29">
        <v>0.06</v>
      </c>
      <c r="F42" s="29">
        <v>39.26</v>
      </c>
      <c r="G42" s="29">
        <v>12.41</v>
      </c>
      <c r="H42" s="29">
        <v>89.84</v>
      </c>
      <c r="I42" s="29">
        <v>782.87</v>
      </c>
      <c r="J42" s="30">
        <v>5.32</v>
      </c>
      <c r="K42" s="30">
        <v>7.3</v>
      </c>
      <c r="L42" s="30">
        <v>0</v>
      </c>
      <c r="M42" s="30">
        <v>0</v>
      </c>
      <c r="N42" s="30">
        <v>30.06</v>
      </c>
      <c r="O42" s="30">
        <v>48.77</v>
      </c>
      <c r="P42" s="30">
        <v>11.02</v>
      </c>
      <c r="Q42" s="30">
        <v>0</v>
      </c>
      <c r="R42" s="30">
        <v>0</v>
      </c>
      <c r="S42" s="30">
        <v>1.49</v>
      </c>
      <c r="T42" s="30">
        <v>7.45</v>
      </c>
      <c r="U42" s="30">
        <v>1286.54</v>
      </c>
      <c r="V42" s="30">
        <v>1038.3800000000001</v>
      </c>
      <c r="W42" s="30">
        <v>105.65</v>
      </c>
      <c r="X42" s="30">
        <v>72.67</v>
      </c>
      <c r="Y42" s="30">
        <v>185.55</v>
      </c>
      <c r="Z42" s="30">
        <v>3.7</v>
      </c>
      <c r="AA42" s="30">
        <v>19.8</v>
      </c>
      <c r="AB42" s="30">
        <v>2360.6799999999998</v>
      </c>
      <c r="AC42" s="30">
        <v>508.24</v>
      </c>
      <c r="AD42" s="30">
        <v>6.93</v>
      </c>
      <c r="AE42" s="30">
        <v>0.2</v>
      </c>
      <c r="AF42" s="30">
        <v>0.18</v>
      </c>
      <c r="AG42" s="30">
        <v>2.2599999999999998</v>
      </c>
      <c r="AH42" s="30">
        <v>4.1500000000000004</v>
      </c>
      <c r="AI42" s="30">
        <v>52.87</v>
      </c>
      <c r="AJ42" s="30">
        <v>0</v>
      </c>
      <c r="AK42" s="30">
        <v>295.49</v>
      </c>
      <c r="AL42" s="30">
        <v>290.73</v>
      </c>
      <c r="AM42" s="30">
        <v>617.08000000000004</v>
      </c>
      <c r="AN42" s="30">
        <v>368.6</v>
      </c>
      <c r="AO42" s="30">
        <v>141.66</v>
      </c>
      <c r="AP42" s="30">
        <v>301.08999999999997</v>
      </c>
      <c r="AQ42" s="30">
        <v>110.5</v>
      </c>
      <c r="AR42" s="30">
        <v>464.26</v>
      </c>
      <c r="AS42" s="30">
        <v>394.09</v>
      </c>
      <c r="AT42" s="30">
        <v>512.07000000000005</v>
      </c>
      <c r="AU42" s="30">
        <v>616.54999999999995</v>
      </c>
      <c r="AV42" s="30">
        <v>190.65</v>
      </c>
      <c r="AW42" s="30">
        <v>365.59</v>
      </c>
      <c r="AX42" s="30">
        <v>2263.86</v>
      </c>
      <c r="AY42" s="30">
        <v>0</v>
      </c>
      <c r="AZ42" s="30">
        <v>677.66</v>
      </c>
      <c r="BA42" s="30">
        <v>380.86</v>
      </c>
      <c r="BB42" s="30">
        <v>270.44</v>
      </c>
      <c r="BC42" s="30">
        <v>171.94</v>
      </c>
      <c r="BD42" s="30">
        <v>0.17</v>
      </c>
      <c r="BE42" s="30">
        <v>0.08</v>
      </c>
      <c r="BF42" s="30">
        <v>0.04</v>
      </c>
      <c r="BG42" s="30">
        <v>0.09</v>
      </c>
      <c r="BH42" s="30">
        <v>0.11</v>
      </c>
      <c r="BI42" s="30">
        <v>0.49</v>
      </c>
      <c r="BJ42" s="30">
        <v>0</v>
      </c>
      <c r="BK42" s="30">
        <v>2.12</v>
      </c>
      <c r="BL42" s="30">
        <v>0</v>
      </c>
      <c r="BM42" s="30">
        <v>0.84</v>
      </c>
      <c r="BN42" s="30">
        <v>0.04</v>
      </c>
      <c r="BO42" s="30">
        <v>7.0000000000000007E-2</v>
      </c>
      <c r="BP42" s="30">
        <v>0</v>
      </c>
      <c r="BQ42" s="30">
        <v>0.09</v>
      </c>
      <c r="BR42" s="30">
        <v>0.15</v>
      </c>
      <c r="BS42" s="30">
        <v>3.6</v>
      </c>
      <c r="BT42" s="30">
        <v>0</v>
      </c>
      <c r="BU42" s="30">
        <v>0</v>
      </c>
      <c r="BV42" s="30">
        <v>6.98</v>
      </c>
      <c r="BW42" s="30">
        <v>0.05</v>
      </c>
      <c r="BX42" s="30">
        <v>0</v>
      </c>
      <c r="BY42" s="30">
        <v>0</v>
      </c>
      <c r="BZ42" s="30">
        <v>0</v>
      </c>
      <c r="CA42" s="30">
        <v>0</v>
      </c>
      <c r="CB42" s="30">
        <v>629.54999999999995</v>
      </c>
      <c r="CC42" s="29">
        <f>SUM($CC$35:$CC$41)</f>
        <v>112.96</v>
      </c>
      <c r="CD42" s="27">
        <f>$I$42/$I$47*100</f>
        <v>29.272296256412556</v>
      </c>
      <c r="CE42" s="27">
        <v>413.25</v>
      </c>
      <c r="CG42" s="27">
        <v>96.65</v>
      </c>
      <c r="CH42" s="27">
        <v>54.76</v>
      </c>
      <c r="CI42" s="27">
        <v>75.709999999999994</v>
      </c>
      <c r="CJ42" s="27">
        <v>2981.89</v>
      </c>
      <c r="CK42" s="27">
        <v>1221.56</v>
      </c>
      <c r="CL42" s="27">
        <v>2101.73</v>
      </c>
      <c r="CM42" s="27">
        <v>124.61</v>
      </c>
      <c r="CN42" s="27">
        <v>72.86</v>
      </c>
      <c r="CO42" s="27">
        <v>98.73</v>
      </c>
      <c r="CP42" s="27">
        <v>8</v>
      </c>
      <c r="CQ42" s="27">
        <v>2.2000000000000002</v>
      </c>
    </row>
    <row r="43" spans="1:96">
      <c r="B43" s="18" t="s">
        <v>114</v>
      </c>
      <c r="C43" s="16"/>
      <c r="D43" s="16"/>
      <c r="E43" s="16"/>
      <c r="F43" s="16"/>
      <c r="G43" s="16"/>
      <c r="H43" s="16"/>
      <c r="I43" s="16"/>
    </row>
    <row r="44" spans="1:96" s="23" customFormat="1">
      <c r="A44" s="23" t="str">
        <f>"5"</f>
        <v>5</v>
      </c>
      <c r="B44" s="24" t="s">
        <v>106</v>
      </c>
      <c r="C44" s="25" t="str">
        <f>"200"</f>
        <v>200</v>
      </c>
      <c r="D44" s="25">
        <v>1</v>
      </c>
      <c r="E44" s="25">
        <v>0</v>
      </c>
      <c r="F44" s="25">
        <v>0.2</v>
      </c>
      <c r="G44" s="25">
        <v>0</v>
      </c>
      <c r="H44" s="25">
        <v>20.6</v>
      </c>
      <c r="I44" s="25">
        <v>86.47999999999999</v>
      </c>
      <c r="J44" s="26">
        <v>0</v>
      </c>
      <c r="K44" s="26">
        <v>0</v>
      </c>
      <c r="L44" s="26">
        <v>0</v>
      </c>
      <c r="M44" s="26">
        <v>0</v>
      </c>
      <c r="N44" s="26">
        <v>19.8</v>
      </c>
      <c r="O44" s="26">
        <v>0.4</v>
      </c>
      <c r="P44" s="26">
        <v>0.4</v>
      </c>
      <c r="Q44" s="26">
        <v>0</v>
      </c>
      <c r="R44" s="26">
        <v>0</v>
      </c>
      <c r="S44" s="26">
        <v>1</v>
      </c>
      <c r="T44" s="26">
        <v>0.6</v>
      </c>
      <c r="U44" s="26">
        <v>12</v>
      </c>
      <c r="V44" s="26">
        <v>240</v>
      </c>
      <c r="W44" s="26">
        <v>14</v>
      </c>
      <c r="X44" s="26">
        <v>8</v>
      </c>
      <c r="Y44" s="26">
        <v>14</v>
      </c>
      <c r="Z44" s="26">
        <v>2.8</v>
      </c>
      <c r="AA44" s="26">
        <v>0</v>
      </c>
      <c r="AB44" s="26">
        <v>0</v>
      </c>
      <c r="AC44" s="26">
        <v>0</v>
      </c>
      <c r="AD44" s="26">
        <v>0.2</v>
      </c>
      <c r="AE44" s="26">
        <v>0.02</v>
      </c>
      <c r="AF44" s="26">
        <v>0.02</v>
      </c>
      <c r="AG44" s="26">
        <v>0.2</v>
      </c>
      <c r="AH44" s="26">
        <v>0.4</v>
      </c>
      <c r="AI44" s="26">
        <v>4</v>
      </c>
      <c r="AJ44" s="26">
        <v>0.4</v>
      </c>
      <c r="AK44" s="26">
        <v>16</v>
      </c>
      <c r="AL44" s="26">
        <v>20</v>
      </c>
      <c r="AM44" s="26">
        <v>28</v>
      </c>
      <c r="AN44" s="26">
        <v>28</v>
      </c>
      <c r="AO44" s="26">
        <v>4</v>
      </c>
      <c r="AP44" s="26">
        <v>16</v>
      </c>
      <c r="AQ44" s="26">
        <v>4</v>
      </c>
      <c r="AR44" s="26">
        <v>14</v>
      </c>
      <c r="AS44" s="26">
        <v>26</v>
      </c>
      <c r="AT44" s="26">
        <v>16</v>
      </c>
      <c r="AU44" s="26">
        <v>116</v>
      </c>
      <c r="AV44" s="26">
        <v>10</v>
      </c>
      <c r="AW44" s="26">
        <v>22</v>
      </c>
      <c r="AX44" s="26">
        <v>64</v>
      </c>
      <c r="AY44" s="26">
        <v>0</v>
      </c>
      <c r="AZ44" s="26">
        <v>20</v>
      </c>
      <c r="BA44" s="26">
        <v>24</v>
      </c>
      <c r="BB44" s="26">
        <v>10</v>
      </c>
      <c r="BC44" s="26">
        <v>8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</v>
      </c>
      <c r="BL44" s="26">
        <v>0</v>
      </c>
      <c r="BM44" s="26">
        <v>0</v>
      </c>
      <c r="BN44" s="26">
        <v>0</v>
      </c>
      <c r="BO44" s="26">
        <v>0</v>
      </c>
      <c r="BP44" s="26">
        <v>0</v>
      </c>
      <c r="BQ44" s="26">
        <v>0</v>
      </c>
      <c r="BR44" s="26">
        <v>0</v>
      </c>
      <c r="BS44" s="26">
        <v>0</v>
      </c>
      <c r="BT44" s="26">
        <v>0</v>
      </c>
      <c r="BU44" s="26">
        <v>0</v>
      </c>
      <c r="BV44" s="26">
        <v>0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176.2</v>
      </c>
      <c r="CC44" s="25">
        <v>11.23</v>
      </c>
      <c r="CE44" s="23">
        <v>0</v>
      </c>
      <c r="CG44" s="23">
        <v>4</v>
      </c>
      <c r="CH44" s="23">
        <v>4</v>
      </c>
      <c r="CI44" s="23">
        <v>4</v>
      </c>
      <c r="CJ44" s="23">
        <v>400</v>
      </c>
      <c r="CK44" s="23">
        <v>182</v>
      </c>
      <c r="CL44" s="23">
        <v>291</v>
      </c>
      <c r="CM44" s="23">
        <v>0.6</v>
      </c>
      <c r="CN44" s="23">
        <v>0.6</v>
      </c>
      <c r="CO44" s="23">
        <v>0.6</v>
      </c>
      <c r="CP44" s="23">
        <v>0</v>
      </c>
      <c r="CQ44" s="23">
        <v>0</v>
      </c>
      <c r="CR44" s="23">
        <v>9.36</v>
      </c>
    </row>
    <row r="45" spans="1:96" s="19" customFormat="1">
      <c r="A45" s="19" t="str">
        <f>"13"</f>
        <v>13</v>
      </c>
      <c r="B45" s="20" t="s">
        <v>107</v>
      </c>
      <c r="C45" s="21" t="str">
        <f>"150"</f>
        <v>150</v>
      </c>
      <c r="D45" s="21">
        <v>0.6</v>
      </c>
      <c r="E45" s="21">
        <v>0</v>
      </c>
      <c r="F45" s="21">
        <v>0.6</v>
      </c>
      <c r="G45" s="21">
        <v>0.6</v>
      </c>
      <c r="H45" s="21">
        <v>17.399999999999999</v>
      </c>
      <c r="I45" s="21">
        <v>73.02</v>
      </c>
      <c r="J45" s="22">
        <v>0.15</v>
      </c>
      <c r="K45" s="22">
        <v>0</v>
      </c>
      <c r="L45" s="22">
        <v>0</v>
      </c>
      <c r="M45" s="22">
        <v>0</v>
      </c>
      <c r="N45" s="22">
        <v>13.5</v>
      </c>
      <c r="O45" s="22">
        <v>1.2</v>
      </c>
      <c r="P45" s="22">
        <v>2.7</v>
      </c>
      <c r="Q45" s="22">
        <v>0</v>
      </c>
      <c r="R45" s="22">
        <v>0</v>
      </c>
      <c r="S45" s="22">
        <v>1.2</v>
      </c>
      <c r="T45" s="22">
        <v>0.75</v>
      </c>
      <c r="U45" s="22">
        <v>39</v>
      </c>
      <c r="V45" s="22">
        <v>417</v>
      </c>
      <c r="W45" s="22">
        <v>24</v>
      </c>
      <c r="X45" s="22">
        <v>13.5</v>
      </c>
      <c r="Y45" s="22">
        <v>16.5</v>
      </c>
      <c r="Z45" s="22">
        <v>3.3</v>
      </c>
      <c r="AA45" s="22">
        <v>0</v>
      </c>
      <c r="AB45" s="22">
        <v>45</v>
      </c>
      <c r="AC45" s="22">
        <v>7.5</v>
      </c>
      <c r="AD45" s="22">
        <v>0.3</v>
      </c>
      <c r="AE45" s="22">
        <v>0.05</v>
      </c>
      <c r="AF45" s="22">
        <v>0.03</v>
      </c>
      <c r="AG45" s="22">
        <v>0.45</v>
      </c>
      <c r="AH45" s="22">
        <v>0.6</v>
      </c>
      <c r="AI45" s="22">
        <v>15</v>
      </c>
      <c r="AJ45" s="22">
        <v>0</v>
      </c>
      <c r="AK45" s="22">
        <v>18</v>
      </c>
      <c r="AL45" s="22">
        <v>19.5</v>
      </c>
      <c r="AM45" s="22">
        <v>28.5</v>
      </c>
      <c r="AN45" s="22">
        <v>27</v>
      </c>
      <c r="AO45" s="22">
        <v>4.5</v>
      </c>
      <c r="AP45" s="22">
        <v>16.5</v>
      </c>
      <c r="AQ45" s="22">
        <v>4.5</v>
      </c>
      <c r="AR45" s="22">
        <v>13.5</v>
      </c>
      <c r="AS45" s="22">
        <v>25.5</v>
      </c>
      <c r="AT45" s="22">
        <v>15</v>
      </c>
      <c r="AU45" s="22">
        <v>117</v>
      </c>
      <c r="AV45" s="22">
        <v>10.5</v>
      </c>
      <c r="AW45" s="22">
        <v>21</v>
      </c>
      <c r="AX45" s="22">
        <v>63</v>
      </c>
      <c r="AY45" s="22">
        <v>0</v>
      </c>
      <c r="AZ45" s="22">
        <v>19.5</v>
      </c>
      <c r="BA45" s="22">
        <v>24</v>
      </c>
      <c r="BB45" s="22">
        <v>9</v>
      </c>
      <c r="BC45" s="22">
        <v>7.5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  <c r="BS45" s="22">
        <v>0</v>
      </c>
      <c r="BT45" s="22">
        <v>0</v>
      </c>
      <c r="BU45" s="22">
        <v>0</v>
      </c>
      <c r="BV45" s="22">
        <v>0</v>
      </c>
      <c r="BW45" s="22">
        <v>0</v>
      </c>
      <c r="BX45" s="22">
        <v>0</v>
      </c>
      <c r="BY45" s="22">
        <v>0</v>
      </c>
      <c r="BZ45" s="22">
        <v>0</v>
      </c>
      <c r="CA45" s="22">
        <v>0</v>
      </c>
      <c r="CB45" s="22">
        <v>129.44999999999999</v>
      </c>
      <c r="CC45" s="21">
        <v>27</v>
      </c>
      <c r="CE45" s="19">
        <v>7.5</v>
      </c>
      <c r="CG45" s="19">
        <v>3.2</v>
      </c>
      <c r="CH45" s="19">
        <v>3.2</v>
      </c>
      <c r="CI45" s="19">
        <v>3.2</v>
      </c>
      <c r="CJ45" s="19">
        <v>240</v>
      </c>
      <c r="CK45" s="19">
        <v>240</v>
      </c>
      <c r="CL45" s="19">
        <v>240</v>
      </c>
      <c r="CM45" s="19">
        <v>0</v>
      </c>
      <c r="CN45" s="19">
        <v>0</v>
      </c>
      <c r="CO45" s="19">
        <v>0</v>
      </c>
      <c r="CP45" s="19">
        <v>0</v>
      </c>
      <c r="CQ45" s="19">
        <v>0</v>
      </c>
      <c r="CR45" s="19">
        <v>22.5</v>
      </c>
    </row>
    <row r="46" spans="1:96" s="27" customFormat="1" ht="11.4">
      <c r="B46" s="28" t="s">
        <v>115</v>
      </c>
      <c r="C46" s="29"/>
      <c r="D46" s="29">
        <v>1.6</v>
      </c>
      <c r="E46" s="29">
        <v>0</v>
      </c>
      <c r="F46" s="29">
        <v>0.8</v>
      </c>
      <c r="G46" s="29">
        <v>0.6</v>
      </c>
      <c r="H46" s="29">
        <v>38</v>
      </c>
      <c r="I46" s="29">
        <v>159.5</v>
      </c>
      <c r="J46" s="30">
        <v>0.15</v>
      </c>
      <c r="K46" s="30">
        <v>0</v>
      </c>
      <c r="L46" s="30">
        <v>0</v>
      </c>
      <c r="M46" s="30">
        <v>0</v>
      </c>
      <c r="N46" s="30">
        <v>33.299999999999997</v>
      </c>
      <c r="O46" s="30">
        <v>1.6</v>
      </c>
      <c r="P46" s="30">
        <v>3.1</v>
      </c>
      <c r="Q46" s="30">
        <v>0</v>
      </c>
      <c r="R46" s="30">
        <v>0</v>
      </c>
      <c r="S46" s="30">
        <v>2.2000000000000002</v>
      </c>
      <c r="T46" s="30">
        <v>1.35</v>
      </c>
      <c r="U46" s="30">
        <v>51</v>
      </c>
      <c r="V46" s="30">
        <v>657</v>
      </c>
      <c r="W46" s="30">
        <v>38</v>
      </c>
      <c r="X46" s="30">
        <v>21.5</v>
      </c>
      <c r="Y46" s="30">
        <v>30.5</v>
      </c>
      <c r="Z46" s="30">
        <v>6.1</v>
      </c>
      <c r="AA46" s="30">
        <v>0</v>
      </c>
      <c r="AB46" s="30">
        <v>45</v>
      </c>
      <c r="AC46" s="30">
        <v>7.5</v>
      </c>
      <c r="AD46" s="30">
        <v>0.5</v>
      </c>
      <c r="AE46" s="30">
        <v>7.0000000000000007E-2</v>
      </c>
      <c r="AF46" s="30">
        <v>0.05</v>
      </c>
      <c r="AG46" s="30">
        <v>0.65</v>
      </c>
      <c r="AH46" s="30">
        <v>1</v>
      </c>
      <c r="AI46" s="30">
        <v>19</v>
      </c>
      <c r="AJ46" s="30">
        <v>0.4</v>
      </c>
      <c r="AK46" s="30">
        <v>34</v>
      </c>
      <c r="AL46" s="30">
        <v>39.5</v>
      </c>
      <c r="AM46" s="30">
        <v>56.5</v>
      </c>
      <c r="AN46" s="30">
        <v>55</v>
      </c>
      <c r="AO46" s="30">
        <v>8.5</v>
      </c>
      <c r="AP46" s="30">
        <v>32.5</v>
      </c>
      <c r="AQ46" s="30">
        <v>8.5</v>
      </c>
      <c r="AR46" s="30">
        <v>27.5</v>
      </c>
      <c r="AS46" s="30">
        <v>51.5</v>
      </c>
      <c r="AT46" s="30">
        <v>31</v>
      </c>
      <c r="AU46" s="30">
        <v>233</v>
      </c>
      <c r="AV46" s="30">
        <v>20.5</v>
      </c>
      <c r="AW46" s="30">
        <v>43</v>
      </c>
      <c r="AX46" s="30">
        <v>127</v>
      </c>
      <c r="AY46" s="30">
        <v>0</v>
      </c>
      <c r="AZ46" s="30">
        <v>39.5</v>
      </c>
      <c r="BA46" s="30">
        <v>48</v>
      </c>
      <c r="BB46" s="30">
        <v>19</v>
      </c>
      <c r="BC46" s="30">
        <v>15.5</v>
      </c>
      <c r="BD46" s="30">
        <v>0</v>
      </c>
      <c r="BE46" s="30">
        <v>0</v>
      </c>
      <c r="BF46" s="30">
        <v>0</v>
      </c>
      <c r="BG46" s="30">
        <v>0</v>
      </c>
      <c r="BH46" s="30">
        <v>0</v>
      </c>
      <c r="BI46" s="30">
        <v>0</v>
      </c>
      <c r="BJ46" s="30">
        <v>0</v>
      </c>
      <c r="BK46" s="30">
        <v>0</v>
      </c>
      <c r="BL46" s="30">
        <v>0</v>
      </c>
      <c r="BM46" s="30">
        <v>0</v>
      </c>
      <c r="BN46" s="30">
        <v>0</v>
      </c>
      <c r="BO46" s="30">
        <v>0</v>
      </c>
      <c r="BP46" s="30">
        <v>0</v>
      </c>
      <c r="BQ46" s="30">
        <v>0</v>
      </c>
      <c r="BR46" s="30">
        <v>0</v>
      </c>
      <c r="BS46" s="30">
        <v>0</v>
      </c>
      <c r="BT46" s="30">
        <v>0</v>
      </c>
      <c r="BU46" s="30">
        <v>0</v>
      </c>
      <c r="BV46" s="30">
        <v>0</v>
      </c>
      <c r="BW46" s="30">
        <v>0</v>
      </c>
      <c r="BX46" s="30">
        <v>0</v>
      </c>
      <c r="BY46" s="30">
        <v>0</v>
      </c>
      <c r="BZ46" s="30">
        <v>0</v>
      </c>
      <c r="CA46" s="30">
        <v>0</v>
      </c>
      <c r="CB46" s="30">
        <v>305.64999999999998</v>
      </c>
      <c r="CC46" s="29">
        <f>SUM($CC$43:$CC$45)</f>
        <v>38.230000000000004</v>
      </c>
      <c r="CD46" s="27">
        <f>$I$46/$I$47*100</f>
        <v>5.9638653325556001</v>
      </c>
      <c r="CE46" s="27">
        <v>7.5</v>
      </c>
      <c r="CG46" s="27">
        <v>7.2</v>
      </c>
      <c r="CH46" s="27">
        <v>7.2</v>
      </c>
      <c r="CI46" s="27">
        <v>7.2</v>
      </c>
      <c r="CJ46" s="27">
        <v>640</v>
      </c>
      <c r="CK46" s="27">
        <v>422</v>
      </c>
      <c r="CL46" s="27">
        <v>531</v>
      </c>
      <c r="CM46" s="27">
        <v>0.6</v>
      </c>
      <c r="CN46" s="27">
        <v>0.6</v>
      </c>
      <c r="CO46" s="27">
        <v>0.6</v>
      </c>
      <c r="CP46" s="27">
        <v>0</v>
      </c>
      <c r="CQ46" s="27">
        <v>0</v>
      </c>
    </row>
    <row r="47" spans="1:96" s="27" customFormat="1" ht="11.4" hidden="1">
      <c r="B47" s="28" t="s">
        <v>116</v>
      </c>
      <c r="C47" s="29"/>
      <c r="D47" s="29">
        <v>81.16</v>
      </c>
      <c r="E47" s="29">
        <v>28.37</v>
      </c>
      <c r="F47" s="29">
        <v>109.92</v>
      </c>
      <c r="G47" s="29">
        <v>24.36</v>
      </c>
      <c r="H47" s="29">
        <v>352.71</v>
      </c>
      <c r="I47" s="29">
        <v>2674.44</v>
      </c>
      <c r="J47" s="30">
        <v>29.24</v>
      </c>
      <c r="K47" s="30">
        <v>12.74</v>
      </c>
      <c r="L47" s="30">
        <v>0</v>
      </c>
      <c r="M47" s="30">
        <v>0</v>
      </c>
      <c r="N47" s="30">
        <v>156.84</v>
      </c>
      <c r="O47" s="30">
        <v>166.69</v>
      </c>
      <c r="P47" s="30">
        <v>29.17</v>
      </c>
      <c r="Q47" s="30">
        <v>0</v>
      </c>
      <c r="R47" s="30">
        <v>0</v>
      </c>
      <c r="S47" s="30">
        <v>7.58</v>
      </c>
      <c r="T47" s="30">
        <v>23.03</v>
      </c>
      <c r="U47" s="30">
        <v>3248.56</v>
      </c>
      <c r="V47" s="30">
        <v>3928.26</v>
      </c>
      <c r="W47" s="30">
        <v>750.71</v>
      </c>
      <c r="X47" s="30">
        <v>276.62</v>
      </c>
      <c r="Y47" s="30">
        <v>1037.77</v>
      </c>
      <c r="Z47" s="30">
        <v>23.99</v>
      </c>
      <c r="AA47" s="30">
        <v>369.29</v>
      </c>
      <c r="AB47" s="30">
        <v>4538.51</v>
      </c>
      <c r="AC47" s="30">
        <v>1472.74</v>
      </c>
      <c r="AD47" s="30">
        <v>14.61</v>
      </c>
      <c r="AE47" s="30">
        <v>0.81</v>
      </c>
      <c r="AF47" s="30">
        <v>1.31</v>
      </c>
      <c r="AG47" s="30">
        <v>6.85</v>
      </c>
      <c r="AH47" s="30">
        <v>20.309999999999999</v>
      </c>
      <c r="AI47" s="30">
        <v>113.5</v>
      </c>
      <c r="AJ47" s="30">
        <v>0.8</v>
      </c>
      <c r="AK47" s="30">
        <v>2735.45</v>
      </c>
      <c r="AL47" s="30">
        <v>2370.3000000000002</v>
      </c>
      <c r="AM47" s="30">
        <v>4671.72</v>
      </c>
      <c r="AN47" s="30">
        <v>3003.09</v>
      </c>
      <c r="AO47" s="30">
        <v>1305.8399999999999</v>
      </c>
      <c r="AP47" s="30">
        <v>2206.12</v>
      </c>
      <c r="AQ47" s="30">
        <v>833.94</v>
      </c>
      <c r="AR47" s="30">
        <v>2845.6</v>
      </c>
      <c r="AS47" s="30">
        <v>2501.71</v>
      </c>
      <c r="AT47" s="30">
        <v>2642.55</v>
      </c>
      <c r="AU47" s="30">
        <v>3968.49</v>
      </c>
      <c r="AV47" s="30">
        <v>1285.8599999999999</v>
      </c>
      <c r="AW47" s="30">
        <v>1726.71</v>
      </c>
      <c r="AX47" s="30">
        <v>9890.52</v>
      </c>
      <c r="AY47" s="30">
        <v>18.420000000000002</v>
      </c>
      <c r="AZ47" s="30">
        <v>3008.03</v>
      </c>
      <c r="BA47" s="30">
        <v>2732.47</v>
      </c>
      <c r="BB47" s="30">
        <v>2142.89</v>
      </c>
      <c r="BC47" s="30">
        <v>1028.93</v>
      </c>
      <c r="BD47" s="30">
        <v>0.73</v>
      </c>
      <c r="BE47" s="30">
        <v>0.35</v>
      </c>
      <c r="BF47" s="30">
        <v>0.23</v>
      </c>
      <c r="BG47" s="30">
        <v>0.56999999999999995</v>
      </c>
      <c r="BH47" s="30">
        <v>0.62</v>
      </c>
      <c r="BI47" s="30">
        <v>2.4700000000000002</v>
      </c>
      <c r="BJ47" s="30">
        <v>0.04</v>
      </c>
      <c r="BK47" s="30">
        <v>8.2899999999999991</v>
      </c>
      <c r="BL47" s="30">
        <v>0.03</v>
      </c>
      <c r="BM47" s="30">
        <v>3.03</v>
      </c>
      <c r="BN47" s="30">
        <v>0.1</v>
      </c>
      <c r="BO47" s="30">
        <v>0.11</v>
      </c>
      <c r="BP47" s="30">
        <v>0</v>
      </c>
      <c r="BQ47" s="30">
        <v>0.47</v>
      </c>
      <c r="BR47" s="30">
        <v>0.72</v>
      </c>
      <c r="BS47" s="30">
        <v>10.34</v>
      </c>
      <c r="BT47" s="30">
        <v>0</v>
      </c>
      <c r="BU47" s="30">
        <v>0</v>
      </c>
      <c r="BV47" s="30">
        <v>13.05</v>
      </c>
      <c r="BW47" s="30">
        <v>0.12</v>
      </c>
      <c r="BX47" s="30">
        <v>0</v>
      </c>
      <c r="BY47" s="30">
        <v>0</v>
      </c>
      <c r="BZ47" s="30">
        <v>0</v>
      </c>
      <c r="CA47" s="30">
        <v>0</v>
      </c>
      <c r="CB47" s="30">
        <v>2536.42</v>
      </c>
      <c r="CC47" s="29">
        <v>411</v>
      </c>
      <c r="CE47" s="27">
        <v>1125.71</v>
      </c>
      <c r="CG47" s="27">
        <v>298.33999999999997</v>
      </c>
      <c r="CH47" s="27">
        <v>173.5</v>
      </c>
      <c r="CI47" s="27">
        <v>235.92</v>
      </c>
      <c r="CJ47" s="27">
        <v>18171.96</v>
      </c>
      <c r="CK47" s="27">
        <v>9310.3700000000008</v>
      </c>
      <c r="CL47" s="27">
        <v>13741.17</v>
      </c>
      <c r="CM47" s="27">
        <v>280.67</v>
      </c>
      <c r="CN47" s="27">
        <v>159.81</v>
      </c>
      <c r="CO47" s="27">
        <v>220.24</v>
      </c>
      <c r="CP47" s="27">
        <v>36.049999999999997</v>
      </c>
      <c r="CQ47" s="27">
        <v>4.8499999999999996</v>
      </c>
    </row>
    <row r="48" spans="1:96" hidden="1">
      <c r="C48" s="16"/>
      <c r="D48" s="16"/>
      <c r="E48" s="16"/>
      <c r="F48" s="16"/>
      <c r="G48" s="16"/>
      <c r="H48" s="16"/>
      <c r="I48" s="16"/>
    </row>
    <row r="49" spans="1:81" hidden="1">
      <c r="B49" s="14" t="s">
        <v>117</v>
      </c>
      <c r="C49" s="16"/>
      <c r="D49" s="16">
        <v>13</v>
      </c>
      <c r="E49" s="16"/>
      <c r="F49" s="16">
        <v>38</v>
      </c>
      <c r="G49" s="16"/>
      <c r="H49" s="16">
        <v>49</v>
      </c>
      <c r="I49" s="16"/>
    </row>
    <row r="50" spans="1:81" hidden="1">
      <c r="C50" s="16"/>
      <c r="D50" s="16"/>
      <c r="E50" s="16"/>
      <c r="F50" s="16"/>
      <c r="G50" s="16"/>
      <c r="H50" s="16"/>
      <c r="I50" s="16"/>
    </row>
    <row r="51" spans="1:81">
      <c r="A51" s="86" t="s">
        <v>153</v>
      </c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J51" s="86"/>
      <c r="BK51" s="86"/>
      <c r="BL51" s="86"/>
      <c r="BM51" s="86"/>
      <c r="BN51" s="86"/>
      <c r="BO51" s="86"/>
      <c r="BP51" s="86"/>
      <c r="BQ51" s="86"/>
      <c r="BR51" s="86"/>
      <c r="BS51" s="86"/>
      <c r="BT51" s="86"/>
      <c r="BU51" s="86"/>
      <c r="BV51" s="86"/>
      <c r="BW51" s="86"/>
      <c r="BX51" s="86"/>
      <c r="BY51" s="86"/>
      <c r="BZ51" s="86"/>
      <c r="CA51" s="86"/>
      <c r="CB51" s="86"/>
      <c r="CC51" s="86"/>
    </row>
    <row r="52" spans="1:81">
      <c r="C52" s="16"/>
      <c r="D52" s="16"/>
      <c r="E52" s="16"/>
      <c r="F52" s="16"/>
      <c r="G52" s="16"/>
      <c r="H52" s="16"/>
      <c r="I52" s="16"/>
    </row>
    <row r="53" spans="1:81">
      <c r="C53" s="16"/>
      <c r="D53" s="16"/>
      <c r="E53" s="16"/>
      <c r="F53" s="16"/>
      <c r="G53" s="16"/>
      <c r="H53" s="16"/>
      <c r="I53" s="16"/>
    </row>
    <row r="54" spans="1:81">
      <c r="C54" s="16"/>
      <c r="D54" s="16"/>
      <c r="E54" s="16"/>
      <c r="F54" s="16"/>
      <c r="G54" s="16"/>
      <c r="H54" s="16"/>
      <c r="I54" s="16"/>
    </row>
    <row r="55" spans="1:81">
      <c r="C55" s="16"/>
      <c r="D55" s="16"/>
      <c r="E55" s="16"/>
      <c r="F55" s="16"/>
      <c r="G55" s="16"/>
      <c r="H55" s="16"/>
      <c r="I55" s="16"/>
    </row>
    <row r="56" spans="1:81">
      <c r="C56" s="16"/>
      <c r="D56" s="16"/>
      <c r="E56" s="16"/>
      <c r="F56" s="16"/>
      <c r="G56" s="16"/>
      <c r="H56" s="16"/>
      <c r="I56" s="16"/>
    </row>
    <row r="57" spans="1:81">
      <c r="C57" s="16"/>
      <c r="D57" s="16"/>
      <c r="E57" s="16"/>
      <c r="F57" s="16"/>
      <c r="G57" s="16"/>
      <c r="H57" s="16"/>
      <c r="I57" s="16"/>
    </row>
    <row r="58" spans="1:81">
      <c r="C58" s="16"/>
      <c r="D58" s="16"/>
      <c r="E58" s="16"/>
      <c r="F58" s="16"/>
      <c r="G58" s="16"/>
      <c r="H58" s="16"/>
      <c r="I58" s="16"/>
    </row>
    <row r="59" spans="1:81">
      <c r="C59" s="16"/>
      <c r="D59" s="16"/>
      <c r="E59" s="16"/>
      <c r="F59" s="16"/>
      <c r="G59" s="16"/>
      <c r="H59" s="16"/>
      <c r="I59" s="16"/>
    </row>
    <row r="60" spans="1:81">
      <c r="C60" s="16"/>
      <c r="D60" s="16"/>
      <c r="E60" s="16"/>
      <c r="F60" s="16"/>
      <c r="G60" s="16"/>
      <c r="H60" s="16"/>
      <c r="I60" s="16"/>
    </row>
    <row r="61" spans="1:81">
      <c r="C61" s="16"/>
      <c r="D61" s="16"/>
      <c r="E61" s="16"/>
      <c r="F61" s="16"/>
      <c r="G61" s="16"/>
      <c r="H61" s="16"/>
      <c r="I61" s="16"/>
    </row>
    <row r="62" spans="1:81">
      <c r="C62" s="16"/>
      <c r="D62" s="16"/>
      <c r="E62" s="16"/>
      <c r="F62" s="16"/>
      <c r="G62" s="16"/>
      <c r="H62" s="16"/>
      <c r="I62" s="16"/>
    </row>
    <row r="63" spans="1:81">
      <c r="C63" s="16"/>
      <c r="D63" s="16"/>
      <c r="E63" s="16"/>
      <c r="F63" s="16"/>
      <c r="G63" s="16"/>
      <c r="H63" s="16"/>
      <c r="I63" s="16"/>
    </row>
    <row r="64" spans="1:81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28:XFD28"/>
    <mergeCell ref="A51:CC51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119</v>
      </c>
      <c r="B1" s="83" t="s">
        <v>120</v>
      </c>
      <c r="C1" s="84"/>
      <c r="D1" s="85"/>
      <c r="E1" s="32" t="s">
        <v>121</v>
      </c>
      <c r="F1" s="33"/>
      <c r="I1" s="32" t="s">
        <v>122</v>
      </c>
      <c r="J1" s="34"/>
    </row>
    <row r="2" spans="1:10" ht="7.5" customHeight="1" thickBot="1"/>
    <row r="3" spans="1:10" ht="15" thickBot="1">
      <c r="A3" s="35" t="s">
        <v>123</v>
      </c>
      <c r="B3" s="36" t="s">
        <v>124</v>
      </c>
      <c r="C3" s="36" t="s">
        <v>125</v>
      </c>
      <c r="D3" s="36" t="s">
        <v>126</v>
      </c>
      <c r="E3" s="36" t="s">
        <v>6</v>
      </c>
      <c r="F3" s="36" t="s">
        <v>127</v>
      </c>
      <c r="G3" s="36" t="s">
        <v>128</v>
      </c>
      <c r="H3" s="36" t="s">
        <v>129</v>
      </c>
      <c r="I3" s="36" t="s">
        <v>130</v>
      </c>
      <c r="J3" s="37" t="s">
        <v>131</v>
      </c>
    </row>
    <row r="4" spans="1:10">
      <c r="A4" s="38" t="s">
        <v>132</v>
      </c>
      <c r="B4" s="39" t="s">
        <v>133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134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135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136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137</v>
      </c>
      <c r="B15" s="64" t="s">
        <v>136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138</v>
      </c>
      <c r="B18" s="46" t="s">
        <v>139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140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141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142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143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144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145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105</v>
      </c>
      <c r="B29" s="64" t="s">
        <v>146</v>
      </c>
      <c r="C29" s="72" t="s">
        <v>150</v>
      </c>
      <c r="D29" s="41" t="s">
        <v>106</v>
      </c>
      <c r="E29" s="42">
        <v>200</v>
      </c>
      <c r="F29" s="43">
        <v>11.23</v>
      </c>
      <c r="G29" s="42">
        <v>86.47999999999999</v>
      </c>
      <c r="H29" s="42">
        <v>1</v>
      </c>
      <c r="I29" s="42">
        <v>0.2</v>
      </c>
      <c r="J29" s="44">
        <v>20.6</v>
      </c>
    </row>
    <row r="30" spans="1:10" hidden="1">
      <c r="A30" s="45"/>
      <c r="B30" s="70" t="s">
        <v>143</v>
      </c>
      <c r="C30" s="73" t="s">
        <v>151</v>
      </c>
      <c r="D30" s="53" t="s">
        <v>107</v>
      </c>
      <c r="E30" s="54">
        <v>150</v>
      </c>
      <c r="F30" s="55">
        <v>27</v>
      </c>
      <c r="G30" s="54">
        <v>73.02</v>
      </c>
      <c r="H30" s="54">
        <v>0.6</v>
      </c>
      <c r="I30" s="54">
        <v>0.6</v>
      </c>
      <c r="J30" s="56">
        <v>17.399999999999999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147</v>
      </c>
      <c r="B33" s="39" t="s">
        <v>133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142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143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135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148</v>
      </c>
      <c r="B39" s="64" t="s">
        <v>149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146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143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136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45558.327743055554</v>
      </c>
      <c r="C1">
        <f>YEAR(Дата_Сост)</f>
        <v>2024</v>
      </c>
      <c r="D1">
        <f>MONTH(Дата_Сост)</f>
        <v>9</v>
      </c>
      <c r="E1">
        <f>DAY(Дата_Сост)</f>
        <v>23</v>
      </c>
    </row>
    <row r="2" spans="1:5">
      <c r="A2" t="s">
        <v>82</v>
      </c>
      <c r="B2" s="2">
        <v>45551.447557870371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25</v>
      </c>
    </row>
    <row r="6" spans="1:5">
      <c r="B6" s="3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23.09.2024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2024-09-16T06:01:23Z</cp:lastPrinted>
  <dcterms:created xsi:type="dcterms:W3CDTF">2002-09-22T07:35:02Z</dcterms:created>
  <dcterms:modified xsi:type="dcterms:W3CDTF">2024-09-16T06:01:27Z</dcterms:modified>
</cp:coreProperties>
</file>