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<sst xmlns="http://schemas.openxmlformats.org/spreadsheetml/2006/main" count="179" uniqueCount="153">
  <si>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</si>
  <si>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</si>
  <si>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</si>
  <si>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</si>
  <si>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</si>
  <si>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</si>
  <si>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</si>
  <si>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</si>
  <si>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</si>
  <si>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</si>
  <si>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</si>
  <si>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</si>
  <si>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</si>
  <si>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</si>
  <si>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</si>
  <si>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</si>
  <si>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</si>
  <si>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</si>
  <si>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</si>
  <si>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</si>
  <si>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</si>
  <si>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</si>
  <si>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</si>
  <si>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</si>
  <si>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</si>
  <si>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</si>
  <si>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</si>
  <si>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</si>
  <si>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</si>
  <si>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</si>
  <si>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</si>
  <si>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</si>
  <si>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</si>
  <si>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</si>
  <si>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</si>
  <si>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</si>
  <si>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</si>
  <si>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</si>
  <si>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</si>
  <si>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</si>
  <si>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</si>
  <si>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</si>
  <si>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</si>
  <si>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</si>
  <si>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</si>
  <si>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</si>
  <si>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</si>
  <si>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</si>
  <si>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</si>
  <si>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</si>
  <si>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</si>
  <si>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</si>
  <si>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</si>
  <si>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</si>
  <si>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</si>
  <si>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</si>
  <si>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</si>
  <si>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</si>
  <si>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</si>
  <si>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</si>
  <si>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</si>
  <si>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</si>
  <si>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</si>
  <si>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</si>
  <si>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</si>
  <si>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</si>
  <si>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</si>
  <si>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</si>
  <si>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</si>
  <si>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</si>
  <si>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</si>
  <si>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</si>
  <si>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</si>
  <si>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</si>
  <si>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</si>
  <si>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</si>
  <si>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</si>
  <si>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</si>
  <si>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</si>
  <si>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</si>
  <si>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</si>
  <si>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</si>
  <si>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</si>
  <si>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</si>
  <si>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</si>
  <si>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</si>
  <si>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</si>
  <si>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</si>
  <si>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</si>
  <si>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</si>
  <si>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</si>
  <si>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</si>
  <si>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</si>
  <si>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</si>
  <si>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</si>
  <si>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</si>
  <si>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</si>
  <si>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</si>
  <si>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</si>
  <si>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</si>
  <si>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</si>
  <si>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</si>
  <si>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</si>
  <si>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</si>
  <si>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</si>
  <si>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</si>
  <si>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</si>
  <si>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</si>
  <si>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</si>
  <si>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</si>
  <si>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</si>
  <si>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</si>
  <si>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</si>
  <si>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</si>
  <si>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</si>
  <si>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</si>
  <si>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</si>
  <si>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</si>
  <si>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</si>
  <si>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</si>
  <si>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</si>
  <si>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</si>
  <si>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</si>
  <si>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</si>
  <si>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</si>
  <si>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</si>
  <si>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</si>
  <si>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</si>
  <si>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</si>
  <si>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</si>
  <si>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</si>
  <si>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</si>
  <si>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</si>
  <si>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</si>
  <si>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</si>
  <si>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</si>
  <si>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</si>
  <si>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</si>
  <si>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</si>
  <si>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</si>
  <si>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</si>
  <si>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</si>
  <si>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</si>
  <si>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</si>
  <si>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</si>
  <si>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</si>
  <si>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</si>
  <si>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</si>
  <si>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</si>
  <si>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</si>
  <si>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</si>
  <si>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12 и старше      220,00</t>
  </si>
  <si>
    <t>Итого сумма с 7 до 11 лет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</si>
</sst>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8" sqref="A28:IV2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3.10.2024г.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"3 октября 2024 г."</f>
        <v>3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18.71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11.34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25.95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16.87</v>
      </c>
    </row>
    <row r="13" spans="1:96" s="32" customFormat="1">
      <c r="A13" s="32" t="str">
        <f>"2"</f>
        <v>2</v>
      </c>
      <c r="B13" s="33" t="s">
        <v>95</v>
      </c>
      <c r="C13" s="34" t="str">
        <f>"45"</f>
        <v>45</v>
      </c>
      <c r="D13" s="34">
        <v>2.98</v>
      </c>
      <c r="E13" s="34">
        <v>0</v>
      </c>
      <c r="F13" s="34">
        <v>0.3</v>
      </c>
      <c r="G13" s="34">
        <v>0.3</v>
      </c>
      <c r="H13" s="34">
        <v>21.11</v>
      </c>
      <c r="I13" s="34">
        <v>100.75545000000001</v>
      </c>
      <c r="J13" s="35">
        <v>0</v>
      </c>
      <c r="K13" s="35">
        <v>0</v>
      </c>
      <c r="L13" s="35">
        <v>0</v>
      </c>
      <c r="M13" s="35">
        <v>0</v>
      </c>
      <c r="N13" s="35">
        <v>0.5</v>
      </c>
      <c r="O13" s="35">
        <v>20.52</v>
      </c>
      <c r="P13" s="35">
        <v>0.09</v>
      </c>
      <c r="Q13" s="35">
        <v>0</v>
      </c>
      <c r="R13" s="35">
        <v>0</v>
      </c>
      <c r="S13" s="35">
        <v>0</v>
      </c>
      <c r="T13" s="35">
        <v>0.81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143.68</v>
      </c>
      <c r="AL13" s="35">
        <v>149.55000000000001</v>
      </c>
      <c r="AM13" s="35">
        <v>229.03</v>
      </c>
      <c r="AN13" s="35">
        <v>75.95</v>
      </c>
      <c r="AO13" s="35">
        <v>45.02</v>
      </c>
      <c r="AP13" s="35">
        <v>90.05</v>
      </c>
      <c r="AQ13" s="35">
        <v>34.06</v>
      </c>
      <c r="AR13" s="35">
        <v>162.86000000000001</v>
      </c>
      <c r="AS13" s="35">
        <v>101.01</v>
      </c>
      <c r="AT13" s="35">
        <v>140.94</v>
      </c>
      <c r="AU13" s="35">
        <v>116.28</v>
      </c>
      <c r="AV13" s="35">
        <v>61.07</v>
      </c>
      <c r="AW13" s="35">
        <v>108.05</v>
      </c>
      <c r="AX13" s="35">
        <v>903.58</v>
      </c>
      <c r="AY13" s="35">
        <v>0</v>
      </c>
      <c r="AZ13" s="35">
        <v>294.41000000000003</v>
      </c>
      <c r="BA13" s="35">
        <v>128.02000000000001</v>
      </c>
      <c r="BB13" s="35">
        <v>84.96</v>
      </c>
      <c r="BC13" s="35">
        <v>67.34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17.600000000000001</v>
      </c>
      <c r="CC13" s="34">
        <v>2.94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2.4500000000000002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16.149999999999999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9.7899999999999991</v>
      </c>
    </row>
    <row r="15" spans="1:96" s="36" customFormat="1" ht="11.4">
      <c r="B15" s="37" t="s">
        <v>97</v>
      </c>
      <c r="C15" s="38"/>
      <c r="D15" s="38">
        <v>19.690000000000001</v>
      </c>
      <c r="E15" s="38">
        <v>8.7100000000000009</v>
      </c>
      <c r="F15" s="38">
        <v>19.5</v>
      </c>
      <c r="G15" s="38">
        <v>4.3600000000000003</v>
      </c>
      <c r="H15" s="38">
        <v>86.01</v>
      </c>
      <c r="I15" s="38">
        <v>592.26</v>
      </c>
      <c r="J15" s="39">
        <v>11.85</v>
      </c>
      <c r="K15" s="39">
        <v>0.22</v>
      </c>
      <c r="L15" s="39">
        <v>0</v>
      </c>
      <c r="M15" s="39">
        <v>0</v>
      </c>
      <c r="N15" s="39">
        <v>22.77</v>
      </c>
      <c r="O15" s="39">
        <v>58.37</v>
      </c>
      <c r="P15" s="39">
        <v>4.88</v>
      </c>
      <c r="Q15" s="39">
        <v>0</v>
      </c>
      <c r="R15" s="39">
        <v>0</v>
      </c>
      <c r="S15" s="39">
        <v>0.8</v>
      </c>
      <c r="T15" s="39">
        <v>5.23</v>
      </c>
      <c r="U15" s="39">
        <v>684.64</v>
      </c>
      <c r="V15" s="39">
        <v>469.04</v>
      </c>
      <c r="W15" s="39">
        <v>355.36</v>
      </c>
      <c r="X15" s="39">
        <v>99.05</v>
      </c>
      <c r="Y15" s="39">
        <v>382.28</v>
      </c>
      <c r="Z15" s="39">
        <v>3.25</v>
      </c>
      <c r="AA15" s="39">
        <v>92.6</v>
      </c>
      <c r="AB15" s="39">
        <v>61.63</v>
      </c>
      <c r="AC15" s="39">
        <v>127.95</v>
      </c>
      <c r="AD15" s="39">
        <v>1.45</v>
      </c>
      <c r="AE15" s="39">
        <v>0.23</v>
      </c>
      <c r="AF15" s="39">
        <v>0.31</v>
      </c>
      <c r="AG15" s="39">
        <v>1.05</v>
      </c>
      <c r="AH15" s="39">
        <v>5.57</v>
      </c>
      <c r="AI15" s="39">
        <v>0.97</v>
      </c>
      <c r="AJ15" s="39">
        <v>0</v>
      </c>
      <c r="AK15" s="39">
        <v>1007.27</v>
      </c>
      <c r="AL15" s="39">
        <v>854.49</v>
      </c>
      <c r="AM15" s="39">
        <v>1433.58</v>
      </c>
      <c r="AN15" s="39">
        <v>900.94</v>
      </c>
      <c r="AO15" s="39">
        <v>338.39</v>
      </c>
      <c r="AP15" s="39">
        <v>670.08</v>
      </c>
      <c r="AQ15" s="39">
        <v>308.45</v>
      </c>
      <c r="AR15" s="39">
        <v>939.63</v>
      </c>
      <c r="AS15" s="39">
        <v>459.44</v>
      </c>
      <c r="AT15" s="39">
        <v>639.16</v>
      </c>
      <c r="AU15" s="39">
        <v>748.16</v>
      </c>
      <c r="AV15" s="39">
        <v>429.15</v>
      </c>
      <c r="AW15" s="39">
        <v>620.80999999999995</v>
      </c>
      <c r="AX15" s="39">
        <v>3164.02</v>
      </c>
      <c r="AY15" s="39">
        <v>0</v>
      </c>
      <c r="AZ15" s="39">
        <v>1153.71</v>
      </c>
      <c r="BA15" s="39">
        <v>613.29</v>
      </c>
      <c r="BB15" s="39">
        <v>835.7</v>
      </c>
      <c r="BC15" s="39">
        <v>306.39999999999998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3.65</v>
      </c>
      <c r="BT15" s="39">
        <v>0</v>
      </c>
      <c r="BU15" s="39">
        <v>0</v>
      </c>
      <c r="BV15" s="39">
        <v>1.44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413.59</v>
      </c>
      <c r="CC15" s="38">
        <f>SUM($CC$10:$CC$14)</f>
        <v>63.749999999999993</v>
      </c>
      <c r="CD15" s="36">
        <f>$I$15/$I$47*100</f>
        <v>17.02508084800575</v>
      </c>
      <c r="CE15" s="36">
        <v>102.87</v>
      </c>
      <c r="CG15" s="36">
        <v>52.38</v>
      </c>
      <c r="CH15" s="36">
        <v>21.27</v>
      </c>
      <c r="CI15" s="36">
        <v>36.83</v>
      </c>
      <c r="CJ15" s="36">
        <v>4433.4399999999996</v>
      </c>
      <c r="CK15" s="36">
        <v>2093.08</v>
      </c>
      <c r="CL15" s="36">
        <v>3263.26</v>
      </c>
      <c r="CM15" s="36">
        <v>63.15</v>
      </c>
      <c r="CN15" s="36">
        <v>34.26</v>
      </c>
      <c r="CO15" s="36">
        <v>48.71</v>
      </c>
      <c r="CP15" s="36">
        <v>14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9.76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5.92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15.83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9.6</v>
      </c>
    </row>
    <row r="19" spans="1:96" s="32" customFormat="1">
      <c r="A19" s="32" t="str">
        <f>"46/3"</f>
        <v>46/3</v>
      </c>
      <c r="B19" s="33" t="s">
        <v>101</v>
      </c>
      <c r="C19" s="34" t="str">
        <f>"180"</f>
        <v>180</v>
      </c>
      <c r="D19" s="34">
        <v>6.36</v>
      </c>
      <c r="E19" s="34">
        <v>0.04</v>
      </c>
      <c r="F19" s="34">
        <v>3.57</v>
      </c>
      <c r="G19" s="34">
        <v>0.8</v>
      </c>
      <c r="H19" s="34">
        <v>40.93</v>
      </c>
      <c r="I19" s="34">
        <v>220.7282094</v>
      </c>
      <c r="J19" s="35">
        <v>2.2400000000000002</v>
      </c>
      <c r="K19" s="35">
        <v>0.1</v>
      </c>
      <c r="L19" s="35">
        <v>0</v>
      </c>
      <c r="M19" s="35">
        <v>0</v>
      </c>
      <c r="N19" s="35">
        <v>1.17</v>
      </c>
      <c r="O19" s="35">
        <v>37.700000000000003</v>
      </c>
      <c r="P19" s="35">
        <v>2.06</v>
      </c>
      <c r="Q19" s="35">
        <v>0</v>
      </c>
      <c r="R19" s="35">
        <v>0</v>
      </c>
      <c r="S19" s="35">
        <v>0</v>
      </c>
      <c r="T19" s="35">
        <v>1.54</v>
      </c>
      <c r="U19" s="35">
        <v>455.42</v>
      </c>
      <c r="V19" s="35">
        <v>67.52</v>
      </c>
      <c r="W19" s="35">
        <v>14.97</v>
      </c>
      <c r="X19" s="35">
        <v>8.74</v>
      </c>
      <c r="Y19" s="35">
        <v>48.26</v>
      </c>
      <c r="Z19" s="35">
        <v>0.89</v>
      </c>
      <c r="AA19" s="35">
        <v>10.8</v>
      </c>
      <c r="AB19" s="35">
        <v>10.8</v>
      </c>
      <c r="AC19" s="35">
        <v>20.25</v>
      </c>
      <c r="AD19" s="35">
        <v>0.96</v>
      </c>
      <c r="AE19" s="35">
        <v>0.08</v>
      </c>
      <c r="AF19" s="35">
        <v>0.02</v>
      </c>
      <c r="AG19" s="35">
        <v>0.59</v>
      </c>
      <c r="AH19" s="35">
        <v>1.78</v>
      </c>
      <c r="AI19" s="35">
        <v>0</v>
      </c>
      <c r="AJ19" s="35">
        <v>0</v>
      </c>
      <c r="AK19" s="35">
        <v>275.61</v>
      </c>
      <c r="AL19" s="35">
        <v>251.98</v>
      </c>
      <c r="AM19" s="35">
        <v>472.07</v>
      </c>
      <c r="AN19" s="35">
        <v>147.44999999999999</v>
      </c>
      <c r="AO19" s="35">
        <v>89.89</v>
      </c>
      <c r="AP19" s="35">
        <v>182.63</v>
      </c>
      <c r="AQ19" s="35">
        <v>59.92</v>
      </c>
      <c r="AR19" s="35">
        <v>292.87</v>
      </c>
      <c r="AS19" s="35">
        <v>193.67</v>
      </c>
      <c r="AT19" s="35">
        <v>233.51</v>
      </c>
      <c r="AU19" s="35">
        <v>200.31</v>
      </c>
      <c r="AV19" s="35">
        <v>117.69</v>
      </c>
      <c r="AW19" s="35">
        <v>204.66</v>
      </c>
      <c r="AX19" s="35">
        <v>1797.43</v>
      </c>
      <c r="AY19" s="35">
        <v>0</v>
      </c>
      <c r="AZ19" s="35">
        <v>566.38</v>
      </c>
      <c r="BA19" s="35">
        <v>293.38</v>
      </c>
      <c r="BB19" s="35">
        <v>147.32</v>
      </c>
      <c r="BC19" s="35">
        <v>116.63</v>
      </c>
      <c r="BD19" s="35">
        <v>0.11</v>
      </c>
      <c r="BE19" s="35">
        <v>0.05</v>
      </c>
      <c r="BF19" s="35">
        <v>0.03</v>
      </c>
      <c r="BG19" s="35">
        <v>0.06</v>
      </c>
      <c r="BH19" s="35">
        <v>7.0000000000000007E-2</v>
      </c>
      <c r="BI19" s="35">
        <v>0.31</v>
      </c>
      <c r="BJ19" s="35">
        <v>0</v>
      </c>
      <c r="BK19" s="35">
        <v>0.97</v>
      </c>
      <c r="BL19" s="35">
        <v>0</v>
      </c>
      <c r="BM19" s="35">
        <v>0.28000000000000003</v>
      </c>
      <c r="BN19" s="35">
        <v>0</v>
      </c>
      <c r="BO19" s="35">
        <v>0</v>
      </c>
      <c r="BP19" s="35">
        <v>0</v>
      </c>
      <c r="BQ19" s="35">
        <v>0.06</v>
      </c>
      <c r="BR19" s="35">
        <v>0.1</v>
      </c>
      <c r="BS19" s="35">
        <v>0.72</v>
      </c>
      <c r="BT19" s="35">
        <v>0</v>
      </c>
      <c r="BU19" s="35">
        <v>0</v>
      </c>
      <c r="BV19" s="35">
        <v>0.28999999999999998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9.08</v>
      </c>
      <c r="CC19" s="34">
        <v>10.24</v>
      </c>
      <c r="CE19" s="32">
        <v>12.6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1.17</v>
      </c>
      <c r="CR19" s="32">
        <v>6.21</v>
      </c>
    </row>
    <row r="20" spans="1:96" s="32" customFormat="1">
      <c r="A20" s="32" t="str">
        <f>"12/8"</f>
        <v>12/8</v>
      </c>
      <c r="B20" s="33" t="s">
        <v>102</v>
      </c>
      <c r="C20" s="34" t="str">
        <f>"90"</f>
        <v>90</v>
      </c>
      <c r="D20" s="34">
        <v>12.76</v>
      </c>
      <c r="E20" s="34">
        <v>11.98</v>
      </c>
      <c r="F20" s="34">
        <v>30.81</v>
      </c>
      <c r="G20" s="34">
        <v>2.91</v>
      </c>
      <c r="H20" s="34">
        <v>4.8099999999999996</v>
      </c>
      <c r="I20" s="34">
        <v>346.85121000000004</v>
      </c>
      <c r="J20" s="35">
        <v>10.79</v>
      </c>
      <c r="K20" s="35">
        <v>1.95</v>
      </c>
      <c r="L20" s="35">
        <v>0</v>
      </c>
      <c r="M20" s="35">
        <v>0</v>
      </c>
      <c r="N20" s="35">
        <v>2.1800000000000002</v>
      </c>
      <c r="O20" s="35">
        <v>2.12</v>
      </c>
      <c r="P20" s="35">
        <v>0.51</v>
      </c>
      <c r="Q20" s="35">
        <v>0</v>
      </c>
      <c r="R20" s="35">
        <v>0</v>
      </c>
      <c r="S20" s="35">
        <v>0.19</v>
      </c>
      <c r="T20" s="35">
        <v>1.56</v>
      </c>
      <c r="U20" s="35">
        <v>215.58</v>
      </c>
      <c r="V20" s="35">
        <v>318.79000000000002</v>
      </c>
      <c r="W20" s="35">
        <v>12.52</v>
      </c>
      <c r="X20" s="35">
        <v>25.45</v>
      </c>
      <c r="Y20" s="35">
        <v>150.83000000000001</v>
      </c>
      <c r="Z20" s="35">
        <v>1.71</v>
      </c>
      <c r="AA20" s="35">
        <v>0</v>
      </c>
      <c r="AB20" s="35">
        <v>107.1</v>
      </c>
      <c r="AC20" s="35">
        <v>21</v>
      </c>
      <c r="AD20" s="35">
        <v>1.81</v>
      </c>
      <c r="AE20" s="35">
        <v>0.34</v>
      </c>
      <c r="AF20" s="35">
        <v>0.11</v>
      </c>
      <c r="AG20" s="35">
        <v>2.11</v>
      </c>
      <c r="AH20" s="35">
        <v>5.44</v>
      </c>
      <c r="AI20" s="35">
        <v>1.28</v>
      </c>
      <c r="AJ20" s="35">
        <v>0</v>
      </c>
      <c r="AK20" s="35">
        <v>709.72</v>
      </c>
      <c r="AL20" s="35">
        <v>605.49</v>
      </c>
      <c r="AM20" s="35">
        <v>922.88</v>
      </c>
      <c r="AN20" s="35">
        <v>1045.29</v>
      </c>
      <c r="AO20" s="35">
        <v>290.92</v>
      </c>
      <c r="AP20" s="35">
        <v>556.85</v>
      </c>
      <c r="AQ20" s="35">
        <v>162.88999999999999</v>
      </c>
      <c r="AR20" s="35">
        <v>500.24</v>
      </c>
      <c r="AS20" s="35">
        <v>657.11</v>
      </c>
      <c r="AT20" s="35">
        <v>747.93</v>
      </c>
      <c r="AU20" s="35">
        <v>1117.4000000000001</v>
      </c>
      <c r="AV20" s="35">
        <v>487.51</v>
      </c>
      <c r="AW20" s="35">
        <v>592.32000000000005</v>
      </c>
      <c r="AX20" s="35">
        <v>1951.29</v>
      </c>
      <c r="AY20" s="35">
        <v>142.44</v>
      </c>
      <c r="AZ20" s="35">
        <v>572.28</v>
      </c>
      <c r="BA20" s="35">
        <v>526.21</v>
      </c>
      <c r="BB20" s="35">
        <v>442.84</v>
      </c>
      <c r="BC20" s="35">
        <v>159.04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0.18</v>
      </c>
      <c r="BL20" s="35">
        <v>0</v>
      </c>
      <c r="BM20" s="35">
        <v>0.12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0.68</v>
      </c>
      <c r="BT20" s="35">
        <v>0</v>
      </c>
      <c r="BU20" s="35">
        <v>0</v>
      </c>
      <c r="BV20" s="35">
        <v>1.7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114.21</v>
      </c>
      <c r="CC20" s="34">
        <v>52.5</v>
      </c>
      <c r="CE20" s="32">
        <v>17.850000000000001</v>
      </c>
      <c r="CG20" s="32">
        <v>28.08</v>
      </c>
      <c r="CH20" s="32">
        <v>18.079999999999998</v>
      </c>
      <c r="CI20" s="32">
        <v>23.08</v>
      </c>
      <c r="CJ20" s="32">
        <v>3467.42</v>
      </c>
      <c r="CK20" s="32">
        <v>2127.2399999999998</v>
      </c>
      <c r="CL20" s="32">
        <v>2797.33</v>
      </c>
      <c r="CM20" s="32">
        <v>34.840000000000003</v>
      </c>
      <c r="CN20" s="32">
        <v>21.98</v>
      </c>
      <c r="CO20" s="32">
        <v>28.44</v>
      </c>
      <c r="CP20" s="32">
        <v>0</v>
      </c>
      <c r="CQ20" s="32">
        <v>0.45</v>
      </c>
      <c r="CR20" s="32">
        <v>31.82</v>
      </c>
    </row>
    <row r="21" spans="1:96" s="32" customFormat="1">
      <c r="A21" s="32" t="str">
        <f>"2"</f>
        <v>2</v>
      </c>
      <c r="B21" s="33" t="s">
        <v>95</v>
      </c>
      <c r="C21" s="34" t="str">
        <f>"40"</f>
        <v>40</v>
      </c>
      <c r="D21" s="34">
        <v>2.64</v>
      </c>
      <c r="E21" s="34">
        <v>0</v>
      </c>
      <c r="F21" s="34">
        <v>0.26</v>
      </c>
      <c r="G21" s="34">
        <v>0.26</v>
      </c>
      <c r="H21" s="34">
        <v>18.760000000000002</v>
      </c>
      <c r="I21" s="34">
        <v>89.560400000000001</v>
      </c>
      <c r="J21" s="35">
        <v>0</v>
      </c>
      <c r="K21" s="35">
        <v>0</v>
      </c>
      <c r="L21" s="35">
        <v>0</v>
      </c>
      <c r="M21" s="35">
        <v>0</v>
      </c>
      <c r="N21" s="35">
        <v>0.44</v>
      </c>
      <c r="O21" s="35">
        <v>18.239999999999998</v>
      </c>
      <c r="P21" s="35">
        <v>0.08</v>
      </c>
      <c r="Q21" s="35">
        <v>0</v>
      </c>
      <c r="R21" s="35">
        <v>0</v>
      </c>
      <c r="S21" s="35">
        <v>0</v>
      </c>
      <c r="T21" s="35">
        <v>0.72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127.72</v>
      </c>
      <c r="AL21" s="35">
        <v>132.94</v>
      </c>
      <c r="AM21" s="35">
        <v>203.58</v>
      </c>
      <c r="AN21" s="35">
        <v>67.510000000000005</v>
      </c>
      <c r="AO21" s="35">
        <v>40.020000000000003</v>
      </c>
      <c r="AP21" s="35">
        <v>80.040000000000006</v>
      </c>
      <c r="AQ21" s="35">
        <v>30.28</v>
      </c>
      <c r="AR21" s="35">
        <v>144.77000000000001</v>
      </c>
      <c r="AS21" s="35">
        <v>89.78</v>
      </c>
      <c r="AT21" s="35">
        <v>125.28</v>
      </c>
      <c r="AU21" s="35">
        <v>103.36</v>
      </c>
      <c r="AV21" s="35">
        <v>54.29</v>
      </c>
      <c r="AW21" s="35">
        <v>96.05</v>
      </c>
      <c r="AX21" s="35">
        <v>803.18</v>
      </c>
      <c r="AY21" s="35">
        <v>0</v>
      </c>
      <c r="AZ21" s="35">
        <v>261.7</v>
      </c>
      <c r="BA21" s="35">
        <v>113.8</v>
      </c>
      <c r="BB21" s="35">
        <v>75.52</v>
      </c>
      <c r="BC21" s="35">
        <v>59.86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15.64</v>
      </c>
      <c r="CC21" s="34">
        <v>2.62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2.1800000000000002</v>
      </c>
    </row>
    <row r="22" spans="1:96" s="32" customFormat="1">
      <c r="A22" s="32" t="str">
        <f>"3"</f>
        <v>3</v>
      </c>
      <c r="B22" s="33" t="s">
        <v>103</v>
      </c>
      <c r="C22" s="34" t="str">
        <f>"36,7"</f>
        <v>36,7</v>
      </c>
      <c r="D22" s="34">
        <v>2.42</v>
      </c>
      <c r="E22" s="34">
        <v>0</v>
      </c>
      <c r="F22" s="34">
        <v>0.44</v>
      </c>
      <c r="G22" s="34">
        <v>0.44</v>
      </c>
      <c r="H22" s="34">
        <v>15.3</v>
      </c>
      <c r="I22" s="34">
        <v>70.970460000000003</v>
      </c>
      <c r="J22" s="35">
        <v>7.0000000000000007E-2</v>
      </c>
      <c r="K22" s="35">
        <v>0</v>
      </c>
      <c r="L22" s="35">
        <v>0</v>
      </c>
      <c r="M22" s="35">
        <v>0</v>
      </c>
      <c r="N22" s="35">
        <v>0.44</v>
      </c>
      <c r="O22" s="35">
        <v>11.82</v>
      </c>
      <c r="P22" s="35">
        <v>3.05</v>
      </c>
      <c r="Q22" s="35">
        <v>0</v>
      </c>
      <c r="R22" s="35">
        <v>0</v>
      </c>
      <c r="S22" s="35">
        <v>0.37</v>
      </c>
      <c r="T22" s="35">
        <v>0.92</v>
      </c>
      <c r="U22" s="35">
        <v>223.87</v>
      </c>
      <c r="V22" s="35">
        <v>89.92</v>
      </c>
      <c r="W22" s="35">
        <v>12.85</v>
      </c>
      <c r="X22" s="35">
        <v>17.25</v>
      </c>
      <c r="Y22" s="35">
        <v>57.99</v>
      </c>
      <c r="Z22" s="35">
        <v>1.43</v>
      </c>
      <c r="AA22" s="35">
        <v>0</v>
      </c>
      <c r="AB22" s="35">
        <v>1.84</v>
      </c>
      <c r="AC22" s="35">
        <v>0.37</v>
      </c>
      <c r="AD22" s="35">
        <v>0.51</v>
      </c>
      <c r="AE22" s="35">
        <v>7.0000000000000007E-2</v>
      </c>
      <c r="AF22" s="35">
        <v>0.03</v>
      </c>
      <c r="AG22" s="35">
        <v>0.26</v>
      </c>
      <c r="AH22" s="35">
        <v>0.73</v>
      </c>
      <c r="AI22" s="35">
        <v>0</v>
      </c>
      <c r="AJ22" s="35">
        <v>0</v>
      </c>
      <c r="AK22" s="35">
        <v>118.17</v>
      </c>
      <c r="AL22" s="35">
        <v>91.02</v>
      </c>
      <c r="AM22" s="35">
        <v>156.71</v>
      </c>
      <c r="AN22" s="35">
        <v>81.84</v>
      </c>
      <c r="AO22" s="35">
        <v>34.130000000000003</v>
      </c>
      <c r="AP22" s="35">
        <v>72.67</v>
      </c>
      <c r="AQ22" s="35">
        <v>29.36</v>
      </c>
      <c r="AR22" s="35">
        <v>136.16</v>
      </c>
      <c r="AS22" s="35">
        <v>109</v>
      </c>
      <c r="AT22" s="35">
        <v>106.8</v>
      </c>
      <c r="AU22" s="35">
        <v>170.29</v>
      </c>
      <c r="AV22" s="35">
        <v>45.51</v>
      </c>
      <c r="AW22" s="35">
        <v>113.77</v>
      </c>
      <c r="AX22" s="35">
        <v>561.14</v>
      </c>
      <c r="AY22" s="35">
        <v>0</v>
      </c>
      <c r="AZ22" s="35">
        <v>193.04</v>
      </c>
      <c r="BA22" s="35">
        <v>106.8</v>
      </c>
      <c r="BB22" s="35">
        <v>66.06</v>
      </c>
      <c r="BC22" s="35">
        <v>47.71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0.05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0.04</v>
      </c>
      <c r="BT22" s="35">
        <v>0</v>
      </c>
      <c r="BU22" s="35">
        <v>0</v>
      </c>
      <c r="BV22" s="35">
        <v>0.18</v>
      </c>
      <c r="BW22" s="35">
        <v>0.03</v>
      </c>
      <c r="BX22" s="35">
        <v>0</v>
      </c>
      <c r="BY22" s="35">
        <v>0</v>
      </c>
      <c r="BZ22" s="35">
        <v>0</v>
      </c>
      <c r="CA22" s="35">
        <v>0</v>
      </c>
      <c r="CB22" s="35">
        <v>17.25</v>
      </c>
      <c r="CC22" s="34">
        <v>2.33</v>
      </c>
      <c r="CE22" s="32">
        <v>0.31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1.94</v>
      </c>
    </row>
    <row r="23" spans="1:96" s="28" customFormat="1">
      <c r="A23" s="28" t="str">
        <f>"29/10"</f>
        <v>29/10</v>
      </c>
      <c r="B23" s="29" t="s">
        <v>104</v>
      </c>
      <c r="C23" s="30" t="str">
        <f>"200"</f>
        <v>200</v>
      </c>
      <c r="D23" s="30">
        <v>0.21</v>
      </c>
      <c r="E23" s="30">
        <v>0</v>
      </c>
      <c r="F23" s="30">
        <v>0.05</v>
      </c>
      <c r="G23" s="30">
        <v>0.05</v>
      </c>
      <c r="H23" s="30">
        <v>7.25</v>
      </c>
      <c r="I23" s="30">
        <v>29.478207999999995</v>
      </c>
      <c r="J23" s="31">
        <v>0</v>
      </c>
      <c r="K23" s="31">
        <v>0</v>
      </c>
      <c r="L23" s="31">
        <v>0</v>
      </c>
      <c r="M23" s="31">
        <v>0</v>
      </c>
      <c r="N23" s="31">
        <v>7.05</v>
      </c>
      <c r="O23" s="31">
        <v>0</v>
      </c>
      <c r="P23" s="31">
        <v>0.2</v>
      </c>
      <c r="Q23" s="31">
        <v>0</v>
      </c>
      <c r="R23" s="31">
        <v>0</v>
      </c>
      <c r="S23" s="31">
        <v>0.34</v>
      </c>
      <c r="T23" s="31">
        <v>0.08</v>
      </c>
      <c r="U23" s="31">
        <v>0.72</v>
      </c>
      <c r="V23" s="31">
        <v>9.89</v>
      </c>
      <c r="W23" s="31">
        <v>2.5299999999999998</v>
      </c>
      <c r="X23" s="31">
        <v>0.68</v>
      </c>
      <c r="Y23" s="31">
        <v>1.23</v>
      </c>
      <c r="Z23" s="31">
        <v>0.06</v>
      </c>
      <c r="AA23" s="31">
        <v>0</v>
      </c>
      <c r="AB23" s="31">
        <v>0.54</v>
      </c>
      <c r="AC23" s="31">
        <v>0.12</v>
      </c>
      <c r="AD23" s="31">
        <v>0.01</v>
      </c>
      <c r="AE23" s="31">
        <v>0</v>
      </c>
      <c r="AF23" s="31">
        <v>0</v>
      </c>
      <c r="AG23" s="31">
        <v>0.01</v>
      </c>
      <c r="AH23" s="31">
        <v>0.01</v>
      </c>
      <c r="AI23" s="31">
        <v>0.96</v>
      </c>
      <c r="AJ23" s="31">
        <v>0</v>
      </c>
      <c r="AK23" s="31">
        <v>0.82</v>
      </c>
      <c r="AL23" s="31">
        <v>0.94</v>
      </c>
      <c r="AM23" s="31">
        <v>0.76</v>
      </c>
      <c r="AN23" s="31">
        <v>1.41</v>
      </c>
      <c r="AO23" s="31">
        <v>0.35</v>
      </c>
      <c r="AP23" s="31">
        <v>1.47</v>
      </c>
      <c r="AQ23" s="31">
        <v>0</v>
      </c>
      <c r="AR23" s="31">
        <v>1.88</v>
      </c>
      <c r="AS23" s="31">
        <v>0</v>
      </c>
      <c r="AT23" s="31">
        <v>0</v>
      </c>
      <c r="AU23" s="31">
        <v>0</v>
      </c>
      <c r="AV23" s="31">
        <v>1.06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200.46</v>
      </c>
      <c r="CC23" s="30">
        <v>3.97</v>
      </c>
      <c r="CE23" s="28">
        <v>0.09</v>
      </c>
      <c r="CG23" s="28">
        <v>0.24</v>
      </c>
      <c r="CH23" s="28">
        <v>0.06</v>
      </c>
      <c r="CI23" s="28">
        <v>0.15</v>
      </c>
      <c r="CJ23" s="28">
        <v>12</v>
      </c>
      <c r="CK23" s="28">
        <v>4.92</v>
      </c>
      <c r="CL23" s="28">
        <v>8.4600000000000009</v>
      </c>
      <c r="CM23" s="28">
        <v>0</v>
      </c>
      <c r="CN23" s="28">
        <v>0</v>
      </c>
      <c r="CO23" s="28">
        <v>0</v>
      </c>
      <c r="CP23" s="28">
        <v>7</v>
      </c>
      <c r="CQ23" s="28">
        <v>0</v>
      </c>
      <c r="CR23" s="28">
        <v>2.4</v>
      </c>
    </row>
    <row r="24" spans="1:96" s="36" customFormat="1" ht="11.4">
      <c r="B24" s="37" t="s">
        <v>105</v>
      </c>
      <c r="C24" s="38"/>
      <c r="D24" s="38">
        <v>27.42</v>
      </c>
      <c r="E24" s="38">
        <v>12.02</v>
      </c>
      <c r="F24" s="38">
        <v>43.48</v>
      </c>
      <c r="G24" s="38">
        <v>13.34</v>
      </c>
      <c r="H24" s="38">
        <v>108.94</v>
      </c>
      <c r="I24" s="38">
        <v>927.34</v>
      </c>
      <c r="J24" s="39">
        <v>14.6</v>
      </c>
      <c r="K24" s="39">
        <v>7.57</v>
      </c>
      <c r="L24" s="39">
        <v>0</v>
      </c>
      <c r="M24" s="39">
        <v>0</v>
      </c>
      <c r="N24" s="39">
        <v>19.399999999999999</v>
      </c>
      <c r="O24" s="39">
        <v>80.61</v>
      </c>
      <c r="P24" s="39">
        <v>8.93</v>
      </c>
      <c r="Q24" s="39">
        <v>0</v>
      </c>
      <c r="R24" s="39">
        <v>0</v>
      </c>
      <c r="S24" s="39">
        <v>1.42</v>
      </c>
      <c r="T24" s="39">
        <v>8.08</v>
      </c>
      <c r="U24" s="39">
        <v>1480.18</v>
      </c>
      <c r="V24" s="39">
        <v>1012.03</v>
      </c>
      <c r="W24" s="39">
        <v>82.37</v>
      </c>
      <c r="X24" s="39">
        <v>85.1</v>
      </c>
      <c r="Y24" s="39">
        <v>341.97</v>
      </c>
      <c r="Z24" s="39">
        <v>5.59</v>
      </c>
      <c r="AA24" s="39">
        <v>13.2</v>
      </c>
      <c r="AB24" s="39">
        <v>1384.24</v>
      </c>
      <c r="AC24" s="39">
        <v>309.14999999999998</v>
      </c>
      <c r="AD24" s="39">
        <v>7.37</v>
      </c>
      <c r="AE24" s="39">
        <v>0.56000000000000005</v>
      </c>
      <c r="AF24" s="39">
        <v>0.24</v>
      </c>
      <c r="AG24" s="39">
        <v>3.95</v>
      </c>
      <c r="AH24" s="39">
        <v>9.85</v>
      </c>
      <c r="AI24" s="39">
        <v>9.98</v>
      </c>
      <c r="AJ24" s="39">
        <v>0</v>
      </c>
      <c r="AK24" s="39">
        <v>1328.88</v>
      </c>
      <c r="AL24" s="39">
        <v>1177.98</v>
      </c>
      <c r="AM24" s="39">
        <v>1901.11</v>
      </c>
      <c r="AN24" s="39">
        <v>1496.92</v>
      </c>
      <c r="AO24" s="39">
        <v>494.83</v>
      </c>
      <c r="AP24" s="39">
        <v>984.4</v>
      </c>
      <c r="AQ24" s="39">
        <v>312.93</v>
      </c>
      <c r="AR24" s="39">
        <v>1170.6300000000001</v>
      </c>
      <c r="AS24" s="39">
        <v>1159.68</v>
      </c>
      <c r="AT24" s="39">
        <v>1389.98</v>
      </c>
      <c r="AU24" s="39">
        <v>1876.05</v>
      </c>
      <c r="AV24" s="39">
        <v>754.02</v>
      </c>
      <c r="AW24" s="39">
        <v>1096.97</v>
      </c>
      <c r="AX24" s="39">
        <v>5622.34</v>
      </c>
      <c r="AY24" s="39">
        <v>142.44</v>
      </c>
      <c r="AZ24" s="39">
        <v>1701.62</v>
      </c>
      <c r="BA24" s="39">
        <v>1133.8800000000001</v>
      </c>
      <c r="BB24" s="39">
        <v>806.01</v>
      </c>
      <c r="BC24" s="39">
        <v>415.67</v>
      </c>
      <c r="BD24" s="39">
        <v>0.11</v>
      </c>
      <c r="BE24" s="39">
        <v>0.05</v>
      </c>
      <c r="BF24" s="39">
        <v>0.03</v>
      </c>
      <c r="BG24" s="39">
        <v>0.06</v>
      </c>
      <c r="BH24" s="39">
        <v>7.0000000000000007E-2</v>
      </c>
      <c r="BI24" s="39">
        <v>0.32</v>
      </c>
      <c r="BJ24" s="39">
        <v>0</v>
      </c>
      <c r="BK24" s="39">
        <v>1.75</v>
      </c>
      <c r="BL24" s="39">
        <v>0</v>
      </c>
      <c r="BM24" s="39">
        <v>0.72</v>
      </c>
      <c r="BN24" s="39">
        <v>0.04</v>
      </c>
      <c r="BO24" s="39">
        <v>7.0000000000000007E-2</v>
      </c>
      <c r="BP24" s="39">
        <v>0</v>
      </c>
      <c r="BQ24" s="39">
        <v>0.06</v>
      </c>
      <c r="BR24" s="39">
        <v>0.11</v>
      </c>
      <c r="BS24" s="39">
        <v>3.33</v>
      </c>
      <c r="BT24" s="39">
        <v>0</v>
      </c>
      <c r="BU24" s="39">
        <v>0</v>
      </c>
      <c r="BV24" s="39">
        <v>7.37</v>
      </c>
      <c r="BW24" s="39">
        <v>0.05</v>
      </c>
      <c r="BX24" s="39">
        <v>0</v>
      </c>
      <c r="BY24" s="39">
        <v>0</v>
      </c>
      <c r="BZ24" s="39">
        <v>0</v>
      </c>
      <c r="CA24" s="39">
        <v>0</v>
      </c>
      <c r="CB24" s="39">
        <v>643.04</v>
      </c>
      <c r="CC24" s="38">
        <f>SUM($CC$16:$CC$23)</f>
        <v>97.25</v>
      </c>
      <c r="CD24" s="36">
        <f>$I$24/$I$47*100</f>
        <v>26.657276320517425</v>
      </c>
      <c r="CE24" s="36">
        <v>243.91</v>
      </c>
      <c r="CG24" s="36">
        <v>132.15</v>
      </c>
      <c r="CH24" s="36">
        <v>78.39</v>
      </c>
      <c r="CI24" s="36">
        <v>105.27</v>
      </c>
      <c r="CJ24" s="36">
        <v>7107.77</v>
      </c>
      <c r="CK24" s="36">
        <v>3823.87</v>
      </c>
      <c r="CL24" s="36">
        <v>5465.82</v>
      </c>
      <c r="CM24" s="36">
        <v>106.02</v>
      </c>
      <c r="CN24" s="36">
        <v>65.790000000000006</v>
      </c>
      <c r="CO24" s="36">
        <v>85.94</v>
      </c>
      <c r="CP24" s="36">
        <v>7.72</v>
      </c>
      <c r="CQ24" s="36">
        <v>2.72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 ht="24">
      <c r="A26" s="28" t="str">
        <f>"11/1"</f>
        <v>11/1</v>
      </c>
      <c r="B26" s="29" t="s">
        <v>107</v>
      </c>
      <c r="C26" s="30" t="str">
        <f>"200"</f>
        <v>200</v>
      </c>
      <c r="D26" s="30">
        <v>5.8</v>
      </c>
      <c r="E26" s="30">
        <v>5.8</v>
      </c>
      <c r="F26" s="30">
        <v>5</v>
      </c>
      <c r="G26" s="30">
        <v>0</v>
      </c>
      <c r="H26" s="30">
        <v>9.6</v>
      </c>
      <c r="I26" s="30">
        <v>105.28</v>
      </c>
      <c r="J26" s="31">
        <v>3.4</v>
      </c>
      <c r="K26" s="31">
        <v>0</v>
      </c>
      <c r="L26" s="31">
        <v>0</v>
      </c>
      <c r="M26" s="31">
        <v>0</v>
      </c>
      <c r="N26" s="31">
        <v>9.6</v>
      </c>
      <c r="O26" s="31">
        <v>0</v>
      </c>
      <c r="P26" s="31">
        <v>0</v>
      </c>
      <c r="Q26" s="31">
        <v>0</v>
      </c>
      <c r="R26" s="31">
        <v>0</v>
      </c>
      <c r="S26" s="31">
        <v>0.2</v>
      </c>
      <c r="T26" s="31">
        <v>1.4</v>
      </c>
      <c r="U26" s="31">
        <v>100</v>
      </c>
      <c r="V26" s="31">
        <v>292</v>
      </c>
      <c r="W26" s="31">
        <v>240</v>
      </c>
      <c r="X26" s="31">
        <v>28</v>
      </c>
      <c r="Y26" s="31">
        <v>180</v>
      </c>
      <c r="Z26" s="31">
        <v>0.2</v>
      </c>
      <c r="AA26" s="31">
        <v>40</v>
      </c>
      <c r="AB26" s="31">
        <v>20</v>
      </c>
      <c r="AC26" s="31">
        <v>44</v>
      </c>
      <c r="AD26" s="31">
        <v>0</v>
      </c>
      <c r="AE26" s="31">
        <v>0.08</v>
      </c>
      <c r="AF26" s="31">
        <v>0.3</v>
      </c>
      <c r="AG26" s="31">
        <v>0.2</v>
      </c>
      <c r="AH26" s="31">
        <v>1.6</v>
      </c>
      <c r="AI26" s="31">
        <v>2.6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178</v>
      </c>
      <c r="CC26" s="30">
        <v>30</v>
      </c>
      <c r="CE26" s="28">
        <v>43.33</v>
      </c>
      <c r="CG26" s="28">
        <v>18</v>
      </c>
      <c r="CH26" s="28">
        <v>4</v>
      </c>
      <c r="CI26" s="28">
        <v>11</v>
      </c>
      <c r="CJ26" s="28">
        <v>1150</v>
      </c>
      <c r="CK26" s="28">
        <v>420</v>
      </c>
      <c r="CL26" s="28">
        <v>785</v>
      </c>
      <c r="CM26" s="28">
        <v>26</v>
      </c>
      <c r="CN26" s="28">
        <v>6</v>
      </c>
      <c r="CO26" s="28">
        <v>16</v>
      </c>
      <c r="CP26" s="28">
        <v>0</v>
      </c>
      <c r="CQ26" s="28">
        <v>0</v>
      </c>
      <c r="CR26" s="28">
        <v>25</v>
      </c>
    </row>
    <row r="27" spans="1:96" s="36" customFormat="1" ht="11.4">
      <c r="B27" s="37" t="s">
        <v>108</v>
      </c>
      <c r="C27" s="38"/>
      <c r="D27" s="38">
        <v>5.8</v>
      </c>
      <c r="E27" s="38">
        <v>5.8</v>
      </c>
      <c r="F27" s="38">
        <v>5</v>
      </c>
      <c r="G27" s="38">
        <v>0</v>
      </c>
      <c r="H27" s="38">
        <v>9.6</v>
      </c>
      <c r="I27" s="38">
        <v>105.28</v>
      </c>
      <c r="J27" s="39">
        <v>3.4</v>
      </c>
      <c r="K27" s="39">
        <v>0</v>
      </c>
      <c r="L27" s="39">
        <v>0</v>
      </c>
      <c r="M27" s="39">
        <v>0</v>
      </c>
      <c r="N27" s="39">
        <v>9.6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0</v>
      </c>
      <c r="AE27" s="39">
        <v>0.08</v>
      </c>
      <c r="AF27" s="39">
        <v>0.3</v>
      </c>
      <c r="AG27" s="39">
        <v>0.2</v>
      </c>
      <c r="AH27" s="39">
        <v>1.6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SUM($CC$25:$CC$26)</f>
        <v>30</v>
      </c>
      <c r="CD27" s="36">
        <f>$I$27/$I$47*100</f>
        <v>3.0263744160977364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5" customFormat="1" ht="11.4">
      <c r="A28" s="85" t="s">
        <v>152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23.39</v>
      </c>
      <c r="CE30" s="32">
        <v>30.83</v>
      </c>
      <c r="CG30" s="32">
        <v>49.89</v>
      </c>
      <c r="CH30" s="32">
        <v>22.16</v>
      </c>
      <c r="CI30" s="32">
        <v>36.020000000000003</v>
      </c>
      <c r="CJ30" s="32">
        <v>2196.0700000000002</v>
      </c>
      <c r="CK30" s="32">
        <v>996.15</v>
      </c>
      <c r="CL30" s="32">
        <v>1596.11</v>
      </c>
      <c r="CM30" s="32">
        <v>43.18</v>
      </c>
      <c r="CN30" s="32">
        <v>22.43</v>
      </c>
      <c r="CO30" s="32">
        <v>32.81</v>
      </c>
      <c r="CP30" s="32">
        <v>5</v>
      </c>
      <c r="CQ30" s="32">
        <v>1</v>
      </c>
      <c r="CR30" s="32">
        <v>14.18</v>
      </c>
    </row>
    <row r="31" spans="1:96" s="32" customFormat="1">
      <c r="A31" s="32" t="str">
        <f>"3/13"</f>
        <v>3/13</v>
      </c>
      <c r="B31" s="33" t="s">
        <v>110</v>
      </c>
      <c r="C31" s="34" t="str">
        <f>"70"</f>
        <v>70</v>
      </c>
      <c r="D31" s="34">
        <v>6.51</v>
      </c>
      <c r="E31" s="34">
        <v>3.49</v>
      </c>
      <c r="F31" s="34">
        <v>11.59</v>
      </c>
      <c r="G31" s="34">
        <v>1.08</v>
      </c>
      <c r="H31" s="34">
        <v>20.38</v>
      </c>
      <c r="I31" s="34">
        <v>212.15719999999996</v>
      </c>
      <c r="J31" s="35">
        <v>7.3</v>
      </c>
      <c r="K31" s="35">
        <v>0.22</v>
      </c>
      <c r="L31" s="35">
        <v>0</v>
      </c>
      <c r="M31" s="35">
        <v>0</v>
      </c>
      <c r="N31" s="35">
        <v>1.38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1.43</v>
      </c>
      <c r="U31" s="35">
        <v>276.92</v>
      </c>
      <c r="V31" s="35">
        <v>66.540000000000006</v>
      </c>
      <c r="W31" s="35">
        <v>140.34</v>
      </c>
      <c r="X31" s="35">
        <v>18.079999999999998</v>
      </c>
      <c r="Y31" s="35">
        <v>109.76</v>
      </c>
      <c r="Z31" s="35">
        <v>0.95</v>
      </c>
      <c r="AA31" s="35">
        <v>79</v>
      </c>
      <c r="AB31" s="35">
        <v>47.18</v>
      </c>
      <c r="AC31" s="35">
        <v>88.2</v>
      </c>
      <c r="AD31" s="35">
        <v>0.86</v>
      </c>
      <c r="AE31" s="35">
        <v>0.06</v>
      </c>
      <c r="AF31" s="35">
        <v>0.06</v>
      </c>
      <c r="AG31" s="35">
        <v>0.54</v>
      </c>
      <c r="AH31" s="35">
        <v>2.14</v>
      </c>
      <c r="AI31" s="35">
        <v>0.04</v>
      </c>
      <c r="AJ31" s="35">
        <v>0</v>
      </c>
      <c r="AK31" s="35">
        <v>398.37</v>
      </c>
      <c r="AL31" s="35">
        <v>297.92</v>
      </c>
      <c r="AM31" s="35">
        <v>522.83000000000004</v>
      </c>
      <c r="AN31" s="35">
        <v>307.33</v>
      </c>
      <c r="AO31" s="35">
        <v>126.91</v>
      </c>
      <c r="AP31" s="35">
        <v>231.57</v>
      </c>
      <c r="AQ31" s="35">
        <v>135.72999999999999</v>
      </c>
      <c r="AR31" s="35">
        <v>348.1</v>
      </c>
      <c r="AS31" s="35">
        <v>194.04</v>
      </c>
      <c r="AT31" s="35">
        <v>249.21</v>
      </c>
      <c r="AU31" s="35">
        <v>322.02999999999997</v>
      </c>
      <c r="AV31" s="35">
        <v>285.57</v>
      </c>
      <c r="AW31" s="35">
        <v>167.97</v>
      </c>
      <c r="AX31" s="35">
        <v>1601.52</v>
      </c>
      <c r="AY31" s="35">
        <v>0</v>
      </c>
      <c r="AZ31" s="35">
        <v>642.49</v>
      </c>
      <c r="BA31" s="35">
        <v>311.44</v>
      </c>
      <c r="BB31" s="35">
        <v>289.58999999999997</v>
      </c>
      <c r="BC31" s="35">
        <v>99.67</v>
      </c>
      <c r="BD31" s="35">
        <v>0.24</v>
      </c>
      <c r="BE31" s="35">
        <v>0.12</v>
      </c>
      <c r="BF31" s="35">
        <v>0.11</v>
      </c>
      <c r="BG31" s="35">
        <v>0.31</v>
      </c>
      <c r="BH31" s="35">
        <v>0.32</v>
      </c>
      <c r="BI31" s="35">
        <v>1.05</v>
      </c>
      <c r="BJ31" s="35">
        <v>0.04</v>
      </c>
      <c r="BK31" s="35">
        <v>2.94</v>
      </c>
      <c r="BL31" s="35">
        <v>0.03</v>
      </c>
      <c r="BM31" s="35">
        <v>1.1200000000000001</v>
      </c>
      <c r="BN31" s="35">
        <v>0.03</v>
      </c>
      <c r="BO31" s="35">
        <v>0</v>
      </c>
      <c r="BP31" s="35">
        <v>0</v>
      </c>
      <c r="BQ31" s="35">
        <v>0.19</v>
      </c>
      <c r="BR31" s="35">
        <v>0.28000000000000003</v>
      </c>
      <c r="BS31" s="35">
        <v>2.96</v>
      </c>
      <c r="BT31" s="35">
        <v>0</v>
      </c>
      <c r="BU31" s="35">
        <v>0</v>
      </c>
      <c r="BV31" s="35">
        <v>0.49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22.29</v>
      </c>
      <c r="CC31" s="34">
        <v>32.36</v>
      </c>
      <c r="CE31" s="32">
        <v>86.86</v>
      </c>
      <c r="CG31" s="32">
        <v>0</v>
      </c>
      <c r="CH31" s="32">
        <v>0</v>
      </c>
      <c r="CI31" s="32">
        <v>0</v>
      </c>
      <c r="CJ31" s="32">
        <v>2921.43</v>
      </c>
      <c r="CK31" s="32">
        <v>1391.57</v>
      </c>
      <c r="CL31" s="32">
        <v>2156.5</v>
      </c>
      <c r="CM31" s="32">
        <v>19.670000000000002</v>
      </c>
      <c r="CN31" s="32">
        <v>18.829999999999998</v>
      </c>
      <c r="CO31" s="32">
        <v>19.25</v>
      </c>
      <c r="CP31" s="32">
        <v>0</v>
      </c>
      <c r="CQ31" s="32">
        <v>0</v>
      </c>
      <c r="CR31" s="32">
        <v>20.76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111.95050000000001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3.27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2.73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15.43</v>
      </c>
      <c r="I33" s="30">
        <v>103.49265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13.45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1.03</v>
      </c>
      <c r="U33" s="31">
        <v>50.75</v>
      </c>
      <c r="V33" s="31">
        <v>195.14</v>
      </c>
      <c r="W33" s="31">
        <v>111.5</v>
      </c>
      <c r="X33" s="31">
        <v>30.67</v>
      </c>
      <c r="Y33" s="31">
        <v>106.79</v>
      </c>
      <c r="Z33" s="31">
        <v>1.07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198.66</v>
      </c>
      <c r="CC33" s="30">
        <v>16.149999999999999</v>
      </c>
      <c r="CE33" s="28">
        <v>13.47</v>
      </c>
      <c r="CG33" s="28">
        <v>9</v>
      </c>
      <c r="CH33" s="28">
        <v>2</v>
      </c>
      <c r="CI33" s="28">
        <v>5.5</v>
      </c>
      <c r="CJ33" s="28">
        <v>575</v>
      </c>
      <c r="CK33" s="28">
        <v>210</v>
      </c>
      <c r="CL33" s="28">
        <v>392.5</v>
      </c>
      <c r="CM33" s="28">
        <v>13.72</v>
      </c>
      <c r="CN33" s="28">
        <v>3.72</v>
      </c>
      <c r="CO33" s="28">
        <v>8.7200000000000006</v>
      </c>
      <c r="CP33" s="28">
        <v>10</v>
      </c>
      <c r="CQ33" s="28">
        <v>0</v>
      </c>
      <c r="CR33" s="28">
        <v>9.7899999999999991</v>
      </c>
    </row>
    <row r="34" spans="1:96" s="36" customFormat="1" ht="11.4">
      <c r="B34" s="37" t="s">
        <v>111</v>
      </c>
      <c r="C34" s="38"/>
      <c r="D34" s="38">
        <v>21.66</v>
      </c>
      <c r="E34" s="38">
        <v>9.34</v>
      </c>
      <c r="F34" s="38">
        <v>24.65</v>
      </c>
      <c r="G34" s="38">
        <v>4.95</v>
      </c>
      <c r="H34" s="38">
        <v>95.71</v>
      </c>
      <c r="I34" s="38">
        <v>684.61</v>
      </c>
      <c r="J34" s="39">
        <v>15.32</v>
      </c>
      <c r="K34" s="39">
        <v>0.36</v>
      </c>
      <c r="L34" s="39">
        <v>0</v>
      </c>
      <c r="M34" s="39">
        <v>0</v>
      </c>
      <c r="N34" s="39">
        <v>24.76</v>
      </c>
      <c r="O34" s="39">
        <v>65.569999999999993</v>
      </c>
      <c r="P34" s="39">
        <v>5.38</v>
      </c>
      <c r="Q34" s="39">
        <v>0</v>
      </c>
      <c r="R34" s="39">
        <v>0</v>
      </c>
      <c r="S34" s="39">
        <v>0.82</v>
      </c>
      <c r="T34" s="39">
        <v>5.91</v>
      </c>
      <c r="U34" s="39">
        <v>774.76</v>
      </c>
      <c r="V34" s="39">
        <v>522.70000000000005</v>
      </c>
      <c r="W34" s="39">
        <v>382.71</v>
      </c>
      <c r="X34" s="39">
        <v>111.62</v>
      </c>
      <c r="Y34" s="39">
        <v>425.55</v>
      </c>
      <c r="Z34" s="39">
        <v>3.57</v>
      </c>
      <c r="AA34" s="39">
        <v>118</v>
      </c>
      <c r="AB34" s="39">
        <v>78.98</v>
      </c>
      <c r="AC34" s="39">
        <v>160.47999999999999</v>
      </c>
      <c r="AD34" s="39">
        <v>1.65</v>
      </c>
      <c r="AE34" s="39">
        <v>0.26</v>
      </c>
      <c r="AF34" s="39">
        <v>0.35</v>
      </c>
      <c r="AG34" s="39">
        <v>1.1399999999999999</v>
      </c>
      <c r="AH34" s="39">
        <v>6.16</v>
      </c>
      <c r="AI34" s="39">
        <v>1.08</v>
      </c>
      <c r="AJ34" s="39">
        <v>0</v>
      </c>
      <c r="AK34" s="39">
        <v>1103.8</v>
      </c>
      <c r="AL34" s="39">
        <v>937.53</v>
      </c>
      <c r="AM34" s="39">
        <v>1569.26</v>
      </c>
      <c r="AN34" s="39">
        <v>989.38</v>
      </c>
      <c r="AO34" s="39">
        <v>368.66</v>
      </c>
      <c r="AP34" s="39">
        <v>739.53</v>
      </c>
      <c r="AQ34" s="39">
        <v>339.43</v>
      </c>
      <c r="AR34" s="39">
        <v>1033.1500000000001</v>
      </c>
      <c r="AS34" s="39">
        <v>513.96</v>
      </c>
      <c r="AT34" s="39">
        <v>718.67</v>
      </c>
      <c r="AU34" s="39">
        <v>842.04</v>
      </c>
      <c r="AV34" s="39">
        <v>458.7</v>
      </c>
      <c r="AW34" s="39">
        <v>720.48</v>
      </c>
      <c r="AX34" s="39">
        <v>3437.84</v>
      </c>
      <c r="AY34" s="39">
        <v>0</v>
      </c>
      <c r="AZ34" s="39">
        <v>1243.57</v>
      </c>
      <c r="BA34" s="39">
        <v>674.28</v>
      </c>
      <c r="BB34" s="39">
        <v>919.76</v>
      </c>
      <c r="BC34" s="39">
        <v>343.24</v>
      </c>
      <c r="BD34" s="39">
        <v>0.39</v>
      </c>
      <c r="BE34" s="39">
        <v>0.19</v>
      </c>
      <c r="BF34" s="39">
        <v>0.15</v>
      </c>
      <c r="BG34" s="39">
        <v>0.39</v>
      </c>
      <c r="BH34" s="39">
        <v>0.41</v>
      </c>
      <c r="BI34" s="39">
        <v>1.49</v>
      </c>
      <c r="BJ34" s="39">
        <v>0.04</v>
      </c>
      <c r="BK34" s="39">
        <v>4.71</v>
      </c>
      <c r="BL34" s="39">
        <v>0.03</v>
      </c>
      <c r="BM34" s="39">
        <v>1.53</v>
      </c>
      <c r="BN34" s="39">
        <v>0.03</v>
      </c>
      <c r="BO34" s="39">
        <v>0</v>
      </c>
      <c r="BP34" s="39">
        <v>0</v>
      </c>
      <c r="BQ34" s="39">
        <v>0.28000000000000003</v>
      </c>
      <c r="BR34" s="39">
        <v>0.41</v>
      </c>
      <c r="BS34" s="39">
        <v>4.83</v>
      </c>
      <c r="BT34" s="39">
        <v>0</v>
      </c>
      <c r="BU34" s="39">
        <v>0</v>
      </c>
      <c r="BV34" s="39">
        <v>1.71</v>
      </c>
      <c r="BW34" s="39">
        <v>0.04</v>
      </c>
      <c r="BX34" s="39">
        <v>0</v>
      </c>
      <c r="BY34" s="39">
        <v>0</v>
      </c>
      <c r="BZ34" s="39">
        <v>0</v>
      </c>
      <c r="CA34" s="39">
        <v>0</v>
      </c>
      <c r="CB34" s="39">
        <v>460.87</v>
      </c>
      <c r="CC34" s="38">
        <f>SUM($CC$29:$CC$33)</f>
        <v>75.17</v>
      </c>
      <c r="CD34" s="36">
        <f>$I$34/$I$47*100</f>
        <v>19.679770032339203</v>
      </c>
      <c r="CE34" s="36">
        <v>131.16</v>
      </c>
      <c r="CG34" s="36">
        <v>58.89</v>
      </c>
      <c r="CH34" s="36">
        <v>24.16</v>
      </c>
      <c r="CI34" s="36">
        <v>41.52</v>
      </c>
      <c r="CJ34" s="36">
        <v>6494.65</v>
      </c>
      <c r="CK34" s="36">
        <v>2906.76</v>
      </c>
      <c r="CL34" s="36">
        <v>4700.7</v>
      </c>
      <c r="CM34" s="36">
        <v>82.98</v>
      </c>
      <c r="CN34" s="36">
        <v>51.39</v>
      </c>
      <c r="CO34" s="36">
        <v>67.180000000000007</v>
      </c>
      <c r="CP34" s="36">
        <v>15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"78"</f>
        <v>78</v>
      </c>
      <c r="B36" s="33" t="s">
        <v>99</v>
      </c>
      <c r="C36" s="34" t="str">
        <f>"100"</f>
        <v>100</v>
      </c>
      <c r="D36" s="34">
        <v>1.76</v>
      </c>
      <c r="E36" s="34">
        <v>0</v>
      </c>
      <c r="F36" s="34">
        <v>6.69</v>
      </c>
      <c r="G36" s="34">
        <v>7.6</v>
      </c>
      <c r="H36" s="34">
        <v>11.44</v>
      </c>
      <c r="I36" s="34">
        <v>108.01693255000001</v>
      </c>
      <c r="J36" s="35">
        <v>0.94</v>
      </c>
      <c r="K36" s="35">
        <v>4.88</v>
      </c>
      <c r="L36" s="35">
        <v>0</v>
      </c>
      <c r="M36" s="35">
        <v>0</v>
      </c>
      <c r="N36" s="35">
        <v>9.09</v>
      </c>
      <c r="O36" s="35">
        <v>0.18</v>
      </c>
      <c r="P36" s="35">
        <v>2.17</v>
      </c>
      <c r="Q36" s="35">
        <v>0</v>
      </c>
      <c r="R36" s="35">
        <v>0</v>
      </c>
      <c r="S36" s="35">
        <v>0.38</v>
      </c>
      <c r="T36" s="35">
        <v>1.75</v>
      </c>
      <c r="U36" s="35">
        <v>222.65</v>
      </c>
      <c r="V36" s="35">
        <v>268.85000000000002</v>
      </c>
      <c r="W36" s="35">
        <v>31.07</v>
      </c>
      <c r="X36" s="35">
        <v>20.36</v>
      </c>
      <c r="Y36" s="35">
        <v>41.89</v>
      </c>
      <c r="Z36" s="35">
        <v>1.21</v>
      </c>
      <c r="AA36" s="35">
        <v>0</v>
      </c>
      <c r="AB36" s="35">
        <v>163.66999999999999</v>
      </c>
      <c r="AC36" s="35">
        <v>34.549999999999997</v>
      </c>
      <c r="AD36" s="35">
        <v>3.52</v>
      </c>
      <c r="AE36" s="35">
        <v>0.03</v>
      </c>
      <c r="AF36" s="35">
        <v>0.04</v>
      </c>
      <c r="AG36" s="35">
        <v>0.28999999999999998</v>
      </c>
      <c r="AH36" s="35">
        <v>0.68</v>
      </c>
      <c r="AI36" s="35">
        <v>3.3</v>
      </c>
      <c r="AJ36" s="35">
        <v>0</v>
      </c>
      <c r="AK36" s="35">
        <v>36.68</v>
      </c>
      <c r="AL36" s="35">
        <v>41.53</v>
      </c>
      <c r="AM36" s="35">
        <v>46.38</v>
      </c>
      <c r="AN36" s="35">
        <v>63.68</v>
      </c>
      <c r="AO36" s="35">
        <v>13.84</v>
      </c>
      <c r="AP36" s="35">
        <v>36.68</v>
      </c>
      <c r="AQ36" s="35">
        <v>9</v>
      </c>
      <c r="AR36" s="35">
        <v>31.15</v>
      </c>
      <c r="AS36" s="35">
        <v>27.69</v>
      </c>
      <c r="AT36" s="35">
        <v>50.55</v>
      </c>
      <c r="AU36" s="35">
        <v>227.01</v>
      </c>
      <c r="AV36" s="35">
        <v>9.7200000000000006</v>
      </c>
      <c r="AW36" s="35">
        <v>26.31</v>
      </c>
      <c r="AX36" s="35">
        <v>189.66</v>
      </c>
      <c r="AY36" s="35">
        <v>0</v>
      </c>
      <c r="AZ36" s="35">
        <v>32.53</v>
      </c>
      <c r="BA36" s="35">
        <v>43.61</v>
      </c>
      <c r="BB36" s="35">
        <v>34.61</v>
      </c>
      <c r="BC36" s="35">
        <v>10.38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0.41</v>
      </c>
      <c r="BL36" s="35">
        <v>0</v>
      </c>
      <c r="BM36" s="35">
        <v>0.27</v>
      </c>
      <c r="BN36" s="35">
        <v>0.02</v>
      </c>
      <c r="BO36" s="35">
        <v>0.05</v>
      </c>
      <c r="BP36" s="35">
        <v>0</v>
      </c>
      <c r="BQ36" s="35">
        <v>0</v>
      </c>
      <c r="BR36" s="35">
        <v>0</v>
      </c>
      <c r="BS36" s="35">
        <v>1.57</v>
      </c>
      <c r="BT36" s="35">
        <v>0</v>
      </c>
      <c r="BU36" s="35">
        <v>0</v>
      </c>
      <c r="BV36" s="35">
        <v>4.4400000000000004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89.42</v>
      </c>
      <c r="CC36" s="34">
        <v>16.27</v>
      </c>
      <c r="CE36" s="32">
        <v>27.28</v>
      </c>
      <c r="CG36" s="32">
        <v>26.57</v>
      </c>
      <c r="CH36" s="32">
        <v>16.34</v>
      </c>
      <c r="CI36" s="32">
        <v>21.46</v>
      </c>
      <c r="CJ36" s="32">
        <v>874.41</v>
      </c>
      <c r="CK36" s="32">
        <v>240.26</v>
      </c>
      <c r="CL36" s="32">
        <v>557.33000000000004</v>
      </c>
      <c r="CM36" s="32">
        <v>8.32</v>
      </c>
      <c r="CN36" s="32">
        <v>5.44</v>
      </c>
      <c r="CO36" s="32">
        <v>6.88</v>
      </c>
      <c r="CP36" s="32">
        <v>1.2</v>
      </c>
      <c r="CQ36" s="32">
        <v>0.5</v>
      </c>
      <c r="CR36" s="32">
        <v>9.86</v>
      </c>
    </row>
    <row r="37" spans="1:96" s="32" customFormat="1">
      <c r="A37" s="32" t="str">
        <f>"11/2"</f>
        <v>11/2</v>
      </c>
      <c r="B37" s="33" t="s">
        <v>100</v>
      </c>
      <c r="C37" s="34" t="str">
        <f>"250"</f>
        <v>250</v>
      </c>
      <c r="D37" s="34">
        <v>2.46</v>
      </c>
      <c r="E37" s="34">
        <v>0</v>
      </c>
      <c r="F37" s="34">
        <v>5.42</v>
      </c>
      <c r="G37" s="34">
        <v>5.41</v>
      </c>
      <c r="H37" s="34">
        <v>18.77</v>
      </c>
      <c r="I37" s="34">
        <v>131.17202499999999</v>
      </c>
      <c r="J37" s="35">
        <v>1.17</v>
      </c>
      <c r="K37" s="35">
        <v>3.25</v>
      </c>
      <c r="L37" s="35">
        <v>0</v>
      </c>
      <c r="M37" s="35">
        <v>0</v>
      </c>
      <c r="N37" s="35">
        <v>3.33</v>
      </c>
      <c r="O37" s="35">
        <v>13.28</v>
      </c>
      <c r="P37" s="35">
        <v>2.16</v>
      </c>
      <c r="Q37" s="35">
        <v>0</v>
      </c>
      <c r="R37" s="35">
        <v>0</v>
      </c>
      <c r="S37" s="35">
        <v>0.37</v>
      </c>
      <c r="T37" s="35">
        <v>2.78</v>
      </c>
      <c r="U37" s="35">
        <v>563.75</v>
      </c>
      <c r="V37" s="35">
        <v>455.74</v>
      </c>
      <c r="W37" s="35">
        <v>26.07</v>
      </c>
      <c r="X37" s="35">
        <v>25.94</v>
      </c>
      <c r="Y37" s="35">
        <v>73.17</v>
      </c>
      <c r="Z37" s="35">
        <v>0.97</v>
      </c>
      <c r="AA37" s="35">
        <v>3</v>
      </c>
      <c r="AB37" s="35">
        <v>1457.2</v>
      </c>
      <c r="AC37" s="35">
        <v>308.35000000000002</v>
      </c>
      <c r="AD37" s="35">
        <v>2.4500000000000002</v>
      </c>
      <c r="AE37" s="35">
        <v>0.08</v>
      </c>
      <c r="AF37" s="35">
        <v>0.06</v>
      </c>
      <c r="AG37" s="35">
        <v>1.02</v>
      </c>
      <c r="AH37" s="35">
        <v>1.84</v>
      </c>
      <c r="AI37" s="35">
        <v>7.21</v>
      </c>
      <c r="AJ37" s="35">
        <v>0</v>
      </c>
      <c r="AK37" s="35">
        <v>93.53</v>
      </c>
      <c r="AL37" s="35">
        <v>88.37</v>
      </c>
      <c r="AM37" s="35">
        <v>146.6</v>
      </c>
      <c r="AN37" s="35">
        <v>144.02000000000001</v>
      </c>
      <c r="AO37" s="35">
        <v>39.01</v>
      </c>
      <c r="AP37" s="35">
        <v>85.92</v>
      </c>
      <c r="AQ37" s="35">
        <v>31.35</v>
      </c>
      <c r="AR37" s="35">
        <v>95.04</v>
      </c>
      <c r="AS37" s="35">
        <v>116.89</v>
      </c>
      <c r="AT37" s="35">
        <v>182.66</v>
      </c>
      <c r="AU37" s="35">
        <v>185.61</v>
      </c>
      <c r="AV37" s="35">
        <v>52.67</v>
      </c>
      <c r="AW37" s="35">
        <v>92.97</v>
      </c>
      <c r="AX37" s="35">
        <v>494.37</v>
      </c>
      <c r="AY37" s="35">
        <v>0</v>
      </c>
      <c r="AZ37" s="35">
        <v>110.88</v>
      </c>
      <c r="BA37" s="35">
        <v>84.42</v>
      </c>
      <c r="BB37" s="35">
        <v>66.89</v>
      </c>
      <c r="BC37" s="35">
        <v>32.76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0.34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1.1599999999999999</v>
      </c>
      <c r="BT37" s="35">
        <v>0</v>
      </c>
      <c r="BU37" s="35">
        <v>0</v>
      </c>
      <c r="BV37" s="35">
        <v>3.04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290.93</v>
      </c>
      <c r="CC37" s="34">
        <v>19.79</v>
      </c>
      <c r="CE37" s="32">
        <v>245.87</v>
      </c>
      <c r="CG37" s="32">
        <v>50.3</v>
      </c>
      <c r="CH37" s="32">
        <v>29.65</v>
      </c>
      <c r="CI37" s="32">
        <v>39.979999999999997</v>
      </c>
      <c r="CJ37" s="32">
        <v>1231.33</v>
      </c>
      <c r="CK37" s="32">
        <v>615.28</v>
      </c>
      <c r="CL37" s="32">
        <v>923.31</v>
      </c>
      <c r="CM37" s="32">
        <v>58.19</v>
      </c>
      <c r="CN37" s="32">
        <v>28.57</v>
      </c>
      <c r="CO37" s="32">
        <v>43.38</v>
      </c>
      <c r="CP37" s="32">
        <v>0</v>
      </c>
      <c r="CQ37" s="32">
        <v>1</v>
      </c>
      <c r="CR37" s="32">
        <v>11.99</v>
      </c>
    </row>
    <row r="38" spans="1:96" s="32" customFormat="1">
      <c r="A38" s="32" t="str">
        <f>"46/3"</f>
        <v>46/3</v>
      </c>
      <c r="B38" s="33" t="s">
        <v>101</v>
      </c>
      <c r="C38" s="34" t="str">
        <f>"200"</f>
        <v>200</v>
      </c>
      <c r="D38" s="34">
        <v>7.07</v>
      </c>
      <c r="E38" s="34">
        <v>0.04</v>
      </c>
      <c r="F38" s="34">
        <v>3.97</v>
      </c>
      <c r="G38" s="34">
        <v>0.88</v>
      </c>
      <c r="H38" s="34">
        <v>45.48</v>
      </c>
      <c r="I38" s="34">
        <v>245.25356599999998</v>
      </c>
      <c r="J38" s="35">
        <v>2.4900000000000002</v>
      </c>
      <c r="K38" s="35">
        <v>0.11</v>
      </c>
      <c r="L38" s="35">
        <v>0</v>
      </c>
      <c r="M38" s="35">
        <v>0</v>
      </c>
      <c r="N38" s="35">
        <v>1.3</v>
      </c>
      <c r="O38" s="35">
        <v>41.89</v>
      </c>
      <c r="P38" s="35">
        <v>2.29</v>
      </c>
      <c r="Q38" s="35">
        <v>0</v>
      </c>
      <c r="R38" s="35">
        <v>0</v>
      </c>
      <c r="S38" s="35">
        <v>0</v>
      </c>
      <c r="T38" s="35">
        <v>1.71</v>
      </c>
      <c r="U38" s="35">
        <v>506.02</v>
      </c>
      <c r="V38" s="35">
        <v>75.03</v>
      </c>
      <c r="W38" s="35">
        <v>16.64</v>
      </c>
      <c r="X38" s="35">
        <v>9.7100000000000009</v>
      </c>
      <c r="Y38" s="35">
        <v>53.62</v>
      </c>
      <c r="Z38" s="35">
        <v>0.99</v>
      </c>
      <c r="AA38" s="35">
        <v>12</v>
      </c>
      <c r="AB38" s="35">
        <v>12</v>
      </c>
      <c r="AC38" s="35">
        <v>22.5</v>
      </c>
      <c r="AD38" s="35">
        <v>1.07</v>
      </c>
      <c r="AE38" s="35">
        <v>0.08</v>
      </c>
      <c r="AF38" s="35">
        <v>0.03</v>
      </c>
      <c r="AG38" s="35">
        <v>0.66</v>
      </c>
      <c r="AH38" s="35">
        <v>1.98</v>
      </c>
      <c r="AI38" s="35">
        <v>0</v>
      </c>
      <c r="AJ38" s="35">
        <v>0</v>
      </c>
      <c r="AK38" s="35">
        <v>306.23</v>
      </c>
      <c r="AL38" s="35">
        <v>279.98</v>
      </c>
      <c r="AM38" s="35">
        <v>524.52</v>
      </c>
      <c r="AN38" s="35">
        <v>163.83000000000001</v>
      </c>
      <c r="AO38" s="35">
        <v>99.88</v>
      </c>
      <c r="AP38" s="35">
        <v>202.92</v>
      </c>
      <c r="AQ38" s="35">
        <v>66.58</v>
      </c>
      <c r="AR38" s="35">
        <v>325.41000000000003</v>
      </c>
      <c r="AS38" s="35">
        <v>215.18</v>
      </c>
      <c r="AT38" s="35">
        <v>259.45999999999998</v>
      </c>
      <c r="AU38" s="35">
        <v>222.56</v>
      </c>
      <c r="AV38" s="35">
        <v>130.76</v>
      </c>
      <c r="AW38" s="35">
        <v>227.4</v>
      </c>
      <c r="AX38" s="35">
        <v>1997.14</v>
      </c>
      <c r="AY38" s="35">
        <v>0</v>
      </c>
      <c r="AZ38" s="35">
        <v>629.30999999999995</v>
      </c>
      <c r="BA38" s="35">
        <v>325.97000000000003</v>
      </c>
      <c r="BB38" s="35">
        <v>163.69</v>
      </c>
      <c r="BC38" s="35">
        <v>129.59</v>
      </c>
      <c r="BD38" s="35">
        <v>0.12</v>
      </c>
      <c r="BE38" s="35">
        <v>0.05</v>
      </c>
      <c r="BF38" s="35">
        <v>0.03</v>
      </c>
      <c r="BG38" s="35">
        <v>7.0000000000000007E-2</v>
      </c>
      <c r="BH38" s="35">
        <v>0.08</v>
      </c>
      <c r="BI38" s="35">
        <v>0.35</v>
      </c>
      <c r="BJ38" s="35">
        <v>0</v>
      </c>
      <c r="BK38" s="35">
        <v>1.08</v>
      </c>
      <c r="BL38" s="35">
        <v>0</v>
      </c>
      <c r="BM38" s="35">
        <v>0.31</v>
      </c>
      <c r="BN38" s="35">
        <v>0</v>
      </c>
      <c r="BO38" s="35">
        <v>0</v>
      </c>
      <c r="BP38" s="35">
        <v>0</v>
      </c>
      <c r="BQ38" s="35">
        <v>7.0000000000000007E-2</v>
      </c>
      <c r="BR38" s="35">
        <v>0.11</v>
      </c>
      <c r="BS38" s="35">
        <v>0.8</v>
      </c>
      <c r="BT38" s="35">
        <v>0</v>
      </c>
      <c r="BU38" s="35">
        <v>0</v>
      </c>
      <c r="BV38" s="35">
        <v>0.32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10.09</v>
      </c>
      <c r="CC38" s="34">
        <v>11.38</v>
      </c>
      <c r="CE38" s="32">
        <v>14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1.3</v>
      </c>
      <c r="CR38" s="32">
        <v>6.9</v>
      </c>
    </row>
    <row r="39" spans="1:96" s="32" customFormat="1">
      <c r="A39" s="32" t="str">
        <f>"12/8"</f>
        <v>12/8</v>
      </c>
      <c r="B39" s="33" t="s">
        <v>102</v>
      </c>
      <c r="C39" s="34" t="str">
        <f>"100"</f>
        <v>100</v>
      </c>
      <c r="D39" s="34">
        <v>14.17</v>
      </c>
      <c r="E39" s="34">
        <v>13.31</v>
      </c>
      <c r="F39" s="34">
        <v>34.229999999999997</v>
      </c>
      <c r="G39" s="34">
        <v>3.23</v>
      </c>
      <c r="H39" s="34">
        <v>5.35</v>
      </c>
      <c r="I39" s="34">
        <v>385.3902333333333</v>
      </c>
      <c r="J39" s="35">
        <v>11.99</v>
      </c>
      <c r="K39" s="35">
        <v>2.17</v>
      </c>
      <c r="L39" s="35">
        <v>0</v>
      </c>
      <c r="M39" s="35">
        <v>0</v>
      </c>
      <c r="N39" s="35">
        <v>2.42</v>
      </c>
      <c r="O39" s="35">
        <v>2.35</v>
      </c>
      <c r="P39" s="35">
        <v>0.56999999999999995</v>
      </c>
      <c r="Q39" s="35">
        <v>0</v>
      </c>
      <c r="R39" s="35">
        <v>0</v>
      </c>
      <c r="S39" s="35">
        <v>0.21</v>
      </c>
      <c r="T39" s="35">
        <v>1.73</v>
      </c>
      <c r="U39" s="35">
        <v>239.54</v>
      </c>
      <c r="V39" s="35">
        <v>354.21</v>
      </c>
      <c r="W39" s="35">
        <v>13.91</v>
      </c>
      <c r="X39" s="35">
        <v>28.28</v>
      </c>
      <c r="Y39" s="35">
        <v>167.59</v>
      </c>
      <c r="Z39" s="35">
        <v>1.9</v>
      </c>
      <c r="AA39" s="35">
        <v>0</v>
      </c>
      <c r="AB39" s="35">
        <v>119</v>
      </c>
      <c r="AC39" s="35">
        <v>23.33</v>
      </c>
      <c r="AD39" s="35">
        <v>2.0099999999999998</v>
      </c>
      <c r="AE39" s="35">
        <v>0.37</v>
      </c>
      <c r="AF39" s="35">
        <v>0.12</v>
      </c>
      <c r="AG39" s="35">
        <v>2.35</v>
      </c>
      <c r="AH39" s="35">
        <v>6.05</v>
      </c>
      <c r="AI39" s="35">
        <v>1.42</v>
      </c>
      <c r="AJ39" s="35">
        <v>0</v>
      </c>
      <c r="AK39" s="35">
        <v>788.58</v>
      </c>
      <c r="AL39" s="35">
        <v>672.77</v>
      </c>
      <c r="AM39" s="35">
        <v>1025.42</v>
      </c>
      <c r="AN39" s="35">
        <v>1161.43</v>
      </c>
      <c r="AO39" s="35">
        <v>323.25</v>
      </c>
      <c r="AP39" s="35">
        <v>618.73</v>
      </c>
      <c r="AQ39" s="35">
        <v>180.99</v>
      </c>
      <c r="AR39" s="35">
        <v>555.82000000000005</v>
      </c>
      <c r="AS39" s="35">
        <v>730.12</v>
      </c>
      <c r="AT39" s="35">
        <v>831.03</v>
      </c>
      <c r="AU39" s="35">
        <v>1241.56</v>
      </c>
      <c r="AV39" s="35">
        <v>541.67999999999995</v>
      </c>
      <c r="AW39" s="35">
        <v>658.13</v>
      </c>
      <c r="AX39" s="35">
        <v>2168.1</v>
      </c>
      <c r="AY39" s="35">
        <v>158.27000000000001</v>
      </c>
      <c r="AZ39" s="35">
        <v>635.87</v>
      </c>
      <c r="BA39" s="35">
        <v>584.67999999999995</v>
      </c>
      <c r="BB39" s="35">
        <v>492.04</v>
      </c>
      <c r="BC39" s="35">
        <v>176.71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0.13</v>
      </c>
      <c r="BN39" s="35">
        <v>0.01</v>
      </c>
      <c r="BO39" s="35">
        <v>0.02</v>
      </c>
      <c r="BP39" s="35">
        <v>0</v>
      </c>
      <c r="BQ39" s="35">
        <v>0</v>
      </c>
      <c r="BR39" s="35">
        <v>0</v>
      </c>
      <c r="BS39" s="35">
        <v>0.76</v>
      </c>
      <c r="BT39" s="35">
        <v>0</v>
      </c>
      <c r="BU39" s="35">
        <v>0</v>
      </c>
      <c r="BV39" s="35">
        <v>1.89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126.9</v>
      </c>
      <c r="CC39" s="34">
        <v>58.33</v>
      </c>
      <c r="CE39" s="32">
        <v>19.829999999999998</v>
      </c>
      <c r="CG39" s="32">
        <v>28.08</v>
      </c>
      <c r="CH39" s="32">
        <v>18.079999999999998</v>
      </c>
      <c r="CI39" s="32">
        <v>23.08</v>
      </c>
      <c r="CJ39" s="32">
        <v>3467.42</v>
      </c>
      <c r="CK39" s="32">
        <v>2127.2399999999998</v>
      </c>
      <c r="CL39" s="32">
        <v>2797.33</v>
      </c>
      <c r="CM39" s="32">
        <v>34.840000000000003</v>
      </c>
      <c r="CN39" s="32">
        <v>21.98</v>
      </c>
      <c r="CO39" s="32">
        <v>28.44</v>
      </c>
      <c r="CP39" s="32">
        <v>0</v>
      </c>
      <c r="CQ39" s="32">
        <v>0.5</v>
      </c>
      <c r="CR39" s="32">
        <v>35.35</v>
      </c>
    </row>
    <row r="40" spans="1:96" s="32" customFormat="1">
      <c r="A40" s="32" t="str">
        <f>"2"</f>
        <v>2</v>
      </c>
      <c r="B40" s="33" t="s">
        <v>95</v>
      </c>
      <c r="C40" s="34" t="str">
        <f>"39,0"</f>
        <v>39,0</v>
      </c>
      <c r="D40" s="34">
        <v>2.58</v>
      </c>
      <c r="E40" s="34">
        <v>0</v>
      </c>
      <c r="F40" s="34">
        <v>0.26</v>
      </c>
      <c r="G40" s="34">
        <v>0.26</v>
      </c>
      <c r="H40" s="34">
        <v>18.29</v>
      </c>
      <c r="I40" s="34">
        <v>87.321389999999994</v>
      </c>
      <c r="J40" s="35">
        <v>0</v>
      </c>
      <c r="K40" s="35">
        <v>0</v>
      </c>
      <c r="L40" s="35">
        <v>0</v>
      </c>
      <c r="M40" s="35">
        <v>0</v>
      </c>
      <c r="N40" s="35">
        <v>0.43</v>
      </c>
      <c r="O40" s="35">
        <v>17.78</v>
      </c>
      <c r="P40" s="35">
        <v>0.08</v>
      </c>
      <c r="Q40" s="35">
        <v>0</v>
      </c>
      <c r="R40" s="35">
        <v>0</v>
      </c>
      <c r="S40" s="35">
        <v>0</v>
      </c>
      <c r="T40" s="35">
        <v>0.7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124.52</v>
      </c>
      <c r="AL40" s="35">
        <v>129.61000000000001</v>
      </c>
      <c r="AM40" s="35">
        <v>198.49</v>
      </c>
      <c r="AN40" s="35">
        <v>65.819999999999993</v>
      </c>
      <c r="AO40" s="35">
        <v>39.020000000000003</v>
      </c>
      <c r="AP40" s="35">
        <v>78.040000000000006</v>
      </c>
      <c r="AQ40" s="35">
        <v>29.52</v>
      </c>
      <c r="AR40" s="35">
        <v>141.15</v>
      </c>
      <c r="AS40" s="35">
        <v>87.54</v>
      </c>
      <c r="AT40" s="35">
        <v>122.15</v>
      </c>
      <c r="AU40" s="35">
        <v>100.77</v>
      </c>
      <c r="AV40" s="35">
        <v>52.93</v>
      </c>
      <c r="AW40" s="35">
        <v>93.65</v>
      </c>
      <c r="AX40" s="35">
        <v>783.1</v>
      </c>
      <c r="AY40" s="35">
        <v>0</v>
      </c>
      <c r="AZ40" s="35">
        <v>255.15</v>
      </c>
      <c r="BA40" s="35">
        <v>110.95</v>
      </c>
      <c r="BB40" s="35">
        <v>73.63</v>
      </c>
      <c r="BC40" s="35">
        <v>58.36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0.03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0.11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15.25</v>
      </c>
      <c r="CC40" s="34">
        <v>2.5499999999999998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2.13</v>
      </c>
    </row>
    <row r="41" spans="1:96" s="32" customFormat="1">
      <c r="A41" s="32" t="str">
        <f>"3"</f>
        <v>3</v>
      </c>
      <c r="B41" s="33" t="s">
        <v>103</v>
      </c>
      <c r="C41" s="34" t="str">
        <f>"40"</f>
        <v>40</v>
      </c>
      <c r="D41" s="34">
        <v>2.64</v>
      </c>
      <c r="E41" s="34">
        <v>0</v>
      </c>
      <c r="F41" s="34">
        <v>0.48</v>
      </c>
      <c r="G41" s="34">
        <v>0.48</v>
      </c>
      <c r="H41" s="34">
        <v>16.68</v>
      </c>
      <c r="I41" s="34">
        <v>77.352000000000004</v>
      </c>
      <c r="J41" s="35">
        <v>0.08</v>
      </c>
      <c r="K41" s="35">
        <v>0</v>
      </c>
      <c r="L41" s="35">
        <v>0</v>
      </c>
      <c r="M41" s="35">
        <v>0</v>
      </c>
      <c r="N41" s="35">
        <v>0.48</v>
      </c>
      <c r="O41" s="35">
        <v>12.88</v>
      </c>
      <c r="P41" s="35">
        <v>3.32</v>
      </c>
      <c r="Q41" s="35">
        <v>0</v>
      </c>
      <c r="R41" s="35">
        <v>0</v>
      </c>
      <c r="S41" s="35">
        <v>0.4</v>
      </c>
      <c r="T41" s="35">
        <v>1</v>
      </c>
      <c r="U41" s="35">
        <v>244</v>
      </c>
      <c r="V41" s="35">
        <v>98</v>
      </c>
      <c r="W41" s="35">
        <v>14</v>
      </c>
      <c r="X41" s="35">
        <v>18.8</v>
      </c>
      <c r="Y41" s="35">
        <v>63.2</v>
      </c>
      <c r="Z41" s="35">
        <v>1.56</v>
      </c>
      <c r="AA41" s="35">
        <v>0</v>
      </c>
      <c r="AB41" s="35">
        <v>2</v>
      </c>
      <c r="AC41" s="35">
        <v>0.4</v>
      </c>
      <c r="AD41" s="35">
        <v>0.56000000000000005</v>
      </c>
      <c r="AE41" s="35">
        <v>7.0000000000000007E-2</v>
      </c>
      <c r="AF41" s="35">
        <v>0.03</v>
      </c>
      <c r="AG41" s="35">
        <v>0.28000000000000003</v>
      </c>
      <c r="AH41" s="35">
        <v>0.8</v>
      </c>
      <c r="AI41" s="35">
        <v>0</v>
      </c>
      <c r="AJ41" s="35">
        <v>0</v>
      </c>
      <c r="AK41" s="35">
        <v>0</v>
      </c>
      <c r="AL41" s="35">
        <v>0</v>
      </c>
      <c r="AM41" s="35">
        <v>170.8</v>
      </c>
      <c r="AN41" s="35">
        <v>89.2</v>
      </c>
      <c r="AO41" s="35">
        <v>37.200000000000003</v>
      </c>
      <c r="AP41" s="35">
        <v>79.2</v>
      </c>
      <c r="AQ41" s="35">
        <v>32</v>
      </c>
      <c r="AR41" s="35">
        <v>148.4</v>
      </c>
      <c r="AS41" s="35">
        <v>118.8</v>
      </c>
      <c r="AT41" s="35">
        <v>116.4</v>
      </c>
      <c r="AU41" s="35">
        <v>185.6</v>
      </c>
      <c r="AV41" s="35">
        <v>49.6</v>
      </c>
      <c r="AW41" s="35">
        <v>124</v>
      </c>
      <c r="AX41" s="35">
        <v>611.6</v>
      </c>
      <c r="AY41" s="35">
        <v>0</v>
      </c>
      <c r="AZ41" s="35">
        <v>210.4</v>
      </c>
      <c r="BA41" s="35">
        <v>116.4</v>
      </c>
      <c r="BB41" s="35">
        <v>72</v>
      </c>
      <c r="BC41" s="35">
        <v>52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0.06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0.19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18.8</v>
      </c>
      <c r="CC41" s="34">
        <v>2.54</v>
      </c>
      <c r="CE41" s="32">
        <v>0.33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2.11</v>
      </c>
    </row>
    <row r="42" spans="1:96" s="28" customFormat="1">
      <c r="A42" s="28" t="str">
        <f>"29/10"</f>
        <v>29/10</v>
      </c>
      <c r="B42" s="29" t="s">
        <v>104</v>
      </c>
      <c r="C42" s="30" t="str">
        <f>"200"</f>
        <v>200</v>
      </c>
      <c r="D42" s="30">
        <v>0.21</v>
      </c>
      <c r="E42" s="30">
        <v>0</v>
      </c>
      <c r="F42" s="30">
        <v>0.05</v>
      </c>
      <c r="G42" s="30">
        <v>0.05</v>
      </c>
      <c r="H42" s="30">
        <v>7.25</v>
      </c>
      <c r="I42" s="30">
        <v>29.478207999999995</v>
      </c>
      <c r="J42" s="31">
        <v>0</v>
      </c>
      <c r="K42" s="31">
        <v>0</v>
      </c>
      <c r="L42" s="31">
        <v>0</v>
      </c>
      <c r="M42" s="31">
        <v>0</v>
      </c>
      <c r="N42" s="31">
        <v>7.05</v>
      </c>
      <c r="O42" s="31">
        <v>0</v>
      </c>
      <c r="P42" s="31">
        <v>0.2</v>
      </c>
      <c r="Q42" s="31">
        <v>0</v>
      </c>
      <c r="R42" s="31">
        <v>0</v>
      </c>
      <c r="S42" s="31">
        <v>0.34</v>
      </c>
      <c r="T42" s="31">
        <v>0.08</v>
      </c>
      <c r="U42" s="31">
        <v>0.72</v>
      </c>
      <c r="V42" s="31">
        <v>9.89</v>
      </c>
      <c r="W42" s="31">
        <v>2.5299999999999998</v>
      </c>
      <c r="X42" s="31">
        <v>0.68</v>
      </c>
      <c r="Y42" s="31">
        <v>1.23</v>
      </c>
      <c r="Z42" s="31">
        <v>0.06</v>
      </c>
      <c r="AA42" s="31">
        <v>0</v>
      </c>
      <c r="AB42" s="31">
        <v>0.54</v>
      </c>
      <c r="AC42" s="31">
        <v>0.12</v>
      </c>
      <c r="AD42" s="31">
        <v>0.01</v>
      </c>
      <c r="AE42" s="31">
        <v>0</v>
      </c>
      <c r="AF42" s="31">
        <v>0</v>
      </c>
      <c r="AG42" s="31">
        <v>0.01</v>
      </c>
      <c r="AH42" s="31">
        <v>0.01</v>
      </c>
      <c r="AI42" s="31">
        <v>0.96</v>
      </c>
      <c r="AJ42" s="31">
        <v>0</v>
      </c>
      <c r="AK42" s="31">
        <v>0.82</v>
      </c>
      <c r="AL42" s="31">
        <v>0.94</v>
      </c>
      <c r="AM42" s="31">
        <v>0.76</v>
      </c>
      <c r="AN42" s="31">
        <v>1.41</v>
      </c>
      <c r="AO42" s="31">
        <v>0.35</v>
      </c>
      <c r="AP42" s="31">
        <v>1.47</v>
      </c>
      <c r="AQ42" s="31">
        <v>0</v>
      </c>
      <c r="AR42" s="31">
        <v>1.88</v>
      </c>
      <c r="AS42" s="31">
        <v>0</v>
      </c>
      <c r="AT42" s="31">
        <v>0</v>
      </c>
      <c r="AU42" s="31">
        <v>0</v>
      </c>
      <c r="AV42" s="31">
        <v>1.06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200.46</v>
      </c>
      <c r="CC42" s="30">
        <v>3.97</v>
      </c>
      <c r="CE42" s="28">
        <v>0.09</v>
      </c>
      <c r="CG42" s="28">
        <v>0.24</v>
      </c>
      <c r="CH42" s="28">
        <v>0.06</v>
      </c>
      <c r="CI42" s="28">
        <v>0.15</v>
      </c>
      <c r="CJ42" s="28">
        <v>12</v>
      </c>
      <c r="CK42" s="28">
        <v>4.92</v>
      </c>
      <c r="CL42" s="28">
        <v>8.4600000000000009</v>
      </c>
      <c r="CM42" s="28">
        <v>0</v>
      </c>
      <c r="CN42" s="28">
        <v>0</v>
      </c>
      <c r="CO42" s="28">
        <v>0</v>
      </c>
      <c r="CP42" s="28">
        <v>7</v>
      </c>
      <c r="CQ42" s="28">
        <v>0</v>
      </c>
      <c r="CR42" s="28">
        <v>2.4</v>
      </c>
    </row>
    <row r="43" spans="1:96" s="36" customFormat="1" ht="11.4">
      <c r="B43" s="37" t="s">
        <v>113</v>
      </c>
      <c r="C43" s="38"/>
      <c r="D43" s="38">
        <v>30.9</v>
      </c>
      <c r="E43" s="38">
        <v>13.35</v>
      </c>
      <c r="F43" s="38">
        <v>51.09</v>
      </c>
      <c r="G43" s="38">
        <v>17.91</v>
      </c>
      <c r="H43" s="38">
        <v>123.26</v>
      </c>
      <c r="I43" s="38">
        <v>1063.98</v>
      </c>
      <c r="J43" s="39">
        <v>16.66</v>
      </c>
      <c r="K43" s="39">
        <v>10.4</v>
      </c>
      <c r="L43" s="39">
        <v>0</v>
      </c>
      <c r="M43" s="39">
        <v>0</v>
      </c>
      <c r="N43" s="39">
        <v>24.1</v>
      </c>
      <c r="O43" s="39">
        <v>88.37</v>
      </c>
      <c r="P43" s="39">
        <v>10.79</v>
      </c>
      <c r="Q43" s="39">
        <v>0</v>
      </c>
      <c r="R43" s="39">
        <v>0</v>
      </c>
      <c r="S43" s="39">
        <v>1.7</v>
      </c>
      <c r="T43" s="39">
        <v>9.75</v>
      </c>
      <c r="U43" s="39">
        <v>1776.68</v>
      </c>
      <c r="V43" s="39">
        <v>1261.73</v>
      </c>
      <c r="W43" s="39">
        <v>104.23</v>
      </c>
      <c r="X43" s="39">
        <v>103.78</v>
      </c>
      <c r="Y43" s="39">
        <v>400.69</v>
      </c>
      <c r="Z43" s="39">
        <v>6.68</v>
      </c>
      <c r="AA43" s="39">
        <v>15</v>
      </c>
      <c r="AB43" s="39">
        <v>1754.41</v>
      </c>
      <c r="AC43" s="39">
        <v>389.25</v>
      </c>
      <c r="AD43" s="39">
        <v>9.6300000000000008</v>
      </c>
      <c r="AE43" s="39">
        <v>0.64</v>
      </c>
      <c r="AF43" s="39">
        <v>0.28000000000000003</v>
      </c>
      <c r="AG43" s="39">
        <v>4.5999999999999996</v>
      </c>
      <c r="AH43" s="39">
        <v>11.36</v>
      </c>
      <c r="AI43" s="39">
        <v>12.88</v>
      </c>
      <c r="AJ43" s="39">
        <v>0</v>
      </c>
      <c r="AK43" s="39">
        <v>1350.38</v>
      </c>
      <c r="AL43" s="39">
        <v>1213.2</v>
      </c>
      <c r="AM43" s="39">
        <v>2112.9699999999998</v>
      </c>
      <c r="AN43" s="39">
        <v>1689.4</v>
      </c>
      <c r="AO43" s="39">
        <v>552.54999999999995</v>
      </c>
      <c r="AP43" s="39">
        <v>1102.96</v>
      </c>
      <c r="AQ43" s="39">
        <v>349.44</v>
      </c>
      <c r="AR43" s="39">
        <v>1298.8399999999999</v>
      </c>
      <c r="AS43" s="39">
        <v>1296.22</v>
      </c>
      <c r="AT43" s="39">
        <v>1562.25</v>
      </c>
      <c r="AU43" s="39">
        <v>2163.11</v>
      </c>
      <c r="AV43" s="39">
        <v>838.42</v>
      </c>
      <c r="AW43" s="39">
        <v>1222.47</v>
      </c>
      <c r="AX43" s="39">
        <v>6243.98</v>
      </c>
      <c r="AY43" s="39">
        <v>158.27000000000001</v>
      </c>
      <c r="AZ43" s="39">
        <v>1874.15</v>
      </c>
      <c r="BA43" s="39">
        <v>1266.03</v>
      </c>
      <c r="BB43" s="39">
        <v>902.85</v>
      </c>
      <c r="BC43" s="39">
        <v>459.8</v>
      </c>
      <c r="BD43" s="39">
        <v>0.12</v>
      </c>
      <c r="BE43" s="39">
        <v>0.05</v>
      </c>
      <c r="BF43" s="39">
        <v>0.03</v>
      </c>
      <c r="BG43" s="39">
        <v>7.0000000000000007E-2</v>
      </c>
      <c r="BH43" s="39">
        <v>0.08</v>
      </c>
      <c r="BI43" s="39">
        <v>0.35</v>
      </c>
      <c r="BJ43" s="39">
        <v>0</v>
      </c>
      <c r="BK43" s="39">
        <v>2.12</v>
      </c>
      <c r="BL43" s="39">
        <v>0</v>
      </c>
      <c r="BM43" s="39">
        <v>0.91</v>
      </c>
      <c r="BN43" s="39">
        <v>0.05</v>
      </c>
      <c r="BO43" s="39">
        <v>0.1</v>
      </c>
      <c r="BP43" s="39">
        <v>0</v>
      </c>
      <c r="BQ43" s="39">
        <v>7.0000000000000007E-2</v>
      </c>
      <c r="BR43" s="39">
        <v>0.12</v>
      </c>
      <c r="BS43" s="39">
        <v>4.3499999999999996</v>
      </c>
      <c r="BT43" s="39">
        <v>0</v>
      </c>
      <c r="BU43" s="39">
        <v>0</v>
      </c>
      <c r="BV43" s="39">
        <v>9.99</v>
      </c>
      <c r="BW43" s="39">
        <v>0.05</v>
      </c>
      <c r="BX43" s="39">
        <v>0</v>
      </c>
      <c r="BY43" s="39">
        <v>0</v>
      </c>
      <c r="BZ43" s="39">
        <v>0</v>
      </c>
      <c r="CA43" s="39">
        <v>0</v>
      </c>
      <c r="CB43" s="39">
        <v>751.85</v>
      </c>
      <c r="CC43" s="38">
        <f>SUM($CC$35:$CC$42)</f>
        <v>114.83000000000001</v>
      </c>
      <c r="CD43" s="36">
        <f>$I$43/$I$47*100</f>
        <v>30.585123966942152</v>
      </c>
      <c r="CE43" s="36">
        <v>307.39999999999998</v>
      </c>
      <c r="CG43" s="36">
        <v>153.09</v>
      </c>
      <c r="CH43" s="36">
        <v>88.5</v>
      </c>
      <c r="CI43" s="36">
        <v>120.8</v>
      </c>
      <c r="CJ43" s="36">
        <v>6825.48</v>
      </c>
      <c r="CK43" s="36">
        <v>3734.53</v>
      </c>
      <c r="CL43" s="36">
        <v>5280.01</v>
      </c>
      <c r="CM43" s="36">
        <v>112.13</v>
      </c>
      <c r="CN43" s="36">
        <v>66.41</v>
      </c>
      <c r="CO43" s="36">
        <v>89.3</v>
      </c>
      <c r="CP43" s="36">
        <v>8.1999999999999993</v>
      </c>
      <c r="CQ43" s="36">
        <v>3.3</v>
      </c>
    </row>
    <row r="44" spans="1:96">
      <c r="B44" s="27" t="s">
        <v>114</v>
      </c>
      <c r="C44" s="16"/>
      <c r="D44" s="16"/>
      <c r="E44" s="16"/>
      <c r="F44" s="16"/>
      <c r="G44" s="16"/>
      <c r="H44" s="16"/>
      <c r="I44" s="16"/>
    </row>
    <row r="45" spans="1:96" s="28" customFormat="1" ht="24">
      <c r="A45" s="28" t="str">
        <f>"11/1"</f>
        <v>11/1</v>
      </c>
      <c r="B45" s="29" t="s">
        <v>107</v>
      </c>
      <c r="C45" s="30" t="str">
        <f>"200"</f>
        <v>200</v>
      </c>
      <c r="D45" s="30">
        <v>5.8</v>
      </c>
      <c r="E45" s="30">
        <v>5.8</v>
      </c>
      <c r="F45" s="30">
        <v>5</v>
      </c>
      <c r="G45" s="30">
        <v>0</v>
      </c>
      <c r="H45" s="30">
        <v>9.6</v>
      </c>
      <c r="I45" s="30">
        <v>105.28</v>
      </c>
      <c r="J45" s="31">
        <v>3.4</v>
      </c>
      <c r="K45" s="31">
        <v>0</v>
      </c>
      <c r="L45" s="31">
        <v>0</v>
      </c>
      <c r="M45" s="31">
        <v>0</v>
      </c>
      <c r="N45" s="31">
        <v>9.6</v>
      </c>
      <c r="O45" s="31">
        <v>0</v>
      </c>
      <c r="P45" s="31">
        <v>0</v>
      </c>
      <c r="Q45" s="31">
        <v>0</v>
      </c>
      <c r="R45" s="31">
        <v>0</v>
      </c>
      <c r="S45" s="31">
        <v>0.2</v>
      </c>
      <c r="T45" s="31">
        <v>1.4</v>
      </c>
      <c r="U45" s="31">
        <v>100</v>
      </c>
      <c r="V45" s="31">
        <v>292</v>
      </c>
      <c r="W45" s="31">
        <v>240</v>
      </c>
      <c r="X45" s="31">
        <v>28</v>
      </c>
      <c r="Y45" s="31">
        <v>180</v>
      </c>
      <c r="Z45" s="31">
        <v>0.2</v>
      </c>
      <c r="AA45" s="31">
        <v>40</v>
      </c>
      <c r="AB45" s="31">
        <v>20</v>
      </c>
      <c r="AC45" s="31">
        <v>44</v>
      </c>
      <c r="AD45" s="31">
        <v>0</v>
      </c>
      <c r="AE45" s="31">
        <v>0.08</v>
      </c>
      <c r="AF45" s="31">
        <v>0.3</v>
      </c>
      <c r="AG45" s="31">
        <v>0.2</v>
      </c>
      <c r="AH45" s="31">
        <v>1.6</v>
      </c>
      <c r="AI45" s="31">
        <v>2.6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178</v>
      </c>
      <c r="CC45" s="30">
        <v>30</v>
      </c>
      <c r="CE45" s="28">
        <v>43.33</v>
      </c>
      <c r="CG45" s="28">
        <v>12.15</v>
      </c>
      <c r="CH45" s="28">
        <v>2.7</v>
      </c>
      <c r="CI45" s="28">
        <v>7.43</v>
      </c>
      <c r="CJ45" s="28">
        <v>776.25</v>
      </c>
      <c r="CK45" s="28">
        <v>283.5</v>
      </c>
      <c r="CL45" s="28">
        <v>529.88</v>
      </c>
      <c r="CM45" s="28">
        <v>17.55</v>
      </c>
      <c r="CN45" s="28">
        <v>4.05</v>
      </c>
      <c r="CO45" s="28">
        <v>10.8</v>
      </c>
      <c r="CP45" s="28">
        <v>0</v>
      </c>
      <c r="CQ45" s="28">
        <v>0</v>
      </c>
      <c r="CR45" s="28">
        <v>25</v>
      </c>
    </row>
    <row r="46" spans="1:96" s="36" customFormat="1" ht="11.4">
      <c r="B46" s="37" t="s">
        <v>115</v>
      </c>
      <c r="C46" s="38"/>
      <c r="D46" s="38">
        <v>5.8</v>
      </c>
      <c r="E46" s="38">
        <v>5.8</v>
      </c>
      <c r="F46" s="38">
        <v>5</v>
      </c>
      <c r="G46" s="38">
        <v>0</v>
      </c>
      <c r="H46" s="38">
        <v>9.6</v>
      </c>
      <c r="I46" s="38">
        <v>105.28</v>
      </c>
      <c r="J46" s="39">
        <v>3.4</v>
      </c>
      <c r="K46" s="39">
        <v>0</v>
      </c>
      <c r="L46" s="39">
        <v>0</v>
      </c>
      <c r="M46" s="39">
        <v>0</v>
      </c>
      <c r="N46" s="39">
        <v>9.6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0</v>
      </c>
      <c r="AE46" s="39">
        <v>0.08</v>
      </c>
      <c r="AF46" s="39">
        <v>0.3</v>
      </c>
      <c r="AG46" s="39">
        <v>0.2</v>
      </c>
      <c r="AH46" s="39">
        <v>1.6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SUM($CC$44:$CC$45)</f>
        <v>30</v>
      </c>
      <c r="CD46" s="36">
        <f>$I$46/$I$47*100</f>
        <v>3.0263744160977364</v>
      </c>
      <c r="CE46" s="36">
        <v>43.33</v>
      </c>
      <c r="CG46" s="36">
        <v>12.15</v>
      </c>
      <c r="CH46" s="36">
        <v>2.7</v>
      </c>
      <c r="CI46" s="36">
        <v>7.43</v>
      </c>
      <c r="CJ46" s="36">
        <v>776.25</v>
      </c>
      <c r="CK46" s="36">
        <v>283.5</v>
      </c>
      <c r="CL46" s="36">
        <v>529.88</v>
      </c>
      <c r="CM46" s="36">
        <v>17.55</v>
      </c>
      <c r="CN46" s="36">
        <v>4.05</v>
      </c>
      <c r="CO46" s="36">
        <v>10.8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111.27</v>
      </c>
      <c r="E47" s="38">
        <v>55.02</v>
      </c>
      <c r="F47" s="38">
        <v>148.72</v>
      </c>
      <c r="G47" s="38">
        <v>40.549999999999997</v>
      </c>
      <c r="H47" s="38">
        <v>433.12</v>
      </c>
      <c r="I47" s="38">
        <v>3478.75</v>
      </c>
      <c r="J47" s="39">
        <v>65.23</v>
      </c>
      <c r="K47" s="39">
        <v>18.55</v>
      </c>
      <c r="L47" s="39">
        <v>0</v>
      </c>
      <c r="M47" s="39">
        <v>0</v>
      </c>
      <c r="N47" s="39">
        <v>110.23</v>
      </c>
      <c r="O47" s="39">
        <v>292.92</v>
      </c>
      <c r="P47" s="39">
        <v>29.97</v>
      </c>
      <c r="Q47" s="39">
        <v>0</v>
      </c>
      <c r="R47" s="39">
        <v>0</v>
      </c>
      <c r="S47" s="39">
        <v>5.13</v>
      </c>
      <c r="T47" s="39">
        <v>31.77</v>
      </c>
      <c r="U47" s="39">
        <v>4916.2700000000004</v>
      </c>
      <c r="V47" s="39">
        <v>3849.5</v>
      </c>
      <c r="W47" s="39">
        <v>1404.67</v>
      </c>
      <c r="X47" s="39">
        <v>455.55</v>
      </c>
      <c r="Y47" s="39">
        <v>1910.49</v>
      </c>
      <c r="Z47" s="39">
        <v>19.48</v>
      </c>
      <c r="AA47" s="39">
        <v>318.8</v>
      </c>
      <c r="AB47" s="39">
        <v>3319.25</v>
      </c>
      <c r="AC47" s="39">
        <v>1074.83</v>
      </c>
      <c r="AD47" s="39">
        <v>20.100000000000001</v>
      </c>
      <c r="AE47" s="39">
        <v>1.86</v>
      </c>
      <c r="AF47" s="39">
        <v>1.79</v>
      </c>
      <c r="AG47" s="39">
        <v>11.14</v>
      </c>
      <c r="AH47" s="39">
        <v>36.14</v>
      </c>
      <c r="AI47" s="39">
        <v>30.12</v>
      </c>
      <c r="AJ47" s="39">
        <v>0</v>
      </c>
      <c r="AK47" s="39">
        <v>4790.33</v>
      </c>
      <c r="AL47" s="39">
        <v>4183.2</v>
      </c>
      <c r="AM47" s="39">
        <v>7016.91</v>
      </c>
      <c r="AN47" s="39">
        <v>5076.6400000000003</v>
      </c>
      <c r="AO47" s="39">
        <v>1754.43</v>
      </c>
      <c r="AP47" s="39">
        <v>3496.96</v>
      </c>
      <c r="AQ47" s="39">
        <v>1310.24</v>
      </c>
      <c r="AR47" s="39">
        <v>4442.26</v>
      </c>
      <c r="AS47" s="39">
        <v>3429.31</v>
      </c>
      <c r="AT47" s="39">
        <v>4310.07</v>
      </c>
      <c r="AU47" s="39">
        <v>5629.37</v>
      </c>
      <c r="AV47" s="39">
        <v>2480.29</v>
      </c>
      <c r="AW47" s="39">
        <v>3660.72</v>
      </c>
      <c r="AX47" s="39">
        <v>18468.18</v>
      </c>
      <c r="AY47" s="39">
        <v>300.70999999999998</v>
      </c>
      <c r="AZ47" s="39">
        <v>5973.06</v>
      </c>
      <c r="BA47" s="39">
        <v>3687.48</v>
      </c>
      <c r="BB47" s="39">
        <v>3464.32</v>
      </c>
      <c r="BC47" s="39">
        <v>1525.12</v>
      </c>
      <c r="BD47" s="39">
        <v>0.85</v>
      </c>
      <c r="BE47" s="39">
        <v>0.42</v>
      </c>
      <c r="BF47" s="39">
        <v>0.31</v>
      </c>
      <c r="BG47" s="39">
        <v>0.82</v>
      </c>
      <c r="BH47" s="39">
        <v>0.87</v>
      </c>
      <c r="BI47" s="39">
        <v>3.21</v>
      </c>
      <c r="BJ47" s="39">
        <v>0.08</v>
      </c>
      <c r="BK47" s="39">
        <v>11.96</v>
      </c>
      <c r="BL47" s="39">
        <v>0.05</v>
      </c>
      <c r="BM47" s="39">
        <v>4.29</v>
      </c>
      <c r="BN47" s="39">
        <v>0.15</v>
      </c>
      <c r="BO47" s="39">
        <v>0.17</v>
      </c>
      <c r="BP47" s="39">
        <v>0</v>
      </c>
      <c r="BQ47" s="39">
        <v>0.59</v>
      </c>
      <c r="BR47" s="39">
        <v>0.91</v>
      </c>
      <c r="BS47" s="39">
        <v>16.16</v>
      </c>
      <c r="BT47" s="39">
        <v>0</v>
      </c>
      <c r="BU47" s="39">
        <v>0</v>
      </c>
      <c r="BV47" s="39">
        <v>20.52</v>
      </c>
      <c r="BW47" s="39">
        <v>0.18</v>
      </c>
      <c r="BX47" s="39">
        <v>0</v>
      </c>
      <c r="BY47" s="39">
        <v>0</v>
      </c>
      <c r="BZ47" s="39">
        <v>0</v>
      </c>
      <c r="CA47" s="39">
        <v>0</v>
      </c>
      <c r="CB47" s="39">
        <v>2625.35</v>
      </c>
      <c r="CC47" s="38">
        <v>411.00000000000006</v>
      </c>
      <c r="CE47" s="36">
        <v>872.01</v>
      </c>
      <c r="CG47" s="36">
        <v>426.66</v>
      </c>
      <c r="CH47" s="36">
        <v>219.02</v>
      </c>
      <c r="CI47" s="36">
        <v>322.83999999999997</v>
      </c>
      <c r="CJ47" s="36">
        <v>26787.59</v>
      </c>
      <c r="CK47" s="36">
        <v>13261.74</v>
      </c>
      <c r="CL47" s="36">
        <v>20024.66</v>
      </c>
      <c r="CM47" s="36">
        <v>407.84</v>
      </c>
      <c r="CN47" s="36">
        <v>227.9</v>
      </c>
      <c r="CO47" s="36">
        <v>317.94</v>
      </c>
      <c r="CP47" s="36">
        <v>44.92</v>
      </c>
      <c r="CQ47" s="36">
        <v>7.82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13</v>
      </c>
      <c r="E49" s="16"/>
      <c r="F49" s="16">
        <v>39</v>
      </c>
      <c r="G49" s="16"/>
      <c r="H49" s="16">
        <v>48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1:CC51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30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143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45568.341793981483</v>
      </c>
      <c r="C1">
        <f>YEAR(Дата_Сост)</f>
        <v>2024</v>
      </c>
      <c r="D1">
        <f>MONTH(Дата_Сост)</f>
        <v>10</v>
      </c>
      <c r="E1">
        <f>DAY(Дата_Сост)</f>
        <v>3</v>
      </c>
    </row>
    <row r="2" spans="1:5">
      <c r="A2" t="s">
        <v>82</v>
      </c>
      <c r="B2" s="2">
        <v>45558.498530092591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2024-09-23T07:00:04Z</dcterms:modified>
</cp:coreProperties>
</file>