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<sst xmlns="http://schemas.openxmlformats.org/spreadsheetml/2006/main" count="185" uniqueCount="155">
  <si>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</si>
  <si>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</si>
  <si>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</si>
  <si>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</si>
  <si>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</si>
  <si>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</si>
  <si>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</si>
  <si>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</si>
  <si>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</si>
  <si>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</si>
  <si>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</si>
  <si>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</si>
  <si>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</si>
  <si>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</si>
  <si>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</si>
  <si>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</si>
  <si>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</si>
  <si>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</si>
  <si>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</si>
  <si>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</si>
  <si>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</si>
  <si>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</si>
  <si>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</si>
  <si>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</si>
  <si>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</si>
  <si>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</si>
  <si>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</si>
  <si>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</si>
  <si>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</si>
  <si>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</si>
  <si>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</si>
  <si>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</si>
  <si>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</si>
  <si>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</si>
  <si>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</si>
  <si>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</si>
  <si>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</si>
  <si>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</si>
  <si>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</si>
  <si>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</si>
  <si>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</si>
  <si>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</si>
  <si>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</si>
  <si>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</si>
  <si>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</si>
  <si>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</si>
  <si>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</si>
  <si>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</si>
  <si>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</si>
  <si>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</si>
  <si>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</si>
  <si>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</si>
  <si>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</si>
  <si>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</si>
  <si>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</si>
  <si>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</si>
  <si>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</si>
  <si>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</si>
  <si>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</si>
  <si>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</si>
  <si>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</si>
  <si>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</si>
  <si>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</si>
  <si>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</si>
  <si>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</si>
  <si>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</si>
  <si>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</si>
  <si>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</si>
  <si>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</si>
  <si>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</si>
  <si>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</si>
  <si>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</si>
  <si>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</si>
  <si>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</si>
  <si>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</si>
  <si>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</si>
  <si>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</si>
  <si>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</si>
  <si>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</si>
  <si>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</si>
  <si>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</si>
  <si>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</si>
  <si>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</si>
  <si>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</si>
  <si>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</si>
  <si>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</si>
  <si>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</si>
  <si>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</si>
  <si>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</si>
  <si>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</si>
  <si>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</si>
  <si>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</si>
  <si>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</si>
  <si>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</si>
  <si>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</si>
  <si>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</si>
  <si>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</si>
  <si>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</si>
  <si>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</si>
  <si>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отварного картофеля с соленым огурцом, репчатым луком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</si>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</sst>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48" sqref="H4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6" t="s">
        <v>87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</row>
    <row r="2" spans="1:96" s="1" customFormat="1" ht="20.25" customHeight="1">
      <c r="A2" s="79" t="str">
        <f>"МЕНЮ НА " &amp; Dop!E1 &amp; "." &amp;Dop!D1 &amp; "." &amp; Dop!C1 &amp; "г."</f>
        <v>МЕНЮ НА 8.10.2024г.</v>
      </c>
      <c r="B2" s="79"/>
      <c r="C2" s="79"/>
      <c r="D2" s="79"/>
      <c r="E2" s="79"/>
      <c r="F2" s="79"/>
      <c r="G2" s="79"/>
      <c r="H2" s="79"/>
      <c r="I2" s="79"/>
    </row>
    <row r="3" spans="1:96" s="6" customFormat="1">
      <c r="A3" s="4"/>
      <c r="B3" s="4" t="str">
        <f>"8 октября 2024 г."</f>
        <v>8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80" t="s">
        <v>75</v>
      </c>
      <c r="B8" s="82" t="s">
        <v>0</v>
      </c>
      <c r="C8" s="82" t="s">
        <v>6</v>
      </c>
      <c r="D8" s="82" t="s">
        <v>2</v>
      </c>
      <c r="E8" s="82"/>
      <c r="F8" s="82" t="s">
        <v>8</v>
      </c>
      <c r="G8" s="82"/>
      <c r="H8" s="82" t="s">
        <v>7</v>
      </c>
      <c r="I8" s="77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3" t="s">
        <v>74</v>
      </c>
      <c r="X8" s="83"/>
      <c r="Y8" s="83"/>
      <c r="Z8" s="83"/>
      <c r="AA8" s="83" t="s">
        <v>76</v>
      </c>
      <c r="AB8" s="83"/>
      <c r="AC8" s="83"/>
      <c r="AD8" s="83"/>
      <c r="AE8" s="83"/>
      <c r="AF8" s="83"/>
      <c r="AG8" s="83"/>
      <c r="AH8" s="83"/>
      <c r="AI8" s="84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7" t="s">
        <v>89</v>
      </c>
      <c r="CR8" s="77" t="s">
        <v>88</v>
      </c>
    </row>
    <row r="9" spans="1:96" ht="21.6" customHeight="1">
      <c r="A9" s="81"/>
      <c r="B9" s="82"/>
      <c r="C9" s="82"/>
      <c r="D9" s="10" t="s">
        <v>1</v>
      </c>
      <c r="E9" s="10" t="s">
        <v>3</v>
      </c>
      <c r="F9" s="10" t="s">
        <v>1</v>
      </c>
      <c r="G9" s="10" t="s">
        <v>4</v>
      </c>
      <c r="H9" s="82"/>
      <c r="I9" s="7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8"/>
      <c r="CR9" s="78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"150"</f>
        <v>150</v>
      </c>
      <c r="D11" s="25">
        <v>4.12</v>
      </c>
      <c r="E11" s="25">
        <v>1.77</v>
      </c>
      <c r="F11" s="25">
        <v>4.53</v>
      </c>
      <c r="G11" s="25">
        <v>0.56999999999999995</v>
      </c>
      <c r="H11" s="25">
        <v>19.95</v>
      </c>
      <c r="I11" s="25">
        <v>136.0686065121952</v>
      </c>
      <c r="J11" s="26">
        <v>2.99</v>
      </c>
      <c r="K11" s="26">
        <v>0.08</v>
      </c>
      <c r="L11" s="26">
        <v>0</v>
      </c>
      <c r="M11" s="26">
        <v>0</v>
      </c>
      <c r="N11" s="26">
        <v>4.96</v>
      </c>
      <c r="O11" s="26">
        <v>14.21</v>
      </c>
      <c r="P11" s="26">
        <v>0.77</v>
      </c>
      <c r="Q11" s="26">
        <v>0</v>
      </c>
      <c r="R11" s="26">
        <v>0</v>
      </c>
      <c r="S11" s="26">
        <v>0.06</v>
      </c>
      <c r="T11" s="26">
        <v>1.26</v>
      </c>
      <c r="U11" s="26">
        <v>258.89999999999998</v>
      </c>
      <c r="V11" s="26">
        <v>115.63</v>
      </c>
      <c r="W11" s="26">
        <v>71.150000000000006</v>
      </c>
      <c r="X11" s="26">
        <v>19.399999999999999</v>
      </c>
      <c r="Y11" s="26">
        <v>84.64</v>
      </c>
      <c r="Z11" s="26">
        <v>0.5</v>
      </c>
      <c r="AA11" s="26">
        <v>15.98</v>
      </c>
      <c r="AB11" s="26">
        <v>15.92</v>
      </c>
      <c r="AC11" s="26">
        <v>30.1</v>
      </c>
      <c r="AD11" s="26">
        <v>0.22</v>
      </c>
      <c r="AE11" s="26">
        <v>7.0000000000000007E-2</v>
      </c>
      <c r="AF11" s="26">
        <v>0.08</v>
      </c>
      <c r="AG11" s="26">
        <v>0.32</v>
      </c>
      <c r="AH11" s="26">
        <v>1.43</v>
      </c>
      <c r="AI11" s="26">
        <v>0.31</v>
      </c>
      <c r="AJ11" s="26">
        <v>0</v>
      </c>
      <c r="AK11" s="26">
        <v>199.48</v>
      </c>
      <c r="AL11" s="26">
        <v>189.44</v>
      </c>
      <c r="AM11" s="26">
        <v>437.82</v>
      </c>
      <c r="AN11" s="26">
        <v>187.95</v>
      </c>
      <c r="AO11" s="26">
        <v>96.15</v>
      </c>
      <c r="AP11" s="26">
        <v>156.61000000000001</v>
      </c>
      <c r="AQ11" s="26">
        <v>59.8</v>
      </c>
      <c r="AR11" s="26">
        <v>209.26</v>
      </c>
      <c r="AS11" s="26">
        <v>177.88</v>
      </c>
      <c r="AT11" s="26">
        <v>99.12</v>
      </c>
      <c r="AU11" s="26">
        <v>123.52</v>
      </c>
      <c r="AV11" s="26">
        <v>54.74</v>
      </c>
      <c r="AW11" s="26">
        <v>72.97</v>
      </c>
      <c r="AX11" s="26">
        <v>580.99</v>
      </c>
      <c r="AY11" s="26">
        <v>0</v>
      </c>
      <c r="AZ11" s="26">
        <v>201.06</v>
      </c>
      <c r="BA11" s="26">
        <v>142.99</v>
      </c>
      <c r="BB11" s="26">
        <v>184.46</v>
      </c>
      <c r="BC11" s="26">
        <v>58.38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0.26</v>
      </c>
      <c r="BJ11" s="26">
        <v>0</v>
      </c>
      <c r="BK11" s="26">
        <v>0.74</v>
      </c>
      <c r="BL11" s="26">
        <v>0</v>
      </c>
      <c r="BM11" s="26">
        <v>0.23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0.65</v>
      </c>
      <c r="BT11" s="26">
        <v>0</v>
      </c>
      <c r="BU11" s="26">
        <v>0</v>
      </c>
      <c r="BV11" s="26">
        <v>0.3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132.27000000000001</v>
      </c>
      <c r="CC11" s="25">
        <v>14.03</v>
      </c>
      <c r="CE11" s="23">
        <v>18.63</v>
      </c>
      <c r="CG11" s="23">
        <v>30.18</v>
      </c>
      <c r="CH11" s="23">
        <v>15.06</v>
      </c>
      <c r="CI11" s="23">
        <v>22.62</v>
      </c>
      <c r="CJ11" s="23">
        <v>1026.17</v>
      </c>
      <c r="CK11" s="23">
        <v>512.84</v>
      </c>
      <c r="CL11" s="23">
        <v>769.5</v>
      </c>
      <c r="CM11" s="23">
        <v>5.86</v>
      </c>
      <c r="CN11" s="23">
        <v>4.1500000000000004</v>
      </c>
      <c r="CO11" s="23">
        <v>5</v>
      </c>
      <c r="CP11" s="23">
        <v>2.2000000000000002</v>
      </c>
      <c r="CQ11" s="23">
        <v>0.59</v>
      </c>
      <c r="CR11" s="23">
        <v>8.5</v>
      </c>
    </row>
    <row r="12" spans="1:96" s="23" customFormat="1">
      <c r="A12" s="23" t="str">
        <f>"726/1"</f>
        <v>726/1</v>
      </c>
      <c r="B12" s="24" t="s">
        <v>94</v>
      </c>
      <c r="C12" s="25" t="str">
        <f>"120"</f>
        <v>120</v>
      </c>
      <c r="D12" s="25">
        <v>15.53</v>
      </c>
      <c r="E12" s="25">
        <v>0.08</v>
      </c>
      <c r="F12" s="25">
        <v>8.2799999999999994</v>
      </c>
      <c r="G12" s="25">
        <v>3.6</v>
      </c>
      <c r="H12" s="25">
        <v>83.87</v>
      </c>
      <c r="I12" s="25">
        <v>465.48802000000006</v>
      </c>
      <c r="J12" s="26">
        <v>5.31</v>
      </c>
      <c r="K12" s="26">
        <v>0.22</v>
      </c>
      <c r="L12" s="26">
        <v>0</v>
      </c>
      <c r="M12" s="26">
        <v>0</v>
      </c>
      <c r="N12" s="26">
        <v>29.27</v>
      </c>
      <c r="O12" s="26">
        <v>51.11</v>
      </c>
      <c r="P12" s="26">
        <v>3.49</v>
      </c>
      <c r="Q12" s="26">
        <v>0</v>
      </c>
      <c r="R12" s="26">
        <v>0</v>
      </c>
      <c r="S12" s="26">
        <v>0.36</v>
      </c>
      <c r="T12" s="26">
        <v>2.06</v>
      </c>
      <c r="U12" s="26">
        <v>516.29999999999995</v>
      </c>
      <c r="V12" s="26">
        <v>140.97999999999999</v>
      </c>
      <c r="W12" s="26">
        <v>25.34</v>
      </c>
      <c r="X12" s="26">
        <v>34.450000000000003</v>
      </c>
      <c r="Y12" s="26">
        <v>91.35</v>
      </c>
      <c r="Z12" s="26">
        <v>2.11</v>
      </c>
      <c r="AA12" s="26">
        <v>24</v>
      </c>
      <c r="AB12" s="26">
        <v>24</v>
      </c>
      <c r="AC12" s="26">
        <v>45</v>
      </c>
      <c r="AD12" s="26">
        <v>2.14</v>
      </c>
      <c r="AE12" s="26">
        <v>0.14000000000000001</v>
      </c>
      <c r="AF12" s="26">
        <v>0.06</v>
      </c>
      <c r="AG12" s="26">
        <v>1.54</v>
      </c>
      <c r="AH12" s="26">
        <v>3.62</v>
      </c>
      <c r="AI12" s="26">
        <v>0</v>
      </c>
      <c r="AJ12" s="26">
        <v>0</v>
      </c>
      <c r="AK12" s="26">
        <v>423.56</v>
      </c>
      <c r="AL12" s="26">
        <v>439.26</v>
      </c>
      <c r="AM12" s="26">
        <v>673.79</v>
      </c>
      <c r="AN12" s="26">
        <v>228.7</v>
      </c>
      <c r="AO12" s="26">
        <v>133.57</v>
      </c>
      <c r="AP12" s="26">
        <v>268.37</v>
      </c>
      <c r="AQ12" s="26">
        <v>103.31</v>
      </c>
      <c r="AR12" s="26">
        <v>477.71</v>
      </c>
      <c r="AS12" s="26">
        <v>297.79000000000002</v>
      </c>
      <c r="AT12" s="26">
        <v>411.91</v>
      </c>
      <c r="AU12" s="26">
        <v>344.89</v>
      </c>
      <c r="AV12" s="26">
        <v>184.9</v>
      </c>
      <c r="AW12" s="26">
        <v>318.10000000000002</v>
      </c>
      <c r="AX12" s="26">
        <v>2635.95</v>
      </c>
      <c r="AY12" s="26">
        <v>0</v>
      </c>
      <c r="AZ12" s="26">
        <v>858.41</v>
      </c>
      <c r="BA12" s="26">
        <v>378.44</v>
      </c>
      <c r="BB12" s="26">
        <v>254.36</v>
      </c>
      <c r="BC12" s="26">
        <v>196.08</v>
      </c>
      <c r="BD12" s="26">
        <v>0.24</v>
      </c>
      <c r="BE12" s="26">
        <v>0.11</v>
      </c>
      <c r="BF12" s="26">
        <v>0.06</v>
      </c>
      <c r="BG12" s="26">
        <v>0.13</v>
      </c>
      <c r="BH12" s="26">
        <v>0.16</v>
      </c>
      <c r="BI12" s="26">
        <v>0.72</v>
      </c>
      <c r="BJ12" s="26">
        <v>0</v>
      </c>
      <c r="BK12" s="26">
        <v>2.29</v>
      </c>
      <c r="BL12" s="26">
        <v>0</v>
      </c>
      <c r="BM12" s="26">
        <v>0.76</v>
      </c>
      <c r="BN12" s="26">
        <v>0.01</v>
      </c>
      <c r="BO12" s="26">
        <v>0</v>
      </c>
      <c r="BP12" s="26">
        <v>0</v>
      </c>
      <c r="BQ12" s="26">
        <v>0.14000000000000001</v>
      </c>
      <c r="BR12" s="26">
        <v>0.21</v>
      </c>
      <c r="BS12" s="26">
        <v>2.82</v>
      </c>
      <c r="BT12" s="26">
        <v>0</v>
      </c>
      <c r="BU12" s="26">
        <v>0</v>
      </c>
      <c r="BV12" s="26">
        <v>1.1499999999999999</v>
      </c>
      <c r="BW12" s="26">
        <v>0.03</v>
      </c>
      <c r="BX12" s="26">
        <v>0</v>
      </c>
      <c r="BY12" s="26">
        <v>0</v>
      </c>
      <c r="BZ12" s="26">
        <v>0</v>
      </c>
      <c r="CA12" s="26">
        <v>0</v>
      </c>
      <c r="CB12" s="26">
        <v>67.540000000000006</v>
      </c>
      <c r="CC12" s="25">
        <v>43.68</v>
      </c>
      <c r="CE12" s="23">
        <v>28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26.48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1.96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1.64</v>
      </c>
    </row>
    <row r="14" spans="1:96" s="74" customFormat="1" ht="15" customHeight="1">
      <c r="A14" s="74" t="str">
        <f>"29/11"</f>
        <v>29/11</v>
      </c>
      <c r="B14" s="75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7.4</v>
      </c>
      <c r="CE14" s="74">
        <v>1.1299999999999999</v>
      </c>
      <c r="CG14" s="74">
        <v>0.3</v>
      </c>
      <c r="CH14" s="74">
        <v>0.3</v>
      </c>
      <c r="CI14" s="74">
        <v>0.3</v>
      </c>
      <c r="CJ14" s="74">
        <v>30</v>
      </c>
      <c r="CK14" s="74">
        <v>12.3</v>
      </c>
      <c r="CL14" s="74">
        <v>21.15</v>
      </c>
      <c r="CM14" s="74">
        <v>0</v>
      </c>
      <c r="CN14" s="74">
        <v>0</v>
      </c>
      <c r="CO14" s="74">
        <v>0</v>
      </c>
      <c r="CP14" s="74">
        <v>6</v>
      </c>
      <c r="CQ14" s="74">
        <v>0</v>
      </c>
      <c r="CR14" s="74">
        <v>5.83</v>
      </c>
    </row>
    <row r="15" spans="1:96" s="27" customFormat="1" ht="11.4">
      <c r="B15" s="28" t="s">
        <v>97</v>
      </c>
      <c r="C15" s="29"/>
      <c r="D15" s="29">
        <v>21.92</v>
      </c>
      <c r="E15" s="29">
        <v>1.85</v>
      </c>
      <c r="F15" s="29">
        <v>13.08</v>
      </c>
      <c r="G15" s="29">
        <v>4.4400000000000004</v>
      </c>
      <c r="H15" s="29">
        <v>125.38</v>
      </c>
      <c r="I15" s="29">
        <v>698.83</v>
      </c>
      <c r="J15" s="30">
        <v>8.3000000000000007</v>
      </c>
      <c r="K15" s="30">
        <v>0.3</v>
      </c>
      <c r="L15" s="30">
        <v>0</v>
      </c>
      <c r="M15" s="30">
        <v>0</v>
      </c>
      <c r="N15" s="30">
        <v>41.66</v>
      </c>
      <c r="O15" s="30">
        <v>79</v>
      </c>
      <c r="P15" s="30">
        <v>4.7300000000000004</v>
      </c>
      <c r="Q15" s="30">
        <v>0</v>
      </c>
      <c r="R15" s="30">
        <v>0</v>
      </c>
      <c r="S15" s="30">
        <v>0.62</v>
      </c>
      <c r="T15" s="30">
        <v>3.99</v>
      </c>
      <c r="U15" s="30">
        <v>777.19</v>
      </c>
      <c r="V15" s="30">
        <v>286.04000000000002</v>
      </c>
      <c r="W15" s="30">
        <v>101.61</v>
      </c>
      <c r="X15" s="30">
        <v>55.7</v>
      </c>
      <c r="Y15" s="30">
        <v>179.2</v>
      </c>
      <c r="Z15" s="30">
        <v>2.67</v>
      </c>
      <c r="AA15" s="30">
        <v>39.979999999999997</v>
      </c>
      <c r="AB15" s="30">
        <v>46.67</v>
      </c>
      <c r="AC15" s="30">
        <v>76.3</v>
      </c>
      <c r="AD15" s="30">
        <v>2.39</v>
      </c>
      <c r="AE15" s="30">
        <v>0.21</v>
      </c>
      <c r="AF15" s="30">
        <v>0.14000000000000001</v>
      </c>
      <c r="AG15" s="30">
        <v>1.89</v>
      </c>
      <c r="AH15" s="30">
        <v>5.0999999999999996</v>
      </c>
      <c r="AI15" s="30">
        <v>3.91</v>
      </c>
      <c r="AJ15" s="30">
        <v>0</v>
      </c>
      <c r="AK15" s="30">
        <v>723.98</v>
      </c>
      <c r="AL15" s="30">
        <v>732.37</v>
      </c>
      <c r="AM15" s="30">
        <v>1267.24</v>
      </c>
      <c r="AN15" s="30">
        <v>472.57</v>
      </c>
      <c r="AO15" s="30">
        <v>261.64999999999998</v>
      </c>
      <c r="AP15" s="30">
        <v>486.92</v>
      </c>
      <c r="AQ15" s="30">
        <v>186.69</v>
      </c>
      <c r="AR15" s="30">
        <v>799.51</v>
      </c>
      <c r="AS15" s="30">
        <v>549.33000000000004</v>
      </c>
      <c r="AT15" s="30">
        <v>613.22</v>
      </c>
      <c r="AU15" s="30">
        <v>560.48</v>
      </c>
      <c r="AV15" s="30">
        <v>282.55</v>
      </c>
      <c r="AW15" s="30">
        <v>475.16</v>
      </c>
      <c r="AX15" s="30">
        <v>3831.38</v>
      </c>
      <c r="AY15" s="30">
        <v>0</v>
      </c>
      <c r="AZ15" s="30">
        <v>1261.6199999999999</v>
      </c>
      <c r="BA15" s="30">
        <v>610.89</v>
      </c>
      <c r="BB15" s="30">
        <v>497.52</v>
      </c>
      <c r="BC15" s="30">
        <v>300.68</v>
      </c>
      <c r="BD15" s="30">
        <v>0.32</v>
      </c>
      <c r="BE15" s="30">
        <v>0.15</v>
      </c>
      <c r="BF15" s="30">
        <v>0.08</v>
      </c>
      <c r="BG15" s="30">
        <v>0.18</v>
      </c>
      <c r="BH15" s="30">
        <v>0.22</v>
      </c>
      <c r="BI15" s="30">
        <v>0.98</v>
      </c>
      <c r="BJ15" s="30">
        <v>0</v>
      </c>
      <c r="BK15" s="30">
        <v>3.06</v>
      </c>
      <c r="BL15" s="30">
        <v>0</v>
      </c>
      <c r="BM15" s="30">
        <v>0.99</v>
      </c>
      <c r="BN15" s="30">
        <v>0.01</v>
      </c>
      <c r="BO15" s="30">
        <v>0</v>
      </c>
      <c r="BP15" s="30">
        <v>0</v>
      </c>
      <c r="BQ15" s="30">
        <v>0.19</v>
      </c>
      <c r="BR15" s="30">
        <v>0.28999999999999998</v>
      </c>
      <c r="BS15" s="30">
        <v>3.49</v>
      </c>
      <c r="BT15" s="30">
        <v>0</v>
      </c>
      <c r="BU15" s="30">
        <v>0</v>
      </c>
      <c r="BV15" s="30">
        <v>1.53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419.75</v>
      </c>
      <c r="CC15" s="29">
        <f>SUM($CC$10:$CC$14)</f>
        <v>67.070000000000007</v>
      </c>
      <c r="CD15" s="27">
        <f>$I$15/$I$51*100</f>
        <v>18.546049977707483</v>
      </c>
      <c r="CE15" s="27">
        <v>47.76</v>
      </c>
      <c r="CG15" s="27">
        <v>30.48</v>
      </c>
      <c r="CH15" s="27">
        <v>15.36</v>
      </c>
      <c r="CI15" s="27">
        <v>22.92</v>
      </c>
      <c r="CJ15" s="27">
        <v>2634.99</v>
      </c>
      <c r="CK15" s="27">
        <v>1133.4000000000001</v>
      </c>
      <c r="CL15" s="27">
        <v>1884.2</v>
      </c>
      <c r="CM15" s="27">
        <v>18.489999999999998</v>
      </c>
      <c r="CN15" s="27">
        <v>16.78</v>
      </c>
      <c r="CO15" s="27">
        <v>17.63</v>
      </c>
      <c r="CP15" s="27">
        <v>8.1999999999999993</v>
      </c>
      <c r="CQ15" s="27">
        <v>0.59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"41/1"</f>
        <v>41/1</v>
      </c>
      <c r="B17" s="24" t="s">
        <v>99</v>
      </c>
      <c r="C17" s="25" t="str">
        <f>"60"</f>
        <v>60</v>
      </c>
      <c r="D17" s="25">
        <v>0.84</v>
      </c>
      <c r="E17" s="25">
        <v>0</v>
      </c>
      <c r="F17" s="25">
        <v>3.68</v>
      </c>
      <c r="G17" s="25">
        <v>3.68</v>
      </c>
      <c r="H17" s="25">
        <v>6.21</v>
      </c>
      <c r="I17" s="25">
        <v>60.576178656000003</v>
      </c>
      <c r="J17" s="26">
        <v>0.48</v>
      </c>
      <c r="K17" s="26">
        <v>2.34</v>
      </c>
      <c r="L17" s="26">
        <v>0</v>
      </c>
      <c r="M17" s="26">
        <v>0</v>
      </c>
      <c r="N17" s="26">
        <v>1.18</v>
      </c>
      <c r="O17" s="26">
        <v>4.28</v>
      </c>
      <c r="P17" s="26">
        <v>0.75</v>
      </c>
      <c r="Q17" s="26">
        <v>0</v>
      </c>
      <c r="R17" s="26">
        <v>0</v>
      </c>
      <c r="S17" s="26">
        <v>0.2</v>
      </c>
      <c r="T17" s="26">
        <v>1.4</v>
      </c>
      <c r="U17" s="26">
        <v>311.25</v>
      </c>
      <c r="V17" s="26">
        <v>180.46</v>
      </c>
      <c r="W17" s="26">
        <v>10.16</v>
      </c>
      <c r="X17" s="26">
        <v>10.050000000000001</v>
      </c>
      <c r="Y17" s="26">
        <v>25.07</v>
      </c>
      <c r="Z17" s="26">
        <v>0.43</v>
      </c>
      <c r="AA17" s="26">
        <v>0</v>
      </c>
      <c r="AB17" s="26">
        <v>10.65</v>
      </c>
      <c r="AC17" s="26">
        <v>1.86</v>
      </c>
      <c r="AD17" s="26">
        <v>1.65</v>
      </c>
      <c r="AE17" s="26">
        <v>0.03</v>
      </c>
      <c r="AF17" s="26">
        <v>0.02</v>
      </c>
      <c r="AG17" s="26">
        <v>0.34</v>
      </c>
      <c r="AH17" s="26">
        <v>0.65</v>
      </c>
      <c r="AI17" s="26">
        <v>2.85</v>
      </c>
      <c r="AJ17" s="26">
        <v>0</v>
      </c>
      <c r="AK17" s="26">
        <v>12.25</v>
      </c>
      <c r="AL17" s="26">
        <v>15.68</v>
      </c>
      <c r="AM17" s="26">
        <v>20.27</v>
      </c>
      <c r="AN17" s="26">
        <v>22.55</v>
      </c>
      <c r="AO17" s="26">
        <v>4.05</v>
      </c>
      <c r="AP17" s="26">
        <v>15.68</v>
      </c>
      <c r="AQ17" s="26">
        <v>6.87</v>
      </c>
      <c r="AR17" s="26">
        <v>15.28</v>
      </c>
      <c r="AS17" s="26">
        <v>17.37</v>
      </c>
      <c r="AT17" s="26">
        <v>47.92</v>
      </c>
      <c r="AU17" s="26">
        <v>20.96</v>
      </c>
      <c r="AV17" s="26">
        <v>4.21</v>
      </c>
      <c r="AW17" s="26">
        <v>12.28</v>
      </c>
      <c r="AX17" s="26">
        <v>65.88</v>
      </c>
      <c r="AY17" s="26">
        <v>0</v>
      </c>
      <c r="AZ17" s="26">
        <v>8.98</v>
      </c>
      <c r="BA17" s="26">
        <v>8.09</v>
      </c>
      <c r="BB17" s="26">
        <v>8.98</v>
      </c>
      <c r="BC17" s="26">
        <v>3.89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0.89</v>
      </c>
      <c r="BT17" s="26">
        <v>0</v>
      </c>
      <c r="BU17" s="26">
        <v>0</v>
      </c>
      <c r="BV17" s="26">
        <v>2.11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48.03</v>
      </c>
      <c r="CC17" s="25">
        <v>10.02</v>
      </c>
      <c r="CE17" s="23">
        <v>1.77</v>
      </c>
      <c r="CG17" s="23">
        <v>14.51</v>
      </c>
      <c r="CH17" s="23">
        <v>8.4</v>
      </c>
      <c r="CI17" s="23">
        <v>11.45</v>
      </c>
      <c r="CJ17" s="23">
        <v>338.18</v>
      </c>
      <c r="CK17" s="23">
        <v>170.13</v>
      </c>
      <c r="CL17" s="23">
        <v>254.15</v>
      </c>
      <c r="CM17" s="23">
        <v>6.96</v>
      </c>
      <c r="CN17" s="23">
        <v>1.62</v>
      </c>
      <c r="CO17" s="23">
        <v>4.29</v>
      </c>
      <c r="CP17" s="23">
        <v>0</v>
      </c>
      <c r="CQ17" s="23">
        <v>0.3</v>
      </c>
      <c r="CR17" s="23">
        <v>6.07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13.97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8.4700000000000006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8.5299999999999994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5.17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49.4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30.06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2.1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1.27</v>
      </c>
    </row>
    <row r="22" spans="1:96" s="23" customFormat="1">
      <c r="A22" s="23" t="str">
        <f>"2"</f>
        <v>2</v>
      </c>
      <c r="B22" s="24" t="s">
        <v>95</v>
      </c>
      <c r="C22" s="25" t="str">
        <f>"40"</f>
        <v>40</v>
      </c>
      <c r="D22" s="25">
        <v>2.64</v>
      </c>
      <c r="E22" s="25">
        <v>0</v>
      </c>
      <c r="F22" s="25">
        <v>0.26</v>
      </c>
      <c r="G22" s="25">
        <v>0.26</v>
      </c>
      <c r="H22" s="25">
        <v>18.760000000000002</v>
      </c>
      <c r="I22" s="25">
        <v>89.560399999999987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18.239999999999998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0.72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127.72</v>
      </c>
      <c r="AL22" s="26">
        <v>132.94</v>
      </c>
      <c r="AM22" s="26">
        <v>203.58</v>
      </c>
      <c r="AN22" s="26">
        <v>67.510000000000005</v>
      </c>
      <c r="AO22" s="26">
        <v>40.020000000000003</v>
      </c>
      <c r="AP22" s="26">
        <v>80.040000000000006</v>
      </c>
      <c r="AQ22" s="26">
        <v>30.28</v>
      </c>
      <c r="AR22" s="26">
        <v>144.77000000000001</v>
      </c>
      <c r="AS22" s="26">
        <v>89.78</v>
      </c>
      <c r="AT22" s="26">
        <v>125.28</v>
      </c>
      <c r="AU22" s="26">
        <v>103.36</v>
      </c>
      <c r="AV22" s="26">
        <v>54.29</v>
      </c>
      <c r="AW22" s="26">
        <v>96.05</v>
      </c>
      <c r="AX22" s="26">
        <v>803.18</v>
      </c>
      <c r="AY22" s="26">
        <v>0</v>
      </c>
      <c r="AZ22" s="26">
        <v>261.7</v>
      </c>
      <c r="BA22" s="26">
        <v>113.8</v>
      </c>
      <c r="BB22" s="26">
        <v>75.52</v>
      </c>
      <c r="BC22" s="26">
        <v>59.86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15.64</v>
      </c>
      <c r="CC22" s="25">
        <v>2.62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2.1800000000000002</v>
      </c>
    </row>
    <row r="23" spans="1:96" s="23" customFormat="1">
      <c r="A23" s="23" t="str">
        <f>"3"</f>
        <v>3</v>
      </c>
      <c r="B23" s="24" t="s">
        <v>104</v>
      </c>
      <c r="C23" s="25" t="str">
        <f>"38,1"</f>
        <v>38,1</v>
      </c>
      <c r="D23" s="25">
        <v>2.5099999999999998</v>
      </c>
      <c r="E23" s="25">
        <v>0</v>
      </c>
      <c r="F23" s="25">
        <v>0.46</v>
      </c>
      <c r="G23" s="25">
        <v>0.46</v>
      </c>
      <c r="H23" s="25">
        <v>15.89</v>
      </c>
      <c r="I23" s="25">
        <v>73.677779999999998</v>
      </c>
      <c r="J23" s="26">
        <v>0.08</v>
      </c>
      <c r="K23" s="26">
        <v>0</v>
      </c>
      <c r="L23" s="26">
        <v>0</v>
      </c>
      <c r="M23" s="26">
        <v>0</v>
      </c>
      <c r="N23" s="26">
        <v>0.46</v>
      </c>
      <c r="O23" s="26">
        <v>12.27</v>
      </c>
      <c r="P23" s="26">
        <v>3.16</v>
      </c>
      <c r="Q23" s="26">
        <v>0</v>
      </c>
      <c r="R23" s="26">
        <v>0</v>
      </c>
      <c r="S23" s="26">
        <v>0.38</v>
      </c>
      <c r="T23" s="26">
        <v>0.95</v>
      </c>
      <c r="U23" s="26">
        <v>232.41</v>
      </c>
      <c r="V23" s="26">
        <v>93.35</v>
      </c>
      <c r="W23" s="26">
        <v>13.34</v>
      </c>
      <c r="X23" s="26">
        <v>17.91</v>
      </c>
      <c r="Y23" s="26">
        <v>60.2</v>
      </c>
      <c r="Z23" s="26">
        <v>1.49</v>
      </c>
      <c r="AA23" s="26">
        <v>0</v>
      </c>
      <c r="AB23" s="26">
        <v>1.91</v>
      </c>
      <c r="AC23" s="26">
        <v>0.38</v>
      </c>
      <c r="AD23" s="26">
        <v>0.53</v>
      </c>
      <c r="AE23" s="26">
        <v>7.0000000000000007E-2</v>
      </c>
      <c r="AF23" s="26">
        <v>0.03</v>
      </c>
      <c r="AG23" s="26">
        <v>0.27</v>
      </c>
      <c r="AH23" s="26">
        <v>0.76</v>
      </c>
      <c r="AI23" s="26">
        <v>0</v>
      </c>
      <c r="AJ23" s="26">
        <v>0</v>
      </c>
      <c r="AK23" s="26">
        <v>122.68</v>
      </c>
      <c r="AL23" s="26">
        <v>94.49</v>
      </c>
      <c r="AM23" s="26">
        <v>162.69</v>
      </c>
      <c r="AN23" s="26">
        <v>84.96</v>
      </c>
      <c r="AO23" s="26">
        <v>35.43</v>
      </c>
      <c r="AP23" s="26">
        <v>75.44</v>
      </c>
      <c r="AQ23" s="26">
        <v>30.48</v>
      </c>
      <c r="AR23" s="26">
        <v>141.35</v>
      </c>
      <c r="AS23" s="26">
        <v>113.16</v>
      </c>
      <c r="AT23" s="26">
        <v>110.87</v>
      </c>
      <c r="AU23" s="26">
        <v>176.78</v>
      </c>
      <c r="AV23" s="26">
        <v>47.24</v>
      </c>
      <c r="AW23" s="26">
        <v>118.11</v>
      </c>
      <c r="AX23" s="26">
        <v>582.54999999999995</v>
      </c>
      <c r="AY23" s="26">
        <v>0</v>
      </c>
      <c r="AZ23" s="26">
        <v>200.41</v>
      </c>
      <c r="BA23" s="26">
        <v>110.87</v>
      </c>
      <c r="BB23" s="26">
        <v>68.58</v>
      </c>
      <c r="BC23" s="26">
        <v>49.53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0.05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0.18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17.91</v>
      </c>
      <c r="CC23" s="25">
        <v>2.42</v>
      </c>
      <c r="CE23" s="23">
        <v>0.32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2.0099999999999998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6.7</v>
      </c>
    </row>
    <row r="25" spans="1:96" s="27" customFormat="1" ht="11.4">
      <c r="B25" s="28" t="s">
        <v>106</v>
      </c>
      <c r="C25" s="29"/>
      <c r="D25" s="29">
        <v>28.37</v>
      </c>
      <c r="E25" s="29">
        <v>14.33</v>
      </c>
      <c r="F25" s="29">
        <v>28.86</v>
      </c>
      <c r="G25" s="29">
        <v>13.67</v>
      </c>
      <c r="H25" s="29">
        <v>120</v>
      </c>
      <c r="I25" s="29">
        <v>834.66</v>
      </c>
      <c r="J25" s="30">
        <v>7.99</v>
      </c>
      <c r="K25" s="30">
        <v>7.62</v>
      </c>
      <c r="L25" s="30">
        <v>0</v>
      </c>
      <c r="M25" s="30">
        <v>0</v>
      </c>
      <c r="N25" s="30">
        <v>30.63</v>
      </c>
      <c r="O25" s="30">
        <v>76.45</v>
      </c>
      <c r="P25" s="30">
        <v>12.92</v>
      </c>
      <c r="Q25" s="30">
        <v>0</v>
      </c>
      <c r="R25" s="30">
        <v>0</v>
      </c>
      <c r="S25" s="30">
        <v>1.93</v>
      </c>
      <c r="T25" s="30">
        <v>9.49</v>
      </c>
      <c r="U25" s="30">
        <v>1754.91</v>
      </c>
      <c r="V25" s="30">
        <v>886.5</v>
      </c>
      <c r="W25" s="30">
        <v>118.64</v>
      </c>
      <c r="X25" s="30">
        <v>81.77</v>
      </c>
      <c r="Y25" s="30">
        <v>321.06</v>
      </c>
      <c r="Z25" s="30">
        <v>5.77</v>
      </c>
      <c r="AA25" s="30">
        <v>59.42</v>
      </c>
      <c r="AB25" s="30">
        <v>3624.14</v>
      </c>
      <c r="AC25" s="30">
        <v>835.78</v>
      </c>
      <c r="AD25" s="30">
        <v>7.97</v>
      </c>
      <c r="AE25" s="30">
        <v>0.28000000000000003</v>
      </c>
      <c r="AF25" s="30">
        <v>0.32</v>
      </c>
      <c r="AG25" s="30">
        <v>6.37</v>
      </c>
      <c r="AH25" s="30">
        <v>13.73</v>
      </c>
      <c r="AI25" s="30">
        <v>89.71</v>
      </c>
      <c r="AJ25" s="30">
        <v>0</v>
      </c>
      <c r="AK25" s="30">
        <v>1382.86</v>
      </c>
      <c r="AL25" s="30">
        <v>1383.11</v>
      </c>
      <c r="AM25" s="30">
        <v>2168.08</v>
      </c>
      <c r="AN25" s="30">
        <v>1875.96</v>
      </c>
      <c r="AO25" s="30">
        <v>576.99</v>
      </c>
      <c r="AP25" s="30">
        <v>1118.94</v>
      </c>
      <c r="AQ25" s="30">
        <v>174.63</v>
      </c>
      <c r="AR25" s="30">
        <v>1353.78</v>
      </c>
      <c r="AS25" s="30">
        <v>578.52</v>
      </c>
      <c r="AT25" s="30">
        <v>736.23</v>
      </c>
      <c r="AU25" s="30">
        <v>922.73</v>
      </c>
      <c r="AV25" s="30">
        <v>626.5</v>
      </c>
      <c r="AW25" s="30">
        <v>548.29</v>
      </c>
      <c r="AX25" s="30">
        <v>3758.29</v>
      </c>
      <c r="AY25" s="30">
        <v>1.32</v>
      </c>
      <c r="AZ25" s="30">
        <v>1131.6099999999999</v>
      </c>
      <c r="BA25" s="30">
        <v>686.46</v>
      </c>
      <c r="BB25" s="30">
        <v>851.97</v>
      </c>
      <c r="BC25" s="30">
        <v>432.38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1.61</v>
      </c>
      <c r="BL25" s="30">
        <v>0</v>
      </c>
      <c r="BM25" s="30">
        <v>0.68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3.28</v>
      </c>
      <c r="BT25" s="30">
        <v>0</v>
      </c>
      <c r="BU25" s="30">
        <v>0</v>
      </c>
      <c r="BV25" s="30">
        <v>7.44</v>
      </c>
      <c r="BW25" s="30">
        <v>0.05</v>
      </c>
      <c r="BX25" s="30">
        <v>0</v>
      </c>
      <c r="BY25" s="30">
        <v>0</v>
      </c>
      <c r="BZ25" s="30">
        <v>0</v>
      </c>
      <c r="CA25" s="30">
        <v>0</v>
      </c>
      <c r="CB25" s="30">
        <v>681.38</v>
      </c>
      <c r="CC25" s="29">
        <f>SUM($CC$16:$CC$24)</f>
        <v>100.12</v>
      </c>
      <c r="CD25" s="27">
        <f>$I$25/$I$51*100</f>
        <v>22.150803592280418</v>
      </c>
      <c r="CE25" s="27">
        <v>663.45</v>
      </c>
      <c r="CG25" s="27">
        <v>173.96</v>
      </c>
      <c r="CH25" s="27">
        <v>99.44</v>
      </c>
      <c r="CI25" s="27">
        <v>136.69999999999999</v>
      </c>
      <c r="CJ25" s="27">
        <v>4553.3500000000004</v>
      </c>
      <c r="CK25" s="27">
        <v>2157.02</v>
      </c>
      <c r="CL25" s="27">
        <v>3355.19</v>
      </c>
      <c r="CM25" s="27">
        <v>138.4</v>
      </c>
      <c r="CN25" s="27">
        <v>83.51</v>
      </c>
      <c r="CO25" s="27">
        <v>110.99</v>
      </c>
      <c r="CP25" s="27">
        <v>11.04</v>
      </c>
      <c r="CQ25" s="27">
        <v>3.15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""</f>
        <v/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4.8</v>
      </c>
      <c r="G28" s="21">
        <v>0</v>
      </c>
      <c r="H28" s="21">
        <v>17.7</v>
      </c>
      <c r="I28" s="21">
        <v>116.45999999999998</v>
      </c>
      <c r="J28" s="22">
        <v>0</v>
      </c>
      <c r="K28" s="22">
        <v>0</v>
      </c>
      <c r="L28" s="22">
        <v>0</v>
      </c>
      <c r="M28" s="22">
        <v>0</v>
      </c>
      <c r="N28" s="22">
        <v>17.7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12.58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10.48</v>
      </c>
    </row>
    <row r="29" spans="1:96" s="27" customFormat="1" ht="11.4">
      <c r="B29" s="28" t="s">
        <v>110</v>
      </c>
      <c r="C29" s="29"/>
      <c r="D29" s="29">
        <v>2.5</v>
      </c>
      <c r="E29" s="29">
        <v>0</v>
      </c>
      <c r="F29" s="29">
        <v>5</v>
      </c>
      <c r="G29" s="29">
        <v>0</v>
      </c>
      <c r="H29" s="29">
        <v>38.299999999999997</v>
      </c>
      <c r="I29" s="29">
        <v>202.94</v>
      </c>
      <c r="J29" s="30">
        <v>0</v>
      </c>
      <c r="K29" s="30">
        <v>0</v>
      </c>
      <c r="L29" s="30">
        <v>0</v>
      </c>
      <c r="M29" s="30">
        <v>0</v>
      </c>
      <c r="N29" s="30">
        <v>37.5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23.810000000000002</v>
      </c>
      <c r="CD29" s="27">
        <f>$I$29/$I$51*100</f>
        <v>5.3857667565444478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8" customFormat="1" ht="11.4">
      <c r="A30" s="88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"250"</f>
        <v>250</v>
      </c>
      <c r="D32" s="25">
        <v>6.86</v>
      </c>
      <c r="E32" s="25">
        <v>2.95</v>
      </c>
      <c r="F32" s="25">
        <v>7.55</v>
      </c>
      <c r="G32" s="25">
        <v>0.95</v>
      </c>
      <c r="H32" s="25">
        <v>33.25</v>
      </c>
      <c r="I32" s="25">
        <v>226.78101085365856</v>
      </c>
      <c r="J32" s="26">
        <v>4.9800000000000004</v>
      </c>
      <c r="K32" s="26">
        <v>0.13</v>
      </c>
      <c r="L32" s="26">
        <v>0</v>
      </c>
      <c r="M32" s="26">
        <v>0</v>
      </c>
      <c r="N32" s="26">
        <v>8.27</v>
      </c>
      <c r="O32" s="26">
        <v>23.69</v>
      </c>
      <c r="P32" s="26">
        <v>1.29</v>
      </c>
      <c r="Q32" s="26">
        <v>0</v>
      </c>
      <c r="R32" s="26">
        <v>0</v>
      </c>
      <c r="S32" s="26">
        <v>0.1</v>
      </c>
      <c r="T32" s="26">
        <v>2.11</v>
      </c>
      <c r="U32" s="26">
        <v>431.5</v>
      </c>
      <c r="V32" s="26">
        <v>192.71</v>
      </c>
      <c r="W32" s="26">
        <v>118.58</v>
      </c>
      <c r="X32" s="26">
        <v>32.33</v>
      </c>
      <c r="Y32" s="26">
        <v>141.06</v>
      </c>
      <c r="Z32" s="26">
        <v>0.84</v>
      </c>
      <c r="AA32" s="26">
        <v>26.63</v>
      </c>
      <c r="AB32" s="26">
        <v>26.54</v>
      </c>
      <c r="AC32" s="26">
        <v>50.17</v>
      </c>
      <c r="AD32" s="26">
        <v>0.36</v>
      </c>
      <c r="AE32" s="26">
        <v>0.12</v>
      </c>
      <c r="AF32" s="26">
        <v>0.14000000000000001</v>
      </c>
      <c r="AG32" s="26">
        <v>0.54</v>
      </c>
      <c r="AH32" s="26">
        <v>2.38</v>
      </c>
      <c r="AI32" s="26">
        <v>0.52</v>
      </c>
      <c r="AJ32" s="26">
        <v>0</v>
      </c>
      <c r="AK32" s="26">
        <v>332.47</v>
      </c>
      <c r="AL32" s="26">
        <v>315.73</v>
      </c>
      <c r="AM32" s="26">
        <v>729.7</v>
      </c>
      <c r="AN32" s="26">
        <v>313.24</v>
      </c>
      <c r="AO32" s="26">
        <v>160.25</v>
      </c>
      <c r="AP32" s="26">
        <v>261.02</v>
      </c>
      <c r="AQ32" s="26">
        <v>99.66</v>
      </c>
      <c r="AR32" s="26">
        <v>348.76</v>
      </c>
      <c r="AS32" s="26">
        <v>296.47000000000003</v>
      </c>
      <c r="AT32" s="26">
        <v>165.2</v>
      </c>
      <c r="AU32" s="26">
        <v>205.87</v>
      </c>
      <c r="AV32" s="26">
        <v>91.23</v>
      </c>
      <c r="AW32" s="26">
        <v>121.62</v>
      </c>
      <c r="AX32" s="26">
        <v>968.31</v>
      </c>
      <c r="AY32" s="26">
        <v>0</v>
      </c>
      <c r="AZ32" s="26">
        <v>335.1</v>
      </c>
      <c r="BA32" s="26">
        <v>238.31</v>
      </c>
      <c r="BB32" s="26">
        <v>307.44</v>
      </c>
      <c r="BC32" s="26">
        <v>97.3</v>
      </c>
      <c r="BD32" s="26">
        <v>0.14000000000000001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0.43</v>
      </c>
      <c r="BJ32" s="26">
        <v>0</v>
      </c>
      <c r="BK32" s="26">
        <v>1.24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1.08</v>
      </c>
      <c r="BT32" s="26">
        <v>0</v>
      </c>
      <c r="BU32" s="26">
        <v>0</v>
      </c>
      <c r="BV32" s="26">
        <v>0.5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220.44</v>
      </c>
      <c r="CC32" s="25">
        <v>23.38</v>
      </c>
      <c r="CE32" s="23">
        <v>31.06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3.66</v>
      </c>
      <c r="CQ32" s="23">
        <v>0.98</v>
      </c>
      <c r="CR32" s="23">
        <v>14.17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43.68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26.48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3.27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2.73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7.4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5.83</v>
      </c>
    </row>
    <row r="36" spans="1:96" s="27" customFormat="1" ht="11.4">
      <c r="B36" s="28" t="s">
        <v>112</v>
      </c>
      <c r="C36" s="29"/>
      <c r="D36" s="29">
        <v>25.98</v>
      </c>
      <c r="E36" s="29">
        <v>3.03</v>
      </c>
      <c r="F36" s="29">
        <v>16.23</v>
      </c>
      <c r="G36" s="29">
        <v>4.95</v>
      </c>
      <c r="H36" s="29">
        <v>148.06</v>
      </c>
      <c r="I36" s="29">
        <v>834.32</v>
      </c>
      <c r="J36" s="30">
        <v>10.29</v>
      </c>
      <c r="K36" s="30">
        <v>0.35</v>
      </c>
      <c r="L36" s="30">
        <v>0</v>
      </c>
      <c r="M36" s="30">
        <v>0</v>
      </c>
      <c r="N36" s="30">
        <v>45.18</v>
      </c>
      <c r="O36" s="30">
        <v>97.59</v>
      </c>
      <c r="P36" s="30">
        <v>5.28</v>
      </c>
      <c r="Q36" s="30">
        <v>0</v>
      </c>
      <c r="R36" s="30">
        <v>0</v>
      </c>
      <c r="S36" s="30">
        <v>0.66</v>
      </c>
      <c r="T36" s="30">
        <v>5.19</v>
      </c>
      <c r="U36" s="30">
        <v>949.79</v>
      </c>
      <c r="V36" s="30">
        <v>363.12</v>
      </c>
      <c r="W36" s="30">
        <v>149.04</v>
      </c>
      <c r="X36" s="30">
        <v>68.63</v>
      </c>
      <c r="Y36" s="30">
        <v>235.62</v>
      </c>
      <c r="Z36" s="30">
        <v>3</v>
      </c>
      <c r="AA36" s="30">
        <v>50.63</v>
      </c>
      <c r="AB36" s="30">
        <v>57.29</v>
      </c>
      <c r="AC36" s="30">
        <v>96.37</v>
      </c>
      <c r="AD36" s="30">
        <v>2.5299999999999998</v>
      </c>
      <c r="AE36" s="30">
        <v>0.26</v>
      </c>
      <c r="AF36" s="30">
        <v>0.2</v>
      </c>
      <c r="AG36" s="30">
        <v>2.11</v>
      </c>
      <c r="AH36" s="30">
        <v>6.05</v>
      </c>
      <c r="AI36" s="30">
        <v>4.12</v>
      </c>
      <c r="AJ36" s="30">
        <v>0</v>
      </c>
      <c r="AK36" s="30">
        <v>920.83</v>
      </c>
      <c r="AL36" s="30">
        <v>925.13</v>
      </c>
      <c r="AM36" s="30">
        <v>1660.91</v>
      </c>
      <c r="AN36" s="30">
        <v>631.63</v>
      </c>
      <c r="AO36" s="30">
        <v>345.76</v>
      </c>
      <c r="AP36" s="30">
        <v>631.35</v>
      </c>
      <c r="AQ36" s="30">
        <v>241.7</v>
      </c>
      <c r="AR36" s="30">
        <v>1011.4</v>
      </c>
      <c r="AS36" s="30">
        <v>712.81</v>
      </c>
      <c r="AT36" s="30">
        <v>741.94</v>
      </c>
      <c r="AU36" s="30">
        <v>694.51</v>
      </c>
      <c r="AV36" s="30">
        <v>346.19</v>
      </c>
      <c r="AW36" s="30">
        <v>571.83000000000004</v>
      </c>
      <c r="AX36" s="30">
        <v>4620.3</v>
      </c>
      <c r="AY36" s="30">
        <v>0</v>
      </c>
      <c r="AZ36" s="30">
        <v>1526.51</v>
      </c>
      <c r="BA36" s="30">
        <v>763.12</v>
      </c>
      <c r="BB36" s="30">
        <v>658.25</v>
      </c>
      <c r="BC36" s="30">
        <v>369.53</v>
      </c>
      <c r="BD36" s="30">
        <v>0.38</v>
      </c>
      <c r="BE36" s="30">
        <v>0.17</v>
      </c>
      <c r="BF36" s="30">
        <v>0.09</v>
      </c>
      <c r="BG36" s="30">
        <v>0.21</v>
      </c>
      <c r="BH36" s="30">
        <v>0.25</v>
      </c>
      <c r="BI36" s="30">
        <v>1.1499999999999999</v>
      </c>
      <c r="BJ36" s="30">
        <v>0</v>
      </c>
      <c r="BK36" s="30">
        <v>3.57</v>
      </c>
      <c r="BL36" s="30">
        <v>0</v>
      </c>
      <c r="BM36" s="30">
        <v>1.1399999999999999</v>
      </c>
      <c r="BN36" s="30">
        <v>0.01</v>
      </c>
      <c r="BO36" s="30">
        <v>0</v>
      </c>
      <c r="BP36" s="30">
        <v>0</v>
      </c>
      <c r="BQ36" s="30">
        <v>0.22</v>
      </c>
      <c r="BR36" s="30">
        <v>0.35</v>
      </c>
      <c r="BS36" s="30">
        <v>3.93</v>
      </c>
      <c r="BT36" s="30">
        <v>0</v>
      </c>
      <c r="BU36" s="30">
        <v>0</v>
      </c>
      <c r="BV36" s="30">
        <v>1.79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515.75</v>
      </c>
      <c r="CC36" s="29">
        <f>SUM($CC$31:$CC$35)</f>
        <v>77.73</v>
      </c>
      <c r="CD36" s="27">
        <f>$I$36/$I$51*100</f>
        <v>22.14178042929025</v>
      </c>
      <c r="CE36" s="27">
        <v>60.18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9.66</v>
      </c>
      <c r="CQ36" s="27">
        <v>0.98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36">
      <c r="A38" s="23" t="str">
        <f>"41/1"</f>
        <v>41/1</v>
      </c>
      <c r="B38" s="24" t="s">
        <v>99</v>
      </c>
      <c r="C38" s="25" t="str">
        <f>"100"</f>
        <v>100</v>
      </c>
      <c r="D38" s="25">
        <v>1.4</v>
      </c>
      <c r="E38" s="25">
        <v>0</v>
      </c>
      <c r="F38" s="25">
        <v>6.13</v>
      </c>
      <c r="G38" s="25">
        <v>6.13</v>
      </c>
      <c r="H38" s="25">
        <v>10.35</v>
      </c>
      <c r="I38" s="25">
        <v>100.96029775999999</v>
      </c>
      <c r="J38" s="26">
        <v>0.8</v>
      </c>
      <c r="K38" s="26">
        <v>3.9</v>
      </c>
      <c r="L38" s="26">
        <v>0</v>
      </c>
      <c r="M38" s="26">
        <v>0</v>
      </c>
      <c r="N38" s="26">
        <v>1.97</v>
      </c>
      <c r="O38" s="26">
        <v>7.13</v>
      </c>
      <c r="P38" s="26">
        <v>1.25</v>
      </c>
      <c r="Q38" s="26">
        <v>0</v>
      </c>
      <c r="R38" s="26">
        <v>0</v>
      </c>
      <c r="S38" s="26">
        <v>0.33</v>
      </c>
      <c r="T38" s="26">
        <v>2.33</v>
      </c>
      <c r="U38" s="26">
        <v>518.75</v>
      </c>
      <c r="V38" s="26">
        <v>300.77</v>
      </c>
      <c r="W38" s="26">
        <v>16.940000000000001</v>
      </c>
      <c r="X38" s="26">
        <v>16.739999999999998</v>
      </c>
      <c r="Y38" s="26">
        <v>41.78</v>
      </c>
      <c r="Z38" s="26">
        <v>0.71</v>
      </c>
      <c r="AA38" s="26">
        <v>0</v>
      </c>
      <c r="AB38" s="26">
        <v>17.75</v>
      </c>
      <c r="AC38" s="26">
        <v>3.11</v>
      </c>
      <c r="AD38" s="26">
        <v>2.75</v>
      </c>
      <c r="AE38" s="26">
        <v>0.06</v>
      </c>
      <c r="AF38" s="26">
        <v>0.04</v>
      </c>
      <c r="AG38" s="26">
        <v>0.56999999999999995</v>
      </c>
      <c r="AH38" s="26">
        <v>1.08</v>
      </c>
      <c r="AI38" s="26">
        <v>4.75</v>
      </c>
      <c r="AJ38" s="26">
        <v>0</v>
      </c>
      <c r="AK38" s="26">
        <v>20.420000000000002</v>
      </c>
      <c r="AL38" s="26">
        <v>26.14</v>
      </c>
      <c r="AM38" s="26">
        <v>33.78</v>
      </c>
      <c r="AN38" s="26">
        <v>37.590000000000003</v>
      </c>
      <c r="AO38" s="26">
        <v>6.76</v>
      </c>
      <c r="AP38" s="26">
        <v>26.14</v>
      </c>
      <c r="AQ38" s="26">
        <v>11.45</v>
      </c>
      <c r="AR38" s="26">
        <v>25.46</v>
      </c>
      <c r="AS38" s="26">
        <v>28.95</v>
      </c>
      <c r="AT38" s="26">
        <v>79.86</v>
      </c>
      <c r="AU38" s="26">
        <v>34.94</v>
      </c>
      <c r="AV38" s="26">
        <v>7.01</v>
      </c>
      <c r="AW38" s="26">
        <v>20.47</v>
      </c>
      <c r="AX38" s="26">
        <v>109.81</v>
      </c>
      <c r="AY38" s="26">
        <v>0</v>
      </c>
      <c r="AZ38" s="26">
        <v>14.97</v>
      </c>
      <c r="BA38" s="26">
        <v>13.48</v>
      </c>
      <c r="BB38" s="26">
        <v>14.97</v>
      </c>
      <c r="BC38" s="26">
        <v>6.49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0.25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1.48</v>
      </c>
      <c r="BT38" s="26">
        <v>0</v>
      </c>
      <c r="BU38" s="26">
        <v>0</v>
      </c>
      <c r="BV38" s="26">
        <v>3.52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80.06</v>
      </c>
      <c r="CC38" s="25">
        <v>16.71</v>
      </c>
      <c r="CE38" s="23">
        <v>2.96</v>
      </c>
      <c r="CG38" s="23">
        <v>14.51</v>
      </c>
      <c r="CH38" s="23">
        <v>8.4</v>
      </c>
      <c r="CI38" s="23">
        <v>11.45</v>
      </c>
      <c r="CJ38" s="23">
        <v>338.18</v>
      </c>
      <c r="CK38" s="23">
        <v>170.13</v>
      </c>
      <c r="CL38" s="23">
        <v>254.15</v>
      </c>
      <c r="CM38" s="23">
        <v>6.96</v>
      </c>
      <c r="CN38" s="23">
        <v>1.62</v>
      </c>
      <c r="CO38" s="23">
        <v>4.29</v>
      </c>
      <c r="CP38" s="23">
        <v>0</v>
      </c>
      <c r="CQ38" s="23">
        <v>0.5</v>
      </c>
      <c r="CR38" s="23">
        <v>10.119999999999999</v>
      </c>
    </row>
    <row r="39" spans="1:96" s="23" customFormat="1">
      <c r="A39" s="23" t="str">
        <f>"4/2"</f>
        <v>4/2</v>
      </c>
      <c r="B39" s="24" t="s">
        <v>100</v>
      </c>
      <c r="C39" s="25" t="str">
        <f>"280"</f>
        <v>280</v>
      </c>
      <c r="D39" s="25">
        <v>2.4500000000000002</v>
      </c>
      <c r="E39" s="25">
        <v>0</v>
      </c>
      <c r="F39" s="25">
        <v>6.12</v>
      </c>
      <c r="G39" s="25">
        <v>5.9</v>
      </c>
      <c r="H39" s="25">
        <v>19.329999999999998</v>
      </c>
      <c r="I39" s="25">
        <v>136.02396371199998</v>
      </c>
      <c r="J39" s="26">
        <v>1.38</v>
      </c>
      <c r="K39" s="26">
        <v>3.64</v>
      </c>
      <c r="L39" s="26">
        <v>0</v>
      </c>
      <c r="M39" s="26">
        <v>0</v>
      </c>
      <c r="N39" s="26">
        <v>9.6300000000000008</v>
      </c>
      <c r="O39" s="26">
        <v>6.8</v>
      </c>
      <c r="P39" s="26">
        <v>2.9</v>
      </c>
      <c r="Q39" s="26">
        <v>0</v>
      </c>
      <c r="R39" s="26">
        <v>0</v>
      </c>
      <c r="S39" s="26">
        <v>0.28999999999999998</v>
      </c>
      <c r="T39" s="26">
        <v>3.01</v>
      </c>
      <c r="U39" s="26">
        <v>605.91999999999996</v>
      </c>
      <c r="V39" s="26">
        <v>479.95</v>
      </c>
      <c r="W39" s="26">
        <v>44.83</v>
      </c>
      <c r="X39" s="26">
        <v>30.1</v>
      </c>
      <c r="Y39" s="26">
        <v>69.069999999999993</v>
      </c>
      <c r="Z39" s="26">
        <v>1.5</v>
      </c>
      <c r="AA39" s="26">
        <v>4.2300000000000004</v>
      </c>
      <c r="AB39" s="26">
        <v>1091.25</v>
      </c>
      <c r="AC39" s="26">
        <v>234.51</v>
      </c>
      <c r="AD39" s="26">
        <v>2.68</v>
      </c>
      <c r="AE39" s="26">
        <v>0.06</v>
      </c>
      <c r="AF39" s="26">
        <v>7.0000000000000007E-2</v>
      </c>
      <c r="AG39" s="26">
        <v>0.74</v>
      </c>
      <c r="AH39" s="26">
        <v>1.41</v>
      </c>
      <c r="AI39" s="26">
        <v>7.64</v>
      </c>
      <c r="AJ39" s="26">
        <v>0</v>
      </c>
      <c r="AK39" s="26">
        <v>121.7</v>
      </c>
      <c r="AL39" s="26">
        <v>115.88</v>
      </c>
      <c r="AM39" s="26">
        <v>184.36</v>
      </c>
      <c r="AN39" s="26">
        <v>206.79</v>
      </c>
      <c r="AO39" s="26">
        <v>53.68</v>
      </c>
      <c r="AP39" s="26">
        <v>115.79</v>
      </c>
      <c r="AQ39" s="26">
        <v>34.26</v>
      </c>
      <c r="AR39" s="26">
        <v>106.84</v>
      </c>
      <c r="AS39" s="26">
        <v>136.19999999999999</v>
      </c>
      <c r="AT39" s="26">
        <v>200.9</v>
      </c>
      <c r="AU39" s="26">
        <v>401.73</v>
      </c>
      <c r="AV39" s="26">
        <v>65.349999999999994</v>
      </c>
      <c r="AW39" s="26">
        <v>113.89</v>
      </c>
      <c r="AX39" s="26">
        <v>537</v>
      </c>
      <c r="AY39" s="26">
        <v>0</v>
      </c>
      <c r="AZ39" s="26">
        <v>106.78</v>
      </c>
      <c r="BA39" s="26">
        <v>118.4</v>
      </c>
      <c r="BB39" s="26">
        <v>96.99</v>
      </c>
      <c r="BC39" s="26">
        <v>37.36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0.21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1.24</v>
      </c>
      <c r="BT39" s="26">
        <v>0</v>
      </c>
      <c r="BU39" s="26">
        <v>0</v>
      </c>
      <c r="BV39" s="26">
        <v>3.35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352.64</v>
      </c>
      <c r="CC39" s="25">
        <v>19.559999999999999</v>
      </c>
      <c r="CE39" s="23">
        <v>186.11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1.46</v>
      </c>
      <c r="CQ39" s="23">
        <v>1.46</v>
      </c>
      <c r="CR39" s="23">
        <v>11.85</v>
      </c>
    </row>
    <row r="40" spans="1:96" s="23" customFormat="1">
      <c r="A40" s="23" t="str">
        <f>"46/3"</f>
        <v>46/3</v>
      </c>
      <c r="B40" s="24" t="s">
        <v>101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11.38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6.9</v>
      </c>
    </row>
    <row r="41" spans="1:96" s="23" customFormat="1">
      <c r="A41" s="23" t="str">
        <f>"10/7"</f>
        <v>10/7</v>
      </c>
      <c r="B41" s="24" t="s">
        <v>102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49.4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30.06</v>
      </c>
    </row>
    <row r="42" spans="1:96" s="23" customFormat="1">
      <c r="A42" s="23" t="str">
        <f>"601"</f>
        <v>601</v>
      </c>
      <c r="B42" s="24" t="s">
        <v>103</v>
      </c>
      <c r="C42" s="25" t="str">
        <f>"50"</f>
        <v>50</v>
      </c>
      <c r="D42" s="25">
        <v>0.71</v>
      </c>
      <c r="E42" s="25">
        <v>0</v>
      </c>
      <c r="F42" s="25">
        <v>1.49</v>
      </c>
      <c r="G42" s="25">
        <v>0.05</v>
      </c>
      <c r="H42" s="25">
        <v>2.9</v>
      </c>
      <c r="I42" s="25">
        <v>28.0827399625</v>
      </c>
      <c r="J42" s="26">
        <v>1.1299999999999999</v>
      </c>
      <c r="K42" s="26">
        <v>0</v>
      </c>
      <c r="L42" s="26">
        <v>0</v>
      </c>
      <c r="M42" s="26">
        <v>0</v>
      </c>
      <c r="N42" s="26">
        <v>0.65</v>
      </c>
      <c r="O42" s="26">
        <v>2.12</v>
      </c>
      <c r="P42" s="26">
        <v>0.12</v>
      </c>
      <c r="Q42" s="26">
        <v>0</v>
      </c>
      <c r="R42" s="26">
        <v>0</v>
      </c>
      <c r="S42" s="26">
        <v>0.14000000000000001</v>
      </c>
      <c r="T42" s="26">
        <v>0.95</v>
      </c>
      <c r="U42" s="26">
        <v>327.92</v>
      </c>
      <c r="V42" s="26">
        <v>26.39</v>
      </c>
      <c r="W42" s="26">
        <v>12</v>
      </c>
      <c r="X42" s="26">
        <v>2.12</v>
      </c>
      <c r="Y42" s="26">
        <v>9.64</v>
      </c>
      <c r="Z42" s="26">
        <v>0.1</v>
      </c>
      <c r="AA42" s="26">
        <v>4.5</v>
      </c>
      <c r="AB42" s="26">
        <v>24.8</v>
      </c>
      <c r="AC42" s="26">
        <v>17.88</v>
      </c>
      <c r="AD42" s="26">
        <v>0.11</v>
      </c>
      <c r="AE42" s="26">
        <v>0.01</v>
      </c>
      <c r="AF42" s="26">
        <v>0.01</v>
      </c>
      <c r="AG42" s="26">
        <v>0.06</v>
      </c>
      <c r="AH42" s="26">
        <v>0.23</v>
      </c>
      <c r="AI42" s="26">
        <v>0.28000000000000003</v>
      </c>
      <c r="AJ42" s="26">
        <v>0</v>
      </c>
      <c r="AK42" s="26">
        <v>15.61</v>
      </c>
      <c r="AL42" s="26">
        <v>14.25</v>
      </c>
      <c r="AM42" s="26">
        <v>26.71</v>
      </c>
      <c r="AN42" s="26">
        <v>8.2799999999999994</v>
      </c>
      <c r="AO42" s="26">
        <v>5.07</v>
      </c>
      <c r="AP42" s="26">
        <v>10.3</v>
      </c>
      <c r="AQ42" s="26">
        <v>3.31</v>
      </c>
      <c r="AR42" s="26">
        <v>16.57</v>
      </c>
      <c r="AS42" s="26">
        <v>10.93</v>
      </c>
      <c r="AT42" s="26">
        <v>13.25</v>
      </c>
      <c r="AU42" s="26">
        <v>11.27</v>
      </c>
      <c r="AV42" s="26">
        <v>6.63</v>
      </c>
      <c r="AW42" s="26">
        <v>11.6</v>
      </c>
      <c r="AX42" s="26">
        <v>102.06</v>
      </c>
      <c r="AY42" s="26">
        <v>0</v>
      </c>
      <c r="AZ42" s="26">
        <v>32.14</v>
      </c>
      <c r="BA42" s="26">
        <v>16.57</v>
      </c>
      <c r="BB42" s="26">
        <v>8.2799999999999994</v>
      </c>
      <c r="BC42" s="26">
        <v>6.63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0.02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48.76</v>
      </c>
      <c r="CC42" s="25">
        <v>5.24</v>
      </c>
      <c r="CE42" s="23">
        <v>8.6300000000000008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0.83</v>
      </c>
      <c r="CR42" s="23">
        <v>3.17</v>
      </c>
    </row>
    <row r="43" spans="1:96" s="23" customFormat="1">
      <c r="A43" s="23" t="str">
        <f>"2"</f>
        <v>2</v>
      </c>
      <c r="B43" s="24" t="s">
        <v>95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2.62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2.1800000000000002</v>
      </c>
    </row>
    <row r="44" spans="1:96" s="23" customFormat="1">
      <c r="A44" s="23" t="str">
        <f>"3"</f>
        <v>3</v>
      </c>
      <c r="B44" s="24" t="s">
        <v>104</v>
      </c>
      <c r="C44" s="25" t="str">
        <f>"39,3"</f>
        <v>39,3</v>
      </c>
      <c r="D44" s="25">
        <v>2.59</v>
      </c>
      <c r="E44" s="25">
        <v>0</v>
      </c>
      <c r="F44" s="25">
        <v>0.47</v>
      </c>
      <c r="G44" s="25">
        <v>0.47</v>
      </c>
      <c r="H44" s="25">
        <v>16.39</v>
      </c>
      <c r="I44" s="25">
        <v>75.998339999999985</v>
      </c>
      <c r="J44" s="26">
        <v>0.08</v>
      </c>
      <c r="K44" s="26">
        <v>0</v>
      </c>
      <c r="L44" s="26">
        <v>0</v>
      </c>
      <c r="M44" s="26">
        <v>0</v>
      </c>
      <c r="N44" s="26">
        <v>0.47</v>
      </c>
      <c r="O44" s="26">
        <v>12.65</v>
      </c>
      <c r="P44" s="26">
        <v>3.26</v>
      </c>
      <c r="Q44" s="26">
        <v>0</v>
      </c>
      <c r="R44" s="26">
        <v>0</v>
      </c>
      <c r="S44" s="26">
        <v>0.39</v>
      </c>
      <c r="T44" s="26">
        <v>0.98</v>
      </c>
      <c r="U44" s="26">
        <v>239.73</v>
      </c>
      <c r="V44" s="26">
        <v>96.29</v>
      </c>
      <c r="W44" s="26">
        <v>13.76</v>
      </c>
      <c r="X44" s="26">
        <v>18.47</v>
      </c>
      <c r="Y44" s="26">
        <v>62.09</v>
      </c>
      <c r="Z44" s="26">
        <v>1.53</v>
      </c>
      <c r="AA44" s="26">
        <v>0</v>
      </c>
      <c r="AB44" s="26">
        <v>1.97</v>
      </c>
      <c r="AC44" s="26">
        <v>0.39</v>
      </c>
      <c r="AD44" s="26">
        <v>0.55000000000000004</v>
      </c>
      <c r="AE44" s="26">
        <v>7.0000000000000007E-2</v>
      </c>
      <c r="AF44" s="26">
        <v>0.03</v>
      </c>
      <c r="AG44" s="26">
        <v>0.28000000000000003</v>
      </c>
      <c r="AH44" s="26">
        <v>0.79</v>
      </c>
      <c r="AI44" s="26">
        <v>0</v>
      </c>
      <c r="AJ44" s="26">
        <v>0</v>
      </c>
      <c r="AK44" s="26">
        <v>0</v>
      </c>
      <c r="AL44" s="26">
        <v>0</v>
      </c>
      <c r="AM44" s="26">
        <v>167.81</v>
      </c>
      <c r="AN44" s="26">
        <v>87.64</v>
      </c>
      <c r="AO44" s="26">
        <v>36.549999999999997</v>
      </c>
      <c r="AP44" s="26">
        <v>77.81</v>
      </c>
      <c r="AQ44" s="26">
        <v>31.44</v>
      </c>
      <c r="AR44" s="26">
        <v>145.80000000000001</v>
      </c>
      <c r="AS44" s="26">
        <v>116.72</v>
      </c>
      <c r="AT44" s="26">
        <v>114.36</v>
      </c>
      <c r="AU44" s="26">
        <v>182.35</v>
      </c>
      <c r="AV44" s="26">
        <v>48.73</v>
      </c>
      <c r="AW44" s="26">
        <v>121.83</v>
      </c>
      <c r="AX44" s="26">
        <v>600.9</v>
      </c>
      <c r="AY44" s="26">
        <v>0</v>
      </c>
      <c r="AZ44" s="26">
        <v>206.72</v>
      </c>
      <c r="BA44" s="26">
        <v>114.36</v>
      </c>
      <c r="BB44" s="26">
        <v>70.739999999999995</v>
      </c>
      <c r="BC44" s="26">
        <v>51.09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18.47</v>
      </c>
      <c r="CC44" s="25">
        <v>2.4900000000000002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2.08</v>
      </c>
    </row>
    <row r="45" spans="1:96" s="19" customFormat="1">
      <c r="A45" s="19" t="str">
        <f>"37/10"</f>
        <v>37/10</v>
      </c>
      <c r="B45" s="20" t="s">
        <v>105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11.06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6.7</v>
      </c>
    </row>
    <row r="46" spans="1:96" s="27" customFormat="1" ht="11.4">
      <c r="B46" s="28" t="s">
        <v>114</v>
      </c>
      <c r="C46" s="29"/>
      <c r="D46" s="29">
        <v>31.9</v>
      </c>
      <c r="E46" s="29">
        <v>14.34</v>
      </c>
      <c r="F46" s="29">
        <v>34.96</v>
      </c>
      <c r="G46" s="29">
        <v>18.07</v>
      </c>
      <c r="H46" s="29">
        <v>143.27000000000001</v>
      </c>
      <c r="I46" s="29">
        <v>994.39</v>
      </c>
      <c r="J46" s="30">
        <v>10.01</v>
      </c>
      <c r="K46" s="30">
        <v>10.25</v>
      </c>
      <c r="L46" s="30">
        <v>0</v>
      </c>
      <c r="M46" s="30">
        <v>0</v>
      </c>
      <c r="N46" s="30">
        <v>34.9</v>
      </c>
      <c r="O46" s="30">
        <v>93.38</v>
      </c>
      <c r="P46" s="30">
        <v>15</v>
      </c>
      <c r="Q46" s="30">
        <v>0</v>
      </c>
      <c r="R46" s="30">
        <v>0</v>
      </c>
      <c r="S46" s="30">
        <v>2.2400000000000002</v>
      </c>
      <c r="T46" s="30">
        <v>12.31</v>
      </c>
      <c r="U46" s="30">
        <v>2466.11</v>
      </c>
      <c r="V46" s="30">
        <v>1181.46</v>
      </c>
      <c r="W46" s="30">
        <v>150.01</v>
      </c>
      <c r="X46" s="30">
        <v>101.34</v>
      </c>
      <c r="Y46" s="30">
        <v>378.6</v>
      </c>
      <c r="Z46" s="30">
        <v>6.84</v>
      </c>
      <c r="AA46" s="30">
        <v>66.33</v>
      </c>
      <c r="AB46" s="30">
        <v>3960.96</v>
      </c>
      <c r="AC46" s="30">
        <v>920.38</v>
      </c>
      <c r="AD46" s="30">
        <v>10.18</v>
      </c>
      <c r="AE46" s="30">
        <v>0.35</v>
      </c>
      <c r="AF46" s="30">
        <v>0.37</v>
      </c>
      <c r="AG46" s="30">
        <v>7.01</v>
      </c>
      <c r="AH46" s="30">
        <v>15.22</v>
      </c>
      <c r="AI46" s="30">
        <v>93.95</v>
      </c>
      <c r="AJ46" s="30">
        <v>0</v>
      </c>
      <c r="AK46" s="30">
        <v>1389.04</v>
      </c>
      <c r="AL46" s="30">
        <v>1410.73</v>
      </c>
      <c r="AM46" s="30">
        <v>2386.54</v>
      </c>
      <c r="AN46" s="30">
        <v>1998.69</v>
      </c>
      <c r="AO46" s="30">
        <v>624.15</v>
      </c>
      <c r="AP46" s="30">
        <v>1221.76</v>
      </c>
      <c r="AQ46" s="30">
        <v>208.59</v>
      </c>
      <c r="AR46" s="30">
        <v>1490.23</v>
      </c>
      <c r="AS46" s="30">
        <v>692.94</v>
      </c>
      <c r="AT46" s="30">
        <v>901.89</v>
      </c>
      <c r="AU46" s="30">
        <v>1119.45</v>
      </c>
      <c r="AV46" s="30">
        <v>686.13</v>
      </c>
      <c r="AW46" s="30">
        <v>656.55</v>
      </c>
      <c r="AX46" s="30">
        <v>4534.51</v>
      </c>
      <c r="AY46" s="30">
        <v>1.32</v>
      </c>
      <c r="AZ46" s="30">
        <v>1351.04</v>
      </c>
      <c r="BA46" s="30">
        <v>820.61</v>
      </c>
      <c r="BB46" s="30">
        <v>933.72</v>
      </c>
      <c r="BC46" s="30">
        <v>483.58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2.14</v>
      </c>
      <c r="BL46" s="30">
        <v>0</v>
      </c>
      <c r="BM46" s="30">
        <v>0.92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4.43</v>
      </c>
      <c r="BT46" s="30">
        <v>0</v>
      </c>
      <c r="BU46" s="30">
        <v>0</v>
      </c>
      <c r="BV46" s="30">
        <v>9.91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846.5</v>
      </c>
      <c r="CC46" s="29">
        <f>SUM($CC$37:$CC$45)</f>
        <v>118.46</v>
      </c>
      <c r="CD46" s="27">
        <f>$I$46/$I$51*100</f>
        <v>26.389832487632958</v>
      </c>
      <c r="CE46" s="27">
        <v>726.49</v>
      </c>
      <c r="CG46" s="27">
        <v>144.71</v>
      </c>
      <c r="CH46" s="27">
        <v>82.06</v>
      </c>
      <c r="CI46" s="27">
        <v>113.38</v>
      </c>
      <c r="CJ46" s="27">
        <v>3315.91</v>
      </c>
      <c r="CK46" s="27">
        <v>1545.33</v>
      </c>
      <c r="CL46" s="27">
        <v>2430.62</v>
      </c>
      <c r="CM46" s="27">
        <v>126.14</v>
      </c>
      <c r="CN46" s="27">
        <v>73.08</v>
      </c>
      <c r="CO46" s="27">
        <v>99.65</v>
      </c>
      <c r="CP46" s="27">
        <v>11.46</v>
      </c>
      <c r="CQ46" s="27">
        <v>4.59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""</f>
        <v/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4.8</v>
      </c>
      <c r="G49" s="21">
        <v>0</v>
      </c>
      <c r="H49" s="21">
        <v>17.7</v>
      </c>
      <c r="I49" s="21">
        <v>116.45999999999998</v>
      </c>
      <c r="J49" s="22">
        <v>0</v>
      </c>
      <c r="K49" s="22">
        <v>0</v>
      </c>
      <c r="L49" s="22">
        <v>0</v>
      </c>
      <c r="M49" s="22">
        <v>0</v>
      </c>
      <c r="N49" s="22">
        <v>17.7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12.58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10.48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5</v>
      </c>
      <c r="G50" s="29">
        <v>0</v>
      </c>
      <c r="H50" s="29">
        <v>38.299999999999997</v>
      </c>
      <c r="I50" s="29">
        <v>202.94</v>
      </c>
      <c r="J50" s="30">
        <v>0</v>
      </c>
      <c r="K50" s="30">
        <v>0</v>
      </c>
      <c r="L50" s="30">
        <v>0</v>
      </c>
      <c r="M50" s="30">
        <v>0</v>
      </c>
      <c r="N50" s="30">
        <v>37.5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23.810000000000002</v>
      </c>
      <c r="CD50" s="27">
        <f>$I$50/$I$51*100</f>
        <v>5.3857667565444478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113.17</v>
      </c>
      <c r="E51" s="29">
        <v>33.549999999999997</v>
      </c>
      <c r="F51" s="29">
        <v>103.12</v>
      </c>
      <c r="G51" s="29">
        <v>41.14</v>
      </c>
      <c r="H51" s="29">
        <v>613.32000000000005</v>
      </c>
      <c r="I51" s="29">
        <v>3768.08</v>
      </c>
      <c r="J51" s="30">
        <v>36.58</v>
      </c>
      <c r="K51" s="30">
        <v>18.53</v>
      </c>
      <c r="L51" s="30">
        <v>0</v>
      </c>
      <c r="M51" s="30">
        <v>0</v>
      </c>
      <c r="N51" s="30">
        <v>227.37</v>
      </c>
      <c r="O51" s="30">
        <v>347.22</v>
      </c>
      <c r="P51" s="30">
        <v>38.729999999999997</v>
      </c>
      <c r="Q51" s="30">
        <v>0</v>
      </c>
      <c r="R51" s="30">
        <v>0</v>
      </c>
      <c r="S51" s="30">
        <v>7.44</v>
      </c>
      <c r="T51" s="30">
        <v>32.18</v>
      </c>
      <c r="U51" s="30">
        <v>5972</v>
      </c>
      <c r="V51" s="30">
        <v>3197.12</v>
      </c>
      <c r="W51" s="30">
        <v>547.30999999999995</v>
      </c>
      <c r="X51" s="30">
        <v>323.44</v>
      </c>
      <c r="Y51" s="30">
        <v>1142.48</v>
      </c>
      <c r="Z51" s="30">
        <v>23.88</v>
      </c>
      <c r="AA51" s="30">
        <v>216.37</v>
      </c>
      <c r="AB51" s="30">
        <v>7689.06</v>
      </c>
      <c r="AC51" s="30">
        <v>1928.83</v>
      </c>
      <c r="AD51" s="30">
        <v>23.46</v>
      </c>
      <c r="AE51" s="30">
        <v>1.1399999999999999</v>
      </c>
      <c r="AF51" s="30">
        <v>1.08</v>
      </c>
      <c r="AG51" s="30">
        <v>17.79</v>
      </c>
      <c r="AH51" s="30">
        <v>40.89</v>
      </c>
      <c r="AI51" s="30">
        <v>199.69</v>
      </c>
      <c r="AJ51" s="30">
        <v>0.8</v>
      </c>
      <c r="AK51" s="30">
        <v>4448.71</v>
      </c>
      <c r="AL51" s="30">
        <v>4491.34</v>
      </c>
      <c r="AM51" s="30">
        <v>7538.77</v>
      </c>
      <c r="AN51" s="30">
        <v>5034.8500000000004</v>
      </c>
      <c r="AO51" s="30">
        <v>1816.55</v>
      </c>
      <c r="AP51" s="30">
        <v>3490.97</v>
      </c>
      <c r="AQ51" s="30">
        <v>819.61</v>
      </c>
      <c r="AR51" s="30">
        <v>4682.92</v>
      </c>
      <c r="AS51" s="30">
        <v>2585.6</v>
      </c>
      <c r="AT51" s="30">
        <v>3025.28</v>
      </c>
      <c r="AU51" s="30">
        <v>3529.16</v>
      </c>
      <c r="AV51" s="30">
        <v>1961.37</v>
      </c>
      <c r="AW51" s="30">
        <v>2295.83</v>
      </c>
      <c r="AX51" s="30">
        <v>16872.47</v>
      </c>
      <c r="AY51" s="30">
        <v>2.63</v>
      </c>
      <c r="AZ51" s="30">
        <v>5310.77</v>
      </c>
      <c r="BA51" s="30">
        <v>2929.08</v>
      </c>
      <c r="BB51" s="30">
        <v>2961.47</v>
      </c>
      <c r="BC51" s="30">
        <v>1602.17</v>
      </c>
      <c r="BD51" s="30">
        <v>0.91</v>
      </c>
      <c r="BE51" s="30">
        <v>0.42</v>
      </c>
      <c r="BF51" s="30">
        <v>0.22</v>
      </c>
      <c r="BG51" s="30">
        <v>0.51</v>
      </c>
      <c r="BH51" s="30">
        <v>0.6</v>
      </c>
      <c r="BI51" s="30">
        <v>2.74</v>
      </c>
      <c r="BJ51" s="30">
        <v>0</v>
      </c>
      <c r="BK51" s="30">
        <v>10.38</v>
      </c>
      <c r="BL51" s="30">
        <v>0</v>
      </c>
      <c r="BM51" s="30">
        <v>3.72</v>
      </c>
      <c r="BN51" s="30">
        <v>0.12</v>
      </c>
      <c r="BO51" s="30">
        <v>0.17</v>
      </c>
      <c r="BP51" s="30">
        <v>0</v>
      </c>
      <c r="BQ51" s="30">
        <v>0.52</v>
      </c>
      <c r="BR51" s="30">
        <v>0.85</v>
      </c>
      <c r="BS51" s="30">
        <v>15.13</v>
      </c>
      <c r="BT51" s="30">
        <v>0</v>
      </c>
      <c r="BU51" s="30">
        <v>0</v>
      </c>
      <c r="BV51" s="30">
        <v>20.67</v>
      </c>
      <c r="BW51" s="30">
        <v>0.18</v>
      </c>
      <c r="BX51" s="30">
        <v>0</v>
      </c>
      <c r="BY51" s="30">
        <v>0</v>
      </c>
      <c r="BZ51" s="30">
        <v>0</v>
      </c>
      <c r="CA51" s="30">
        <v>0</v>
      </c>
      <c r="CB51" s="30">
        <v>2815.78</v>
      </c>
      <c r="CC51" s="29">
        <v>410.99999999999994</v>
      </c>
      <c r="CE51" s="27">
        <v>1497.88</v>
      </c>
      <c r="CG51" s="27">
        <v>390.99</v>
      </c>
      <c r="CH51" s="27">
        <v>221.89</v>
      </c>
      <c r="CI51" s="27">
        <v>306.44</v>
      </c>
      <c r="CJ51" s="27">
        <v>14329.92</v>
      </c>
      <c r="CK51" s="27">
        <v>6496.71</v>
      </c>
      <c r="CL51" s="27">
        <v>10413.32</v>
      </c>
      <c r="CM51" s="27">
        <v>305.57</v>
      </c>
      <c r="CN51" s="27">
        <v>194.02</v>
      </c>
      <c r="CO51" s="27">
        <v>249.86</v>
      </c>
      <c r="CP51" s="27">
        <v>40.35</v>
      </c>
      <c r="CQ51" s="27">
        <v>9.3000000000000007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25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8" t="s">
        <v>154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5" t="s">
        <v>121</v>
      </c>
      <c r="C1" s="86"/>
      <c r="D1" s="87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12.58</v>
      </c>
      <c r="G30" s="54">
        <v>116.45999999999998</v>
      </c>
      <c r="H30" s="54">
        <v>1.5</v>
      </c>
      <c r="I30" s="54">
        <v>4.8</v>
      </c>
      <c r="J30" s="56">
        <v>17.7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45573.490567129629</v>
      </c>
      <c r="C1">
        <f>YEAR(Дата_Сост)</f>
        <v>2024</v>
      </c>
      <c r="D1">
        <f>MONTH(Дата_Сост)</f>
        <v>10</v>
      </c>
      <c r="E1">
        <f>DAY(Дата_Сост)</f>
        <v>8</v>
      </c>
    </row>
    <row r="2" spans="1:5">
      <c r="A2" t="s">
        <v>82</v>
      </c>
      <c r="B2" s="2">
        <v>45565.532962962963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2024-09-30T08:51:02Z</dcterms:modified>
</cp:coreProperties>
</file>