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24.10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'24.10.2024'!$A$3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1" i="1"/>
  <c r="CD47"/>
  <c r="CD38"/>
  <c r="CD30"/>
  <c r="CD26"/>
  <c r="CD17"/>
  <c r="CC51"/>
  <c r="A50"/>
  <c r="C50"/>
  <c r="A49"/>
  <c r="C49"/>
  <c r="CC47"/>
  <c r="A46"/>
  <c r="C46"/>
  <c r="A45"/>
  <c r="C45"/>
  <c r="A44"/>
  <c r="C44"/>
  <c r="A43"/>
  <c r="C43"/>
  <c r="A42"/>
  <c r="C42"/>
  <c r="A41"/>
  <c r="C41"/>
  <c r="A40"/>
  <c r="C40"/>
  <c r="CC38"/>
  <c r="A37"/>
  <c r="C37"/>
  <c r="A36"/>
  <c r="C36"/>
  <c r="A35"/>
  <c r="C35"/>
  <c r="A34"/>
  <c r="C34"/>
  <c r="A33"/>
  <c r="C33"/>
  <c r="A32"/>
  <c r="C32"/>
  <c r="CC30"/>
  <c r="A29"/>
  <c r="C29"/>
  <c r="A28"/>
  <c r="C28"/>
  <c r="CC26"/>
  <c r="A25"/>
  <c r="C25"/>
  <c r="A24"/>
  <c r="C24"/>
  <c r="A23"/>
  <c r="C23"/>
  <c r="A22"/>
  <c r="C22"/>
  <c r="A21"/>
  <c r="C21"/>
  <c r="A20"/>
  <c r="C20"/>
  <c r="A19"/>
  <c r="C19"/>
  <c r="CC17"/>
  <c r="A16"/>
  <c r="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<sst xmlns="http://schemas.openxmlformats.org/spreadsheetml/2006/main" count="185" uniqueCount="154">
  <si>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</si>
  <si>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</si>
  <si>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</si>
  <si>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</si>
  <si>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</si>
  <si>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</si>
  <si>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</si>
  <si>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</si>
  <si>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</si>
  <si>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</si>
  <si>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</si>
  <si>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</si>
  <si>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</si>
  <si>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</si>
  <si>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</si>
  <si>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</si>
  <si>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</si>
  <si>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</si>
  <si>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</si>
  <si>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</si>
  <si>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</si>
  <si>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</si>
  <si>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</si>
  <si>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</si>
  <si>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</si>
  <si>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</si>
  <si>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</si>
  <si>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</si>
  <si>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</si>
  <si>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</si>
  <si>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</si>
  <si>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</si>
  <si>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</si>
  <si>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</si>
  <si>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</si>
  <si>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</si>
  <si>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</si>
  <si>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</si>
  <si>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</si>
  <si>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</si>
  <si>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</si>
  <si>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</si>
  <si>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</si>
  <si>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</si>
  <si>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</si>
  <si>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</si>
  <si>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</si>
  <si>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</si>
  <si>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</si>
  <si>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</si>
  <si>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</si>
  <si>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</si>
  <si>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</si>
  <si>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</si>
  <si>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</si>
  <si>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</si>
  <si>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</si>
  <si>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</si>
  <si>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</si>
  <si>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</si>
  <si>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</si>
  <si>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</si>
  <si>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</si>
  <si>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</si>
  <si>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</si>
  <si>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</si>
  <si>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</si>
  <si>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</si>
  <si>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</si>
  <si>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</si>
  <si>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</si>
  <si>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</si>
  <si>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</si>
  <si>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</si>
  <si>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</si>
  <si>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</si>
  <si>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</si>
  <si>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</si>
  <si>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</si>
  <si>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</si>
  <si>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</si>
  <si>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</si>
  <si>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</si>
  <si>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</si>
  <si>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</si>
  <si>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</si>
  <si>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</si>
  <si>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</si>
  <si>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</si>
  <si>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</si>
  <si>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</si>
  <si>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</si>
  <si>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</si>
  <si>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кукурузная молочная с маслом сливочным</t>
  </si>
  <si>
    <t>Яйцо отварное</t>
  </si>
  <si>
    <t>Сыр (порциями)</t>
  </si>
  <si>
    <t>Вафли в ассортименте</t>
  </si>
  <si>
    <t>Хлеб пшеничный</t>
  </si>
  <si>
    <t>Чай (вариант 1)</t>
  </si>
  <si>
    <t>Итого за 'Завтрак с 7 до 11 лет'</t>
  </si>
  <si>
    <t>Обед  с 7 до 11 лет</t>
  </si>
  <si>
    <t>Салат из моркови с яблоками и растительным маслом</t>
  </si>
  <si>
    <t>Суп картофельный с бобовыми</t>
  </si>
  <si>
    <t>Картофельное пюре</t>
  </si>
  <si>
    <t>Биточки (котлеты) из мяса говядины (вариант1)</t>
  </si>
  <si>
    <t>Хлеб ржаной</t>
  </si>
  <si>
    <t>Кисель из концентрата</t>
  </si>
  <si>
    <t>Итого за 'Обед  с 7 до 11 лет'</t>
  </si>
  <si>
    <t>Полдник</t>
  </si>
  <si>
    <t>Сок</t>
  </si>
  <si>
    <t>Яблоко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</si>
  <si>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</si>
  <si>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</si>
  <si>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</si>
  <si>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</si>
  <si>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</si>
  <si>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</si>
  <si>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</si>
  <si>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</si>
  <si>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</si>
  <si>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24.10.2024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</si>
  <si>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</si>
  <si>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</si>
  <si>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</si>
  <si>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</si>
  <si>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</si>
  <si>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</si>
  <si>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</si>
  <si>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</si>
  <si>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</si>
  <si>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</si>
  <si>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</si>
  <si>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</si>
  <si>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</si>
  <si>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(71,47)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</si>
  <si>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</si>
  <si>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</si>
  <si>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</si>
  <si>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</si>
  <si>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</si>
  <si>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(104,38)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</si>
  <si>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</si>
  <si>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</si>
  <si>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</si>
  <si>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</si>
  <si>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</si>
  <si>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</si>
  <si>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</si>
  <si>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</si>
  <si>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</si>
  <si>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</si>
  <si>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</si>
  <si>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</si>
  <si>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13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</si>
</sst>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49"/>
  <sheetViews>
    <sheetView tabSelected="1" workbookViewId="0">
      <selection activeCell="CR1" sqref="CR1:CR65536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24.10.2024г.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"24 октября 2024 г."</f>
        <v>24 октября 2024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"4/4"</f>
        <v>4/4</v>
      </c>
      <c r="B11" s="33" t="s">
        <v>93</v>
      </c>
      <c r="C11" s="34" t="str">
        <f>"180"</f>
        <v>180</v>
      </c>
      <c r="D11" s="34">
        <v>2.69</v>
      </c>
      <c r="E11" s="34">
        <v>2.65</v>
      </c>
      <c r="F11" s="34">
        <v>5.44</v>
      </c>
      <c r="G11" s="34">
        <v>0</v>
      </c>
      <c r="H11" s="34">
        <v>7.7</v>
      </c>
      <c r="I11" s="34">
        <v>88.314852599999995</v>
      </c>
      <c r="J11" s="35">
        <v>3.92</v>
      </c>
      <c r="K11" s="35">
        <v>0.1</v>
      </c>
      <c r="L11" s="35">
        <v>0</v>
      </c>
      <c r="M11" s="35">
        <v>0</v>
      </c>
      <c r="N11" s="35">
        <v>7.19</v>
      </c>
      <c r="O11" s="35">
        <v>0</v>
      </c>
      <c r="P11" s="35">
        <v>0.51</v>
      </c>
      <c r="Q11" s="35">
        <v>0</v>
      </c>
      <c r="R11" s="35">
        <v>0</v>
      </c>
      <c r="S11" s="35">
        <v>0.09</v>
      </c>
      <c r="T11" s="35">
        <v>1.77</v>
      </c>
      <c r="U11" s="35">
        <v>395.72</v>
      </c>
      <c r="V11" s="35">
        <v>154.69</v>
      </c>
      <c r="W11" s="35">
        <v>111.2</v>
      </c>
      <c r="X11" s="35">
        <v>13.17</v>
      </c>
      <c r="Y11" s="35">
        <v>76.77</v>
      </c>
      <c r="Z11" s="35">
        <v>0.17</v>
      </c>
      <c r="AA11" s="35">
        <v>21.6</v>
      </c>
      <c r="AB11" s="35">
        <v>18</v>
      </c>
      <c r="AC11" s="35">
        <v>40.049999999999997</v>
      </c>
      <c r="AD11" s="35">
        <v>0.05</v>
      </c>
      <c r="AE11" s="35">
        <v>0.03</v>
      </c>
      <c r="AF11" s="35">
        <v>0.12</v>
      </c>
      <c r="AG11" s="35">
        <v>0.13</v>
      </c>
      <c r="AH11" s="35">
        <v>0.73</v>
      </c>
      <c r="AI11" s="35">
        <v>2.41</v>
      </c>
      <c r="AJ11" s="35">
        <v>0</v>
      </c>
      <c r="AK11" s="35">
        <v>139.68</v>
      </c>
      <c r="AL11" s="35">
        <v>137.94999999999999</v>
      </c>
      <c r="AM11" s="35">
        <v>236.72</v>
      </c>
      <c r="AN11" s="35">
        <v>189.73</v>
      </c>
      <c r="AO11" s="35">
        <v>63.32</v>
      </c>
      <c r="AP11" s="35">
        <v>111.97</v>
      </c>
      <c r="AQ11" s="35">
        <v>38.200000000000003</v>
      </c>
      <c r="AR11" s="35">
        <v>125.3</v>
      </c>
      <c r="AS11" s="35">
        <v>1.53</v>
      </c>
      <c r="AT11" s="35">
        <v>1.1100000000000001</v>
      </c>
      <c r="AU11" s="35">
        <v>2.4300000000000002</v>
      </c>
      <c r="AV11" s="35">
        <v>1.48</v>
      </c>
      <c r="AW11" s="35">
        <v>1.02</v>
      </c>
      <c r="AX11" s="35">
        <v>6.06</v>
      </c>
      <c r="AY11" s="35">
        <v>0</v>
      </c>
      <c r="AZ11" s="35">
        <v>2.0299999999999998</v>
      </c>
      <c r="BA11" s="35">
        <v>2.29</v>
      </c>
      <c r="BB11" s="35">
        <v>157.44</v>
      </c>
      <c r="BC11" s="35">
        <v>22.42</v>
      </c>
      <c r="BD11" s="35">
        <v>0.11</v>
      </c>
      <c r="BE11" s="35">
        <v>0.05</v>
      </c>
      <c r="BF11" s="35">
        <v>0.03</v>
      </c>
      <c r="BG11" s="35">
        <v>0.06</v>
      </c>
      <c r="BH11" s="35">
        <v>7.0000000000000007E-2</v>
      </c>
      <c r="BI11" s="35">
        <v>0.31</v>
      </c>
      <c r="BJ11" s="35">
        <v>0</v>
      </c>
      <c r="BK11" s="35">
        <v>0.88</v>
      </c>
      <c r="BL11" s="35">
        <v>0</v>
      </c>
      <c r="BM11" s="35">
        <v>0.27</v>
      </c>
      <c r="BN11" s="35">
        <v>0</v>
      </c>
      <c r="BO11" s="35">
        <v>0</v>
      </c>
      <c r="BP11" s="35">
        <v>0</v>
      </c>
      <c r="BQ11" s="35">
        <v>0.06</v>
      </c>
      <c r="BR11" s="35">
        <v>0.09</v>
      </c>
      <c r="BS11" s="35">
        <v>0.72</v>
      </c>
      <c r="BT11" s="35">
        <v>0</v>
      </c>
      <c r="BU11" s="35">
        <v>0</v>
      </c>
      <c r="BV11" s="35">
        <v>0.04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182.28</v>
      </c>
      <c r="CC11" s="34">
        <v>18.55</v>
      </c>
      <c r="CE11" s="32">
        <v>24.6</v>
      </c>
      <c r="CG11" s="32">
        <v>49.26</v>
      </c>
      <c r="CH11" s="32">
        <v>23.76</v>
      </c>
      <c r="CI11" s="32">
        <v>36.51</v>
      </c>
      <c r="CJ11" s="32">
        <v>1429.78</v>
      </c>
      <c r="CK11" s="32">
        <v>620.22</v>
      </c>
      <c r="CL11" s="32">
        <v>1025</v>
      </c>
      <c r="CM11" s="32">
        <v>36.090000000000003</v>
      </c>
      <c r="CN11" s="32">
        <v>18.55</v>
      </c>
      <c r="CO11" s="32">
        <v>27.32</v>
      </c>
      <c r="CP11" s="32">
        <v>3.6</v>
      </c>
      <c r="CQ11" s="32">
        <v>0.9</v>
      </c>
      <c r="CR11" s="32">
        <v>11.24</v>
      </c>
    </row>
    <row r="12" spans="1:96" s="32" customFormat="1">
      <c r="A12" s="32" t="str">
        <f>"1/6"</f>
        <v>1/6</v>
      </c>
      <c r="B12" s="33" t="s">
        <v>94</v>
      </c>
      <c r="C12" s="34" t="str">
        <f>"40"</f>
        <v>40</v>
      </c>
      <c r="D12" s="34">
        <v>5.08</v>
      </c>
      <c r="E12" s="34">
        <v>5.08</v>
      </c>
      <c r="F12" s="34">
        <v>4.5999999999999996</v>
      </c>
      <c r="G12" s="34">
        <v>0</v>
      </c>
      <c r="H12" s="34">
        <v>0.28000000000000003</v>
      </c>
      <c r="I12" s="34">
        <v>62.783999999999999</v>
      </c>
      <c r="J12" s="35">
        <v>1.2</v>
      </c>
      <c r="K12" s="35">
        <v>0</v>
      </c>
      <c r="L12" s="35">
        <v>0</v>
      </c>
      <c r="M12" s="35">
        <v>0</v>
      </c>
      <c r="N12" s="35">
        <v>0.28000000000000003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0.4</v>
      </c>
      <c r="U12" s="35">
        <v>53.6</v>
      </c>
      <c r="V12" s="35">
        <v>56</v>
      </c>
      <c r="W12" s="35">
        <v>22</v>
      </c>
      <c r="X12" s="35">
        <v>4.8</v>
      </c>
      <c r="Y12" s="35">
        <v>76.8</v>
      </c>
      <c r="Z12" s="35">
        <v>1</v>
      </c>
      <c r="AA12" s="35">
        <v>100</v>
      </c>
      <c r="AB12" s="35">
        <v>24</v>
      </c>
      <c r="AC12" s="35">
        <v>104</v>
      </c>
      <c r="AD12" s="35">
        <v>0.24</v>
      </c>
      <c r="AE12" s="35">
        <v>0.03</v>
      </c>
      <c r="AF12" s="35">
        <v>0.18</v>
      </c>
      <c r="AG12" s="35">
        <v>0.08</v>
      </c>
      <c r="AH12" s="35">
        <v>1.44</v>
      </c>
      <c r="AI12" s="35">
        <v>0</v>
      </c>
      <c r="AJ12" s="35">
        <v>0</v>
      </c>
      <c r="AK12" s="35">
        <v>308.8</v>
      </c>
      <c r="AL12" s="35">
        <v>238.8</v>
      </c>
      <c r="AM12" s="35">
        <v>432.4</v>
      </c>
      <c r="AN12" s="35">
        <v>361.2</v>
      </c>
      <c r="AO12" s="35">
        <v>169.6</v>
      </c>
      <c r="AP12" s="35">
        <v>244</v>
      </c>
      <c r="AQ12" s="35">
        <v>81.599999999999994</v>
      </c>
      <c r="AR12" s="35">
        <v>260.8</v>
      </c>
      <c r="AS12" s="35">
        <v>284</v>
      </c>
      <c r="AT12" s="35">
        <v>314.8</v>
      </c>
      <c r="AU12" s="35">
        <v>491.6</v>
      </c>
      <c r="AV12" s="35">
        <v>136</v>
      </c>
      <c r="AW12" s="35">
        <v>166.4</v>
      </c>
      <c r="AX12" s="35">
        <v>709.2</v>
      </c>
      <c r="AY12" s="35">
        <v>5.6</v>
      </c>
      <c r="AZ12" s="35">
        <v>158.4</v>
      </c>
      <c r="BA12" s="35">
        <v>371.2</v>
      </c>
      <c r="BB12" s="35">
        <v>190.4</v>
      </c>
      <c r="BC12" s="35">
        <v>117.2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29.64</v>
      </c>
      <c r="CC12" s="34">
        <v>14.85</v>
      </c>
      <c r="CE12" s="32">
        <v>104</v>
      </c>
      <c r="CG12" s="32">
        <v>5.65</v>
      </c>
      <c r="CH12" s="32">
        <v>4.75</v>
      </c>
      <c r="CI12" s="32">
        <v>5.2</v>
      </c>
      <c r="CJ12" s="32">
        <v>810</v>
      </c>
      <c r="CK12" s="32">
        <v>517.5</v>
      </c>
      <c r="CL12" s="32">
        <v>663.75</v>
      </c>
      <c r="CM12" s="32">
        <v>2.5</v>
      </c>
      <c r="CN12" s="32">
        <v>1.75</v>
      </c>
      <c r="CO12" s="32">
        <v>2.13</v>
      </c>
      <c r="CP12" s="32">
        <v>0</v>
      </c>
      <c r="CQ12" s="32">
        <v>0</v>
      </c>
      <c r="CR12" s="32">
        <v>9</v>
      </c>
    </row>
    <row r="13" spans="1:96" s="32" customFormat="1">
      <c r="A13" s="32" t="str">
        <f>"4/13"</f>
        <v>4/13</v>
      </c>
      <c r="B13" s="33" t="s">
        <v>95</v>
      </c>
      <c r="C13" s="34" t="str">
        <f>"10"</f>
        <v>10</v>
      </c>
      <c r="D13" s="34">
        <v>2.3199999999999998</v>
      </c>
      <c r="E13" s="34">
        <v>2.3199999999999998</v>
      </c>
      <c r="F13" s="34">
        <v>2.95</v>
      </c>
      <c r="G13" s="34">
        <v>0</v>
      </c>
      <c r="H13" s="34">
        <v>0</v>
      </c>
      <c r="I13" s="34">
        <v>36.43</v>
      </c>
      <c r="J13" s="35">
        <v>1.59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0.2</v>
      </c>
      <c r="T13" s="35">
        <v>0.43</v>
      </c>
      <c r="U13" s="35">
        <v>81</v>
      </c>
      <c r="V13" s="35">
        <v>8.8000000000000007</v>
      </c>
      <c r="W13" s="35">
        <v>88</v>
      </c>
      <c r="X13" s="35">
        <v>3.5</v>
      </c>
      <c r="Y13" s="35">
        <v>50</v>
      </c>
      <c r="Z13" s="35">
        <v>0.1</v>
      </c>
      <c r="AA13" s="35">
        <v>26</v>
      </c>
      <c r="AB13" s="35">
        <v>17</v>
      </c>
      <c r="AC13" s="35">
        <v>28.8</v>
      </c>
      <c r="AD13" s="35">
        <v>0.05</v>
      </c>
      <c r="AE13" s="35">
        <v>0</v>
      </c>
      <c r="AF13" s="35">
        <v>0.03</v>
      </c>
      <c r="AG13" s="35">
        <v>0.02</v>
      </c>
      <c r="AH13" s="35">
        <v>0.61</v>
      </c>
      <c r="AI13" s="35">
        <v>7.0000000000000007E-2</v>
      </c>
      <c r="AJ13" s="35">
        <v>0</v>
      </c>
      <c r="AK13" s="35">
        <v>169</v>
      </c>
      <c r="AL13" s="35">
        <v>97</v>
      </c>
      <c r="AM13" s="35">
        <v>193</v>
      </c>
      <c r="AN13" s="35">
        <v>153</v>
      </c>
      <c r="AO13" s="35">
        <v>54</v>
      </c>
      <c r="AP13" s="35">
        <v>92</v>
      </c>
      <c r="AQ13" s="35">
        <v>66</v>
      </c>
      <c r="AR13" s="35">
        <v>122</v>
      </c>
      <c r="AS13" s="35">
        <v>60</v>
      </c>
      <c r="AT13" s="35">
        <v>71</v>
      </c>
      <c r="AU13" s="35">
        <v>135</v>
      </c>
      <c r="AV13" s="35">
        <v>149</v>
      </c>
      <c r="AW13" s="35">
        <v>38</v>
      </c>
      <c r="AX13" s="35">
        <v>460</v>
      </c>
      <c r="AY13" s="35">
        <v>0</v>
      </c>
      <c r="AZ13" s="35">
        <v>232</v>
      </c>
      <c r="BA13" s="35">
        <v>120</v>
      </c>
      <c r="BB13" s="35">
        <v>135</v>
      </c>
      <c r="BC13" s="35">
        <v>21</v>
      </c>
      <c r="BD13" s="35">
        <v>0</v>
      </c>
      <c r="BE13" s="35">
        <v>0.01</v>
      </c>
      <c r="BF13" s="35">
        <v>0.04</v>
      </c>
      <c r="BG13" s="35">
        <v>0.13</v>
      </c>
      <c r="BH13" s="35">
        <v>0.12</v>
      </c>
      <c r="BI13" s="35">
        <v>0.24</v>
      </c>
      <c r="BJ13" s="35">
        <v>0.03</v>
      </c>
      <c r="BK13" s="35">
        <v>0.62</v>
      </c>
      <c r="BL13" s="35">
        <v>0.02</v>
      </c>
      <c r="BM13" s="35">
        <v>0.34</v>
      </c>
      <c r="BN13" s="35">
        <v>0.02</v>
      </c>
      <c r="BO13" s="35">
        <v>0</v>
      </c>
      <c r="BP13" s="35">
        <v>0</v>
      </c>
      <c r="BQ13" s="35">
        <v>0.04</v>
      </c>
      <c r="BR13" s="35">
        <v>0.05</v>
      </c>
      <c r="BS13" s="35">
        <v>0.68</v>
      </c>
      <c r="BT13" s="35">
        <v>0</v>
      </c>
      <c r="BU13" s="35">
        <v>0</v>
      </c>
      <c r="BV13" s="35">
        <v>7.0000000000000007E-2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4.0999999999999996</v>
      </c>
      <c r="CC13" s="34">
        <v>9.66</v>
      </c>
      <c r="CE13" s="32">
        <v>28.83</v>
      </c>
      <c r="CG13" s="32">
        <v>0</v>
      </c>
      <c r="CH13" s="32">
        <v>0</v>
      </c>
      <c r="CI13" s="32">
        <v>0</v>
      </c>
      <c r="CJ13" s="32">
        <v>500</v>
      </c>
      <c r="CK13" s="32">
        <v>370</v>
      </c>
      <c r="CL13" s="32">
        <v>435</v>
      </c>
      <c r="CM13" s="32">
        <v>1.53</v>
      </c>
      <c r="CN13" s="32">
        <v>0.97</v>
      </c>
      <c r="CO13" s="32">
        <v>1.25</v>
      </c>
      <c r="CP13" s="32">
        <v>0</v>
      </c>
      <c r="CQ13" s="32">
        <v>0</v>
      </c>
      <c r="CR13" s="32">
        <v>5.85</v>
      </c>
    </row>
    <row r="14" spans="1:96" s="32" customFormat="1">
      <c r="A14" s="32" t="str">
        <f>"16/1"</f>
        <v>16/1</v>
      </c>
      <c r="B14" s="33" t="s">
        <v>96</v>
      </c>
      <c r="C14" s="34" t="str">
        <f>"40"</f>
        <v>40</v>
      </c>
      <c r="D14" s="34">
        <v>12.8</v>
      </c>
      <c r="E14" s="34">
        <v>0</v>
      </c>
      <c r="F14" s="34">
        <v>12</v>
      </c>
      <c r="G14" s="34">
        <v>0</v>
      </c>
      <c r="H14" s="34">
        <v>24.4</v>
      </c>
      <c r="I14" s="34">
        <v>251.91999999999996</v>
      </c>
      <c r="J14" s="35">
        <v>0</v>
      </c>
      <c r="K14" s="35">
        <v>0</v>
      </c>
      <c r="L14" s="35">
        <v>0</v>
      </c>
      <c r="M14" s="35">
        <v>0</v>
      </c>
      <c r="N14" s="35">
        <v>24.4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4">
        <v>9.14</v>
      </c>
      <c r="CE14" s="32">
        <v>0</v>
      </c>
      <c r="CG14" s="32">
        <v>0</v>
      </c>
      <c r="CH14" s="32">
        <v>0</v>
      </c>
      <c r="CI14" s="32">
        <v>0</v>
      </c>
      <c r="CJ14" s="32">
        <v>0</v>
      </c>
      <c r="CK14" s="32">
        <v>0</v>
      </c>
      <c r="CL14" s="32">
        <v>0</v>
      </c>
      <c r="CM14" s="32">
        <v>0</v>
      </c>
      <c r="CN14" s="32">
        <v>0</v>
      </c>
      <c r="CO14" s="32">
        <v>0</v>
      </c>
      <c r="CP14" s="32">
        <v>0</v>
      </c>
      <c r="CQ14" s="32">
        <v>0</v>
      </c>
      <c r="CR14" s="32">
        <v>7.62</v>
      </c>
    </row>
    <row r="15" spans="1:96" s="32" customFormat="1">
      <c r="A15" s="32" t="str">
        <f>"2"</f>
        <v>2</v>
      </c>
      <c r="B15" s="33" t="s">
        <v>97</v>
      </c>
      <c r="C15" s="34" t="str">
        <f>"30"</f>
        <v>30</v>
      </c>
      <c r="D15" s="34">
        <v>1.98</v>
      </c>
      <c r="E15" s="34">
        <v>0</v>
      </c>
      <c r="F15" s="34">
        <v>0.2</v>
      </c>
      <c r="G15" s="34">
        <v>0.2</v>
      </c>
      <c r="H15" s="34">
        <v>14.07</v>
      </c>
      <c r="I15" s="34">
        <v>67.170299999999997</v>
      </c>
      <c r="J15" s="35">
        <v>0</v>
      </c>
      <c r="K15" s="35">
        <v>0</v>
      </c>
      <c r="L15" s="35">
        <v>0</v>
      </c>
      <c r="M15" s="35">
        <v>0</v>
      </c>
      <c r="N15" s="35">
        <v>0.33</v>
      </c>
      <c r="O15" s="35">
        <v>13.68</v>
      </c>
      <c r="P15" s="35">
        <v>0.06</v>
      </c>
      <c r="Q15" s="35">
        <v>0</v>
      </c>
      <c r="R15" s="35">
        <v>0</v>
      </c>
      <c r="S15" s="35">
        <v>0</v>
      </c>
      <c r="T15" s="35">
        <v>0.54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95.79</v>
      </c>
      <c r="AL15" s="35">
        <v>99.7</v>
      </c>
      <c r="AM15" s="35">
        <v>152.69</v>
      </c>
      <c r="AN15" s="35">
        <v>50.63</v>
      </c>
      <c r="AO15" s="35">
        <v>30.02</v>
      </c>
      <c r="AP15" s="35">
        <v>60.03</v>
      </c>
      <c r="AQ15" s="35">
        <v>22.71</v>
      </c>
      <c r="AR15" s="35">
        <v>108.58</v>
      </c>
      <c r="AS15" s="35">
        <v>67.34</v>
      </c>
      <c r="AT15" s="35">
        <v>93.96</v>
      </c>
      <c r="AU15" s="35">
        <v>77.52</v>
      </c>
      <c r="AV15" s="35">
        <v>40.72</v>
      </c>
      <c r="AW15" s="35">
        <v>72.040000000000006</v>
      </c>
      <c r="AX15" s="35">
        <v>602.39</v>
      </c>
      <c r="AY15" s="35">
        <v>0</v>
      </c>
      <c r="AZ15" s="35">
        <v>196.27</v>
      </c>
      <c r="BA15" s="35">
        <v>85.35</v>
      </c>
      <c r="BB15" s="35">
        <v>56.64</v>
      </c>
      <c r="BC15" s="35">
        <v>44.89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0.02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0.02</v>
      </c>
      <c r="BT15" s="35">
        <v>0</v>
      </c>
      <c r="BU15" s="35">
        <v>0</v>
      </c>
      <c r="BV15" s="35">
        <v>0.08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11.73</v>
      </c>
      <c r="CC15" s="34">
        <v>1.96</v>
      </c>
      <c r="CE15" s="32">
        <v>0</v>
      </c>
      <c r="CG15" s="32">
        <v>0</v>
      </c>
      <c r="CH15" s="32">
        <v>0</v>
      </c>
      <c r="CI15" s="32">
        <v>0</v>
      </c>
      <c r="CJ15" s="32">
        <v>438.82</v>
      </c>
      <c r="CK15" s="32">
        <v>169.06</v>
      </c>
      <c r="CL15" s="32">
        <v>303.94</v>
      </c>
      <c r="CM15" s="32">
        <v>3.51</v>
      </c>
      <c r="CN15" s="32">
        <v>3.51</v>
      </c>
      <c r="CO15" s="32">
        <v>3.51</v>
      </c>
      <c r="CP15" s="32">
        <v>0</v>
      </c>
      <c r="CQ15" s="32">
        <v>0</v>
      </c>
      <c r="CR15" s="32">
        <v>1.64</v>
      </c>
    </row>
    <row r="16" spans="1:96" s="28" customFormat="1">
      <c r="A16" s="28" t="str">
        <f>"27/10"</f>
        <v>27/10</v>
      </c>
      <c r="B16" s="29" t="s">
        <v>98</v>
      </c>
      <c r="C16" s="30" t="str">
        <f>"200"</f>
        <v>200</v>
      </c>
      <c r="D16" s="30">
        <v>0.1</v>
      </c>
      <c r="E16" s="30">
        <v>0</v>
      </c>
      <c r="F16" s="30">
        <v>0.02</v>
      </c>
      <c r="G16" s="30">
        <v>0.02</v>
      </c>
      <c r="H16" s="30">
        <v>5.94</v>
      </c>
      <c r="I16" s="30">
        <v>23.095202</v>
      </c>
      <c r="J16" s="31">
        <v>0</v>
      </c>
      <c r="K16" s="31">
        <v>0</v>
      </c>
      <c r="L16" s="31">
        <v>0</v>
      </c>
      <c r="M16" s="31">
        <v>0</v>
      </c>
      <c r="N16" s="31">
        <v>5.89</v>
      </c>
      <c r="O16" s="31">
        <v>0</v>
      </c>
      <c r="P16" s="31">
        <v>0.05</v>
      </c>
      <c r="Q16" s="31">
        <v>0</v>
      </c>
      <c r="R16" s="31">
        <v>0</v>
      </c>
      <c r="S16" s="31">
        <v>0</v>
      </c>
      <c r="T16" s="31">
        <v>0.03</v>
      </c>
      <c r="U16" s="31">
        <v>0.06</v>
      </c>
      <c r="V16" s="31">
        <v>0.18</v>
      </c>
      <c r="W16" s="31">
        <v>0.17</v>
      </c>
      <c r="X16" s="31">
        <v>0</v>
      </c>
      <c r="Y16" s="31">
        <v>0</v>
      </c>
      <c r="Z16" s="31">
        <v>0.02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200.05</v>
      </c>
      <c r="CC16" s="30">
        <v>1.19</v>
      </c>
      <c r="CE16" s="28">
        <v>0</v>
      </c>
      <c r="CG16" s="28">
        <v>0.6</v>
      </c>
      <c r="CH16" s="28">
        <v>0.6</v>
      </c>
      <c r="CI16" s="28">
        <v>0.6</v>
      </c>
      <c r="CJ16" s="28">
        <v>60</v>
      </c>
      <c r="CK16" s="28">
        <v>24.6</v>
      </c>
      <c r="CL16" s="28">
        <v>42.3</v>
      </c>
      <c r="CM16" s="28">
        <v>6.54</v>
      </c>
      <c r="CN16" s="28">
        <v>3.84</v>
      </c>
      <c r="CO16" s="28">
        <v>5.19</v>
      </c>
      <c r="CP16" s="28">
        <v>6</v>
      </c>
      <c r="CQ16" s="28">
        <v>0</v>
      </c>
      <c r="CR16" s="28">
        <v>0.72</v>
      </c>
    </row>
    <row r="17" spans="1:96" s="39" customFormat="1" ht="11.4">
      <c r="B17" s="36" t="s">
        <v>99</v>
      </c>
      <c r="C17" s="37"/>
      <c r="D17" s="37">
        <v>24.97</v>
      </c>
      <c r="E17" s="37">
        <v>10.050000000000001</v>
      </c>
      <c r="F17" s="37">
        <v>25.21</v>
      </c>
      <c r="G17" s="37">
        <v>0.22</v>
      </c>
      <c r="H17" s="37">
        <v>52.39</v>
      </c>
      <c r="I17" s="37">
        <v>529.71</v>
      </c>
      <c r="J17" s="38">
        <v>6.71</v>
      </c>
      <c r="K17" s="38">
        <v>0.1</v>
      </c>
      <c r="L17" s="38">
        <v>0</v>
      </c>
      <c r="M17" s="38">
        <v>0</v>
      </c>
      <c r="N17" s="38">
        <v>38.090000000000003</v>
      </c>
      <c r="O17" s="38">
        <v>13.68</v>
      </c>
      <c r="P17" s="38">
        <v>0.62</v>
      </c>
      <c r="Q17" s="38">
        <v>0</v>
      </c>
      <c r="R17" s="38">
        <v>0</v>
      </c>
      <c r="S17" s="38">
        <v>0.28999999999999998</v>
      </c>
      <c r="T17" s="38">
        <v>3.17</v>
      </c>
      <c r="U17" s="38">
        <v>530.38</v>
      </c>
      <c r="V17" s="38">
        <v>219.66</v>
      </c>
      <c r="W17" s="38">
        <v>221.37</v>
      </c>
      <c r="X17" s="38">
        <v>21.47</v>
      </c>
      <c r="Y17" s="38">
        <v>203.57</v>
      </c>
      <c r="Z17" s="38">
        <v>1.28</v>
      </c>
      <c r="AA17" s="38">
        <v>147.6</v>
      </c>
      <c r="AB17" s="38">
        <v>59</v>
      </c>
      <c r="AC17" s="38">
        <v>172.85</v>
      </c>
      <c r="AD17" s="38">
        <v>0.34</v>
      </c>
      <c r="AE17" s="38">
        <v>0.06</v>
      </c>
      <c r="AF17" s="38">
        <v>0.33</v>
      </c>
      <c r="AG17" s="38">
        <v>0.23</v>
      </c>
      <c r="AH17" s="38">
        <v>2.78</v>
      </c>
      <c r="AI17" s="38">
        <v>2.48</v>
      </c>
      <c r="AJ17" s="38">
        <v>0</v>
      </c>
      <c r="AK17" s="38">
        <v>713.27</v>
      </c>
      <c r="AL17" s="38">
        <v>573.45000000000005</v>
      </c>
      <c r="AM17" s="38">
        <v>1014.81</v>
      </c>
      <c r="AN17" s="38">
        <v>754.56</v>
      </c>
      <c r="AO17" s="38">
        <v>316.94</v>
      </c>
      <c r="AP17" s="38">
        <v>508</v>
      </c>
      <c r="AQ17" s="38">
        <v>208.51</v>
      </c>
      <c r="AR17" s="38">
        <v>616.66999999999996</v>
      </c>
      <c r="AS17" s="38">
        <v>412.87</v>
      </c>
      <c r="AT17" s="38">
        <v>480.87</v>
      </c>
      <c r="AU17" s="38">
        <v>706.54</v>
      </c>
      <c r="AV17" s="38">
        <v>327.2</v>
      </c>
      <c r="AW17" s="38">
        <v>277.45999999999998</v>
      </c>
      <c r="AX17" s="38">
        <v>1777.64</v>
      </c>
      <c r="AY17" s="38">
        <v>5.6</v>
      </c>
      <c r="AZ17" s="38">
        <v>588.71</v>
      </c>
      <c r="BA17" s="38">
        <v>578.84</v>
      </c>
      <c r="BB17" s="38">
        <v>539.48</v>
      </c>
      <c r="BC17" s="38">
        <v>205.51</v>
      </c>
      <c r="BD17" s="38">
        <v>0.11</v>
      </c>
      <c r="BE17" s="38">
        <v>0.06</v>
      </c>
      <c r="BF17" s="38">
        <v>7.0000000000000007E-2</v>
      </c>
      <c r="BG17" s="38">
        <v>0.19</v>
      </c>
      <c r="BH17" s="38">
        <v>0.18</v>
      </c>
      <c r="BI17" s="38">
        <v>0.56000000000000005</v>
      </c>
      <c r="BJ17" s="38">
        <v>0.03</v>
      </c>
      <c r="BK17" s="38">
        <v>1.52</v>
      </c>
      <c r="BL17" s="38">
        <v>0.02</v>
      </c>
      <c r="BM17" s="38">
        <v>0.61</v>
      </c>
      <c r="BN17" s="38">
        <v>0.02</v>
      </c>
      <c r="BO17" s="38">
        <v>0</v>
      </c>
      <c r="BP17" s="38">
        <v>0</v>
      </c>
      <c r="BQ17" s="38">
        <v>0.1</v>
      </c>
      <c r="BR17" s="38">
        <v>0.14000000000000001</v>
      </c>
      <c r="BS17" s="38">
        <v>1.41</v>
      </c>
      <c r="BT17" s="38">
        <v>0</v>
      </c>
      <c r="BU17" s="38">
        <v>0</v>
      </c>
      <c r="BV17" s="38">
        <v>0.19</v>
      </c>
      <c r="BW17" s="38">
        <v>0.02</v>
      </c>
      <c r="BX17" s="38">
        <v>0</v>
      </c>
      <c r="BY17" s="38">
        <v>0</v>
      </c>
      <c r="BZ17" s="38">
        <v>0</v>
      </c>
      <c r="CA17" s="38">
        <v>0</v>
      </c>
      <c r="CB17" s="38">
        <v>427.8</v>
      </c>
      <c r="CC17" s="37">
        <f>SUM($CC$10:$CC$16)</f>
        <v>55.35</v>
      </c>
      <c r="CD17" s="39">
        <f>$I$17/$I$52*100</f>
        <v>18.397115975702512</v>
      </c>
      <c r="CE17" s="39">
        <v>157.43</v>
      </c>
      <c r="CG17" s="39">
        <v>55.51</v>
      </c>
      <c r="CH17" s="39">
        <v>29.11</v>
      </c>
      <c r="CI17" s="39">
        <v>42.31</v>
      </c>
      <c r="CJ17" s="39">
        <v>3238.6</v>
      </c>
      <c r="CK17" s="39">
        <v>1701.38</v>
      </c>
      <c r="CL17" s="39">
        <v>2469.9899999999998</v>
      </c>
      <c r="CM17" s="39">
        <v>50.17</v>
      </c>
      <c r="CN17" s="39">
        <v>28.62</v>
      </c>
      <c r="CO17" s="39">
        <v>39.4</v>
      </c>
      <c r="CP17" s="39">
        <v>9.6</v>
      </c>
      <c r="CQ17" s="39">
        <v>0.9</v>
      </c>
    </row>
    <row r="18" spans="1:96">
      <c r="B18" s="27" t="s">
        <v>100</v>
      </c>
      <c r="C18" s="16"/>
      <c r="D18" s="16"/>
      <c r="E18" s="16"/>
      <c r="F18" s="16"/>
      <c r="G18" s="16"/>
      <c r="H18" s="16"/>
      <c r="I18" s="16"/>
    </row>
    <row r="19" spans="1:96" s="32" customFormat="1" ht="24">
      <c r="A19" s="32" t="str">
        <f>"17/1"</f>
        <v>17/1</v>
      </c>
      <c r="B19" s="33" t="s">
        <v>101</v>
      </c>
      <c r="C19" s="34" t="str">
        <f>"60"</f>
        <v>60</v>
      </c>
      <c r="D19" s="34">
        <v>0.61</v>
      </c>
      <c r="E19" s="34">
        <v>0</v>
      </c>
      <c r="F19" s="34">
        <v>3.61</v>
      </c>
      <c r="G19" s="34">
        <v>3.61</v>
      </c>
      <c r="H19" s="34">
        <v>7.02</v>
      </c>
      <c r="I19" s="34">
        <v>60.069374399999994</v>
      </c>
      <c r="J19" s="35">
        <v>0.46</v>
      </c>
      <c r="K19" s="35">
        <v>2.34</v>
      </c>
      <c r="L19" s="35">
        <v>0</v>
      </c>
      <c r="M19" s="35">
        <v>0</v>
      </c>
      <c r="N19" s="35">
        <v>5.61</v>
      </c>
      <c r="O19" s="35">
        <v>0.17</v>
      </c>
      <c r="P19" s="35">
        <v>1.24</v>
      </c>
      <c r="Q19" s="35">
        <v>0</v>
      </c>
      <c r="R19" s="35">
        <v>0</v>
      </c>
      <c r="S19" s="35">
        <v>0.21</v>
      </c>
      <c r="T19" s="35">
        <v>0.49</v>
      </c>
      <c r="U19" s="35">
        <v>11.88</v>
      </c>
      <c r="V19" s="35">
        <v>116.04</v>
      </c>
      <c r="W19" s="35">
        <v>13.56</v>
      </c>
      <c r="X19" s="35">
        <v>17.66</v>
      </c>
      <c r="Y19" s="35">
        <v>25.43</v>
      </c>
      <c r="Z19" s="35">
        <v>0.53</v>
      </c>
      <c r="AA19" s="35">
        <v>0</v>
      </c>
      <c r="AB19" s="35">
        <v>5295</v>
      </c>
      <c r="AC19" s="35">
        <v>900.51</v>
      </c>
      <c r="AD19" s="35">
        <v>1.78</v>
      </c>
      <c r="AE19" s="35">
        <v>0.03</v>
      </c>
      <c r="AF19" s="35">
        <v>0.03</v>
      </c>
      <c r="AG19" s="35">
        <v>0.47</v>
      </c>
      <c r="AH19" s="35">
        <v>0.54</v>
      </c>
      <c r="AI19" s="35">
        <v>3.2</v>
      </c>
      <c r="AJ19" s="35">
        <v>0</v>
      </c>
      <c r="AK19" s="35">
        <v>20.16</v>
      </c>
      <c r="AL19" s="35">
        <v>16.73</v>
      </c>
      <c r="AM19" s="35">
        <v>21.3</v>
      </c>
      <c r="AN19" s="35">
        <v>18.559999999999999</v>
      </c>
      <c r="AO19" s="35">
        <v>4.2699999999999996</v>
      </c>
      <c r="AP19" s="35">
        <v>15.21</v>
      </c>
      <c r="AQ19" s="35">
        <v>3.83</v>
      </c>
      <c r="AR19" s="35">
        <v>14.57</v>
      </c>
      <c r="AS19" s="35">
        <v>22.87</v>
      </c>
      <c r="AT19" s="35">
        <v>19.079999999999998</v>
      </c>
      <c r="AU19" s="35">
        <v>67.33</v>
      </c>
      <c r="AV19" s="35">
        <v>6.87</v>
      </c>
      <c r="AW19" s="35">
        <v>14.19</v>
      </c>
      <c r="AX19" s="35">
        <v>107.83</v>
      </c>
      <c r="AY19" s="35">
        <v>0</v>
      </c>
      <c r="AZ19" s="35">
        <v>14.53</v>
      </c>
      <c r="BA19" s="35">
        <v>16.149999999999999</v>
      </c>
      <c r="BB19" s="35">
        <v>8.5399999999999991</v>
      </c>
      <c r="BC19" s="35">
        <v>5.79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0.22</v>
      </c>
      <c r="BL19" s="35">
        <v>0</v>
      </c>
      <c r="BM19" s="35">
        <v>0.14000000000000001</v>
      </c>
      <c r="BN19" s="35">
        <v>0.01</v>
      </c>
      <c r="BO19" s="35">
        <v>0.02</v>
      </c>
      <c r="BP19" s="35">
        <v>0</v>
      </c>
      <c r="BQ19" s="35">
        <v>0</v>
      </c>
      <c r="BR19" s="35">
        <v>0</v>
      </c>
      <c r="BS19" s="35">
        <v>0.84</v>
      </c>
      <c r="BT19" s="35">
        <v>0</v>
      </c>
      <c r="BU19" s="35">
        <v>0</v>
      </c>
      <c r="BV19" s="35">
        <v>2.08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48.41</v>
      </c>
      <c r="CC19" s="34">
        <v>9.3699999999999992</v>
      </c>
      <c r="CE19" s="32">
        <v>882.5</v>
      </c>
      <c r="CG19" s="32">
        <v>2.63</v>
      </c>
      <c r="CH19" s="32">
        <v>2.52</v>
      </c>
      <c r="CI19" s="32">
        <v>2.58</v>
      </c>
      <c r="CJ19" s="32">
        <v>420.3</v>
      </c>
      <c r="CK19" s="32">
        <v>111.85</v>
      </c>
      <c r="CL19" s="32">
        <v>266.08</v>
      </c>
      <c r="CM19" s="32">
        <v>7.02</v>
      </c>
      <c r="CN19" s="32">
        <v>6.09</v>
      </c>
      <c r="CO19" s="32">
        <v>6.56</v>
      </c>
      <c r="CP19" s="32">
        <v>1.8</v>
      </c>
      <c r="CQ19" s="32">
        <v>0</v>
      </c>
      <c r="CR19" s="32">
        <v>6.24</v>
      </c>
    </row>
    <row r="20" spans="1:96" s="32" customFormat="1">
      <c r="A20" s="32" t="str">
        <f>"16/2"</f>
        <v>16/2</v>
      </c>
      <c r="B20" s="33" t="s">
        <v>102</v>
      </c>
      <c r="C20" s="34" t="str">
        <f>"200"</f>
        <v>200</v>
      </c>
      <c r="D20" s="34">
        <v>4.7</v>
      </c>
      <c r="E20" s="34">
        <v>0</v>
      </c>
      <c r="F20" s="34">
        <v>4.38</v>
      </c>
      <c r="G20" s="34">
        <v>4.38</v>
      </c>
      <c r="H20" s="34">
        <v>18.25</v>
      </c>
      <c r="I20" s="34">
        <v>127.53950799999997</v>
      </c>
      <c r="J20" s="35">
        <v>0.57999999999999996</v>
      </c>
      <c r="K20" s="35">
        <v>2.6</v>
      </c>
      <c r="L20" s="35">
        <v>0</v>
      </c>
      <c r="M20" s="35">
        <v>0</v>
      </c>
      <c r="N20" s="35">
        <v>1.81</v>
      </c>
      <c r="O20" s="35">
        <v>13.93</v>
      </c>
      <c r="P20" s="35">
        <v>2.52</v>
      </c>
      <c r="Q20" s="35">
        <v>0</v>
      </c>
      <c r="R20" s="35">
        <v>0</v>
      </c>
      <c r="S20" s="35">
        <v>0.12</v>
      </c>
      <c r="T20" s="35">
        <v>1.84</v>
      </c>
      <c r="U20" s="35">
        <v>313.64999999999998</v>
      </c>
      <c r="V20" s="35">
        <v>410.88</v>
      </c>
      <c r="W20" s="35">
        <v>23.92</v>
      </c>
      <c r="X20" s="35">
        <v>25.53</v>
      </c>
      <c r="Y20" s="35">
        <v>65.55</v>
      </c>
      <c r="Z20" s="35">
        <v>1.61</v>
      </c>
      <c r="AA20" s="35">
        <v>0</v>
      </c>
      <c r="AB20" s="35">
        <v>10.44</v>
      </c>
      <c r="AC20" s="35">
        <v>1.82</v>
      </c>
      <c r="AD20" s="35">
        <v>1.91</v>
      </c>
      <c r="AE20" s="35">
        <v>0.18</v>
      </c>
      <c r="AF20" s="35">
        <v>0.06</v>
      </c>
      <c r="AG20" s="35">
        <v>0.89</v>
      </c>
      <c r="AH20" s="35">
        <v>2.09</v>
      </c>
      <c r="AI20" s="35">
        <v>4.32</v>
      </c>
      <c r="AJ20" s="35">
        <v>0</v>
      </c>
      <c r="AK20" s="35">
        <v>170.62</v>
      </c>
      <c r="AL20" s="35">
        <v>190.52</v>
      </c>
      <c r="AM20" s="35">
        <v>283.22000000000003</v>
      </c>
      <c r="AN20" s="35">
        <v>272.44</v>
      </c>
      <c r="AO20" s="35">
        <v>37.04</v>
      </c>
      <c r="AP20" s="35">
        <v>151.31</v>
      </c>
      <c r="AQ20" s="35">
        <v>50.57</v>
      </c>
      <c r="AR20" s="35">
        <v>178.46</v>
      </c>
      <c r="AS20" s="35">
        <v>171.11</v>
      </c>
      <c r="AT20" s="35">
        <v>331.8</v>
      </c>
      <c r="AU20" s="35">
        <v>383.5</v>
      </c>
      <c r="AV20" s="35">
        <v>79</v>
      </c>
      <c r="AW20" s="35">
        <v>169.05</v>
      </c>
      <c r="AX20" s="35">
        <v>605.34</v>
      </c>
      <c r="AY20" s="35">
        <v>0</v>
      </c>
      <c r="AZ20" s="35">
        <v>118.19</v>
      </c>
      <c r="BA20" s="35">
        <v>144.47</v>
      </c>
      <c r="BB20" s="35">
        <v>122.89</v>
      </c>
      <c r="BC20" s="35">
        <v>45.57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0.31</v>
      </c>
      <c r="BL20" s="35">
        <v>0</v>
      </c>
      <c r="BM20" s="35">
        <v>0.23</v>
      </c>
      <c r="BN20" s="35">
        <v>0.01</v>
      </c>
      <c r="BO20" s="35">
        <v>0.03</v>
      </c>
      <c r="BP20" s="35">
        <v>0</v>
      </c>
      <c r="BQ20" s="35">
        <v>0</v>
      </c>
      <c r="BR20" s="35">
        <v>0</v>
      </c>
      <c r="BS20" s="35">
        <v>1.07</v>
      </c>
      <c r="BT20" s="35">
        <v>0</v>
      </c>
      <c r="BU20" s="35">
        <v>0</v>
      </c>
      <c r="BV20" s="35">
        <v>2.5</v>
      </c>
      <c r="BW20" s="35">
        <v>0.02</v>
      </c>
      <c r="BX20" s="35">
        <v>0</v>
      </c>
      <c r="BY20" s="35">
        <v>0</v>
      </c>
      <c r="BZ20" s="35">
        <v>0</v>
      </c>
      <c r="CA20" s="35">
        <v>0</v>
      </c>
      <c r="CB20" s="35">
        <v>184.43</v>
      </c>
      <c r="CC20" s="34">
        <v>7.28</v>
      </c>
      <c r="CE20" s="32">
        <v>1.74</v>
      </c>
      <c r="CG20" s="32">
        <v>39.54</v>
      </c>
      <c r="CH20" s="32">
        <v>21.82</v>
      </c>
      <c r="CI20" s="32">
        <v>30.68</v>
      </c>
      <c r="CJ20" s="32">
        <v>1108.26</v>
      </c>
      <c r="CK20" s="32">
        <v>601.46</v>
      </c>
      <c r="CL20" s="32">
        <v>854.86</v>
      </c>
      <c r="CM20" s="32">
        <v>44.4</v>
      </c>
      <c r="CN20" s="32">
        <v>22.65</v>
      </c>
      <c r="CO20" s="32">
        <v>33.53</v>
      </c>
      <c r="CP20" s="32">
        <v>0</v>
      </c>
      <c r="CQ20" s="32">
        <v>0.8</v>
      </c>
      <c r="CR20" s="32">
        <v>4.41</v>
      </c>
    </row>
    <row r="21" spans="1:96" s="32" customFormat="1">
      <c r="A21" s="32" t="str">
        <f>"3/3"</f>
        <v>3/3</v>
      </c>
      <c r="B21" s="33" t="s">
        <v>103</v>
      </c>
      <c r="C21" s="34" t="str">
        <f>"160"</f>
        <v>160</v>
      </c>
      <c r="D21" s="34">
        <v>3.32</v>
      </c>
      <c r="E21" s="34">
        <v>0.57999999999999996</v>
      </c>
      <c r="F21" s="34">
        <v>3.91</v>
      </c>
      <c r="G21" s="34">
        <v>0.55000000000000004</v>
      </c>
      <c r="H21" s="34">
        <v>23.55</v>
      </c>
      <c r="I21" s="34">
        <v>141.42475999999999</v>
      </c>
      <c r="J21" s="35">
        <v>2.4300000000000002</v>
      </c>
      <c r="K21" s="35">
        <v>0.09</v>
      </c>
      <c r="L21" s="35">
        <v>0</v>
      </c>
      <c r="M21" s="35">
        <v>0</v>
      </c>
      <c r="N21" s="35">
        <v>2.29</v>
      </c>
      <c r="O21" s="35">
        <v>19.440000000000001</v>
      </c>
      <c r="P21" s="35">
        <v>1.81</v>
      </c>
      <c r="Q21" s="35">
        <v>0</v>
      </c>
      <c r="R21" s="35">
        <v>0</v>
      </c>
      <c r="S21" s="35">
        <v>0.31</v>
      </c>
      <c r="T21" s="35">
        <v>2.58</v>
      </c>
      <c r="U21" s="35">
        <v>245.61</v>
      </c>
      <c r="V21" s="35">
        <v>678.71</v>
      </c>
      <c r="W21" s="35">
        <v>38.07</v>
      </c>
      <c r="X21" s="35">
        <v>32.49</v>
      </c>
      <c r="Y21" s="35">
        <v>92.99</v>
      </c>
      <c r="Z21" s="35">
        <v>1.21</v>
      </c>
      <c r="AA21" s="35">
        <v>20</v>
      </c>
      <c r="AB21" s="35">
        <v>36.380000000000003</v>
      </c>
      <c r="AC21" s="35">
        <v>26.72</v>
      </c>
      <c r="AD21" s="35">
        <v>0.18</v>
      </c>
      <c r="AE21" s="35">
        <v>0.13</v>
      </c>
      <c r="AF21" s="35">
        <v>0.11</v>
      </c>
      <c r="AG21" s="35">
        <v>1.42</v>
      </c>
      <c r="AH21" s="35">
        <v>2.76</v>
      </c>
      <c r="AI21" s="35">
        <v>5.81</v>
      </c>
      <c r="AJ21" s="35">
        <v>0</v>
      </c>
      <c r="AK21" s="35">
        <v>66.77</v>
      </c>
      <c r="AL21" s="35">
        <v>86.87</v>
      </c>
      <c r="AM21" s="35">
        <v>123.73</v>
      </c>
      <c r="AN21" s="35">
        <v>125.97</v>
      </c>
      <c r="AO21" s="35">
        <v>28.39</v>
      </c>
      <c r="AP21" s="35">
        <v>81.209999999999994</v>
      </c>
      <c r="AQ21" s="35">
        <v>37.159999999999997</v>
      </c>
      <c r="AR21" s="35">
        <v>85.42</v>
      </c>
      <c r="AS21" s="35">
        <v>80.709999999999994</v>
      </c>
      <c r="AT21" s="35">
        <v>219.87</v>
      </c>
      <c r="AU21" s="35">
        <v>97.93</v>
      </c>
      <c r="AV21" s="35">
        <v>20.48</v>
      </c>
      <c r="AW21" s="35">
        <v>57</v>
      </c>
      <c r="AX21" s="35">
        <v>306.36</v>
      </c>
      <c r="AY21" s="35">
        <v>0</v>
      </c>
      <c r="AZ21" s="35">
        <v>42.86</v>
      </c>
      <c r="BA21" s="35">
        <v>38.99</v>
      </c>
      <c r="BB21" s="35">
        <v>77.599999999999994</v>
      </c>
      <c r="BC21" s="35">
        <v>23.1</v>
      </c>
      <c r="BD21" s="35">
        <v>0.1</v>
      </c>
      <c r="BE21" s="35">
        <v>0.05</v>
      </c>
      <c r="BF21" s="35">
        <v>0.03</v>
      </c>
      <c r="BG21" s="35">
        <v>0.06</v>
      </c>
      <c r="BH21" s="35">
        <v>7.0000000000000007E-2</v>
      </c>
      <c r="BI21" s="35">
        <v>0.3</v>
      </c>
      <c r="BJ21" s="35">
        <v>0</v>
      </c>
      <c r="BK21" s="35">
        <v>0.94</v>
      </c>
      <c r="BL21" s="35">
        <v>0</v>
      </c>
      <c r="BM21" s="35">
        <v>0.28000000000000003</v>
      </c>
      <c r="BN21" s="35">
        <v>0</v>
      </c>
      <c r="BO21" s="35">
        <v>0</v>
      </c>
      <c r="BP21" s="35">
        <v>0</v>
      </c>
      <c r="BQ21" s="35">
        <v>0.06</v>
      </c>
      <c r="BR21" s="35">
        <v>0.1</v>
      </c>
      <c r="BS21" s="35">
        <v>0.9</v>
      </c>
      <c r="BT21" s="35">
        <v>0</v>
      </c>
      <c r="BU21" s="35">
        <v>0</v>
      </c>
      <c r="BV21" s="35">
        <v>0.15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131.87</v>
      </c>
      <c r="CC21" s="34">
        <v>20.239999999999998</v>
      </c>
      <c r="CE21" s="32">
        <v>26.06</v>
      </c>
      <c r="CG21" s="32">
        <v>32.44</v>
      </c>
      <c r="CH21" s="32">
        <v>18.53</v>
      </c>
      <c r="CI21" s="32">
        <v>25.48</v>
      </c>
      <c r="CJ21" s="32">
        <v>521.14</v>
      </c>
      <c r="CK21" s="32">
        <v>449.02</v>
      </c>
      <c r="CL21" s="32">
        <v>485.08</v>
      </c>
      <c r="CM21" s="32">
        <v>20.75</v>
      </c>
      <c r="CN21" s="32">
        <v>3.09</v>
      </c>
      <c r="CO21" s="32">
        <v>11.92</v>
      </c>
      <c r="CP21" s="32">
        <v>0</v>
      </c>
      <c r="CQ21" s="32">
        <v>0.8</v>
      </c>
      <c r="CR21" s="32">
        <v>12.27</v>
      </c>
    </row>
    <row r="22" spans="1:96" s="32" customFormat="1" ht="24">
      <c r="A22" s="32" t="str">
        <f>"16/8"</f>
        <v>16/8</v>
      </c>
      <c r="B22" s="33" t="s">
        <v>104</v>
      </c>
      <c r="C22" s="34" t="str">
        <f>"90"</f>
        <v>90</v>
      </c>
      <c r="D22" s="34">
        <v>13.5</v>
      </c>
      <c r="E22" s="34">
        <v>11.93</v>
      </c>
      <c r="F22" s="34">
        <v>11.62</v>
      </c>
      <c r="G22" s="34">
        <v>3.52</v>
      </c>
      <c r="H22" s="34">
        <v>9.64</v>
      </c>
      <c r="I22" s="34">
        <v>197.0136</v>
      </c>
      <c r="J22" s="35">
        <v>5.37</v>
      </c>
      <c r="K22" s="35">
        <v>2.93</v>
      </c>
      <c r="L22" s="35">
        <v>0</v>
      </c>
      <c r="M22" s="35">
        <v>0</v>
      </c>
      <c r="N22" s="35">
        <v>0.99</v>
      </c>
      <c r="O22" s="35">
        <v>8.18</v>
      </c>
      <c r="P22" s="35">
        <v>0.47</v>
      </c>
      <c r="Q22" s="35">
        <v>0</v>
      </c>
      <c r="R22" s="35">
        <v>0</v>
      </c>
      <c r="S22" s="35">
        <v>0.05</v>
      </c>
      <c r="T22" s="35">
        <v>1.48</v>
      </c>
      <c r="U22" s="35">
        <v>206.09</v>
      </c>
      <c r="V22" s="35">
        <v>207.73</v>
      </c>
      <c r="W22" s="35">
        <v>10.72</v>
      </c>
      <c r="X22" s="35">
        <v>16.489999999999998</v>
      </c>
      <c r="Y22" s="35">
        <v>117.41</v>
      </c>
      <c r="Z22" s="35">
        <v>1.95</v>
      </c>
      <c r="AA22" s="35">
        <v>0</v>
      </c>
      <c r="AB22" s="35">
        <v>0</v>
      </c>
      <c r="AC22" s="35">
        <v>0</v>
      </c>
      <c r="AD22" s="35">
        <v>2.35</v>
      </c>
      <c r="AE22" s="35">
        <v>0.05</v>
      </c>
      <c r="AF22" s="35">
        <v>0.1</v>
      </c>
      <c r="AG22" s="35">
        <v>2.96</v>
      </c>
      <c r="AH22" s="35">
        <v>5.78</v>
      </c>
      <c r="AI22" s="35">
        <v>0.18</v>
      </c>
      <c r="AJ22" s="35">
        <v>0</v>
      </c>
      <c r="AK22" s="35">
        <v>710.76</v>
      </c>
      <c r="AL22" s="35">
        <v>550.45000000000005</v>
      </c>
      <c r="AM22" s="35">
        <v>1022.8</v>
      </c>
      <c r="AN22" s="35">
        <v>1043.83</v>
      </c>
      <c r="AO22" s="35">
        <v>300.11</v>
      </c>
      <c r="AP22" s="35">
        <v>544.41999999999996</v>
      </c>
      <c r="AQ22" s="35">
        <v>145.82</v>
      </c>
      <c r="AR22" s="35">
        <v>563.15</v>
      </c>
      <c r="AS22" s="35">
        <v>729.49</v>
      </c>
      <c r="AT22" s="35">
        <v>715.01</v>
      </c>
      <c r="AU22" s="35">
        <v>1173.75</v>
      </c>
      <c r="AV22" s="35">
        <v>475.31</v>
      </c>
      <c r="AW22" s="35">
        <v>636.25</v>
      </c>
      <c r="AX22" s="35">
        <v>2266.58</v>
      </c>
      <c r="AY22" s="35">
        <v>185.96</v>
      </c>
      <c r="AZ22" s="35">
        <v>535.70000000000005</v>
      </c>
      <c r="BA22" s="35">
        <v>542.12</v>
      </c>
      <c r="BB22" s="35">
        <v>449.78</v>
      </c>
      <c r="BC22" s="35">
        <v>188.14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0.22</v>
      </c>
      <c r="BL22" s="35">
        <v>0</v>
      </c>
      <c r="BM22" s="35">
        <v>0.14000000000000001</v>
      </c>
      <c r="BN22" s="35">
        <v>0.01</v>
      </c>
      <c r="BO22" s="35">
        <v>0.02</v>
      </c>
      <c r="BP22" s="35">
        <v>0</v>
      </c>
      <c r="BQ22" s="35">
        <v>0</v>
      </c>
      <c r="BR22" s="35">
        <v>0</v>
      </c>
      <c r="BS22" s="35">
        <v>0.81</v>
      </c>
      <c r="BT22" s="35">
        <v>0</v>
      </c>
      <c r="BU22" s="35">
        <v>0</v>
      </c>
      <c r="BV22" s="35">
        <v>2.0299999999999998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77.349999999999994</v>
      </c>
      <c r="CC22" s="34">
        <v>53.13</v>
      </c>
      <c r="CE22" s="32">
        <v>0</v>
      </c>
      <c r="CG22" s="32">
        <v>58.69</v>
      </c>
      <c r="CH22" s="32">
        <v>30.41</v>
      </c>
      <c r="CI22" s="32">
        <v>44.55</v>
      </c>
      <c r="CJ22" s="32">
        <v>1178.57</v>
      </c>
      <c r="CK22" s="32">
        <v>424.05</v>
      </c>
      <c r="CL22" s="32">
        <v>801.31</v>
      </c>
      <c r="CM22" s="32">
        <v>25.16</v>
      </c>
      <c r="CN22" s="32">
        <v>17.059999999999999</v>
      </c>
      <c r="CO22" s="32">
        <v>21.11</v>
      </c>
      <c r="CP22" s="32">
        <v>0</v>
      </c>
      <c r="CQ22" s="32">
        <v>0.45</v>
      </c>
      <c r="CR22" s="32">
        <v>32.4</v>
      </c>
    </row>
    <row r="23" spans="1:96" s="32" customFormat="1">
      <c r="A23" s="32" t="str">
        <f>"2"</f>
        <v>2</v>
      </c>
      <c r="B23" s="33" t="s">
        <v>97</v>
      </c>
      <c r="C23" s="34" t="str">
        <f>"22,7"</f>
        <v>22,7</v>
      </c>
      <c r="D23" s="34">
        <v>1.5</v>
      </c>
      <c r="E23" s="34">
        <v>0</v>
      </c>
      <c r="F23" s="34">
        <v>0.15</v>
      </c>
      <c r="G23" s="34">
        <v>0.15</v>
      </c>
      <c r="H23" s="34">
        <v>10.65</v>
      </c>
      <c r="I23" s="34">
        <v>50.825527000000001</v>
      </c>
      <c r="J23" s="35">
        <v>0</v>
      </c>
      <c r="K23" s="35">
        <v>0</v>
      </c>
      <c r="L23" s="35">
        <v>0</v>
      </c>
      <c r="M23" s="35">
        <v>0</v>
      </c>
      <c r="N23" s="35">
        <v>0.25</v>
      </c>
      <c r="O23" s="35">
        <v>10.35</v>
      </c>
      <c r="P23" s="35">
        <v>0.05</v>
      </c>
      <c r="Q23" s="35">
        <v>0</v>
      </c>
      <c r="R23" s="35">
        <v>0</v>
      </c>
      <c r="S23" s="35">
        <v>0</v>
      </c>
      <c r="T23" s="35">
        <v>0.41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72.48</v>
      </c>
      <c r="AL23" s="35">
        <v>75.44</v>
      </c>
      <c r="AM23" s="35">
        <v>115.53</v>
      </c>
      <c r="AN23" s="35">
        <v>38.31</v>
      </c>
      <c r="AO23" s="35">
        <v>22.71</v>
      </c>
      <c r="AP23" s="35">
        <v>45.42</v>
      </c>
      <c r="AQ23" s="35">
        <v>17.18</v>
      </c>
      <c r="AR23" s="35">
        <v>82.16</v>
      </c>
      <c r="AS23" s="35">
        <v>50.95</v>
      </c>
      <c r="AT23" s="35">
        <v>71.099999999999994</v>
      </c>
      <c r="AU23" s="35">
        <v>58.65</v>
      </c>
      <c r="AV23" s="35">
        <v>30.81</v>
      </c>
      <c r="AW23" s="35">
        <v>54.51</v>
      </c>
      <c r="AX23" s="35">
        <v>455.81</v>
      </c>
      <c r="AY23" s="35">
        <v>0</v>
      </c>
      <c r="AZ23" s="35">
        <v>148.51</v>
      </c>
      <c r="BA23" s="35">
        <v>64.58</v>
      </c>
      <c r="BB23" s="35">
        <v>42.86</v>
      </c>
      <c r="BC23" s="35">
        <v>33.97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0.02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0.01</v>
      </c>
      <c r="BT23" s="35">
        <v>0</v>
      </c>
      <c r="BU23" s="35">
        <v>0</v>
      </c>
      <c r="BV23" s="35">
        <v>0.06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8.8800000000000008</v>
      </c>
      <c r="CC23" s="34">
        <v>1.48</v>
      </c>
      <c r="CE23" s="32">
        <v>0</v>
      </c>
      <c r="CG23" s="32">
        <v>0</v>
      </c>
      <c r="CH23" s="32">
        <v>0</v>
      </c>
      <c r="CI23" s="32">
        <v>0</v>
      </c>
      <c r="CJ23" s="32">
        <v>760</v>
      </c>
      <c r="CK23" s="32">
        <v>292.8</v>
      </c>
      <c r="CL23" s="32">
        <v>526.4</v>
      </c>
      <c r="CM23" s="32">
        <v>6.08</v>
      </c>
      <c r="CN23" s="32">
        <v>6.08</v>
      </c>
      <c r="CO23" s="32">
        <v>6.08</v>
      </c>
      <c r="CP23" s="32">
        <v>0</v>
      </c>
      <c r="CQ23" s="32">
        <v>0</v>
      </c>
      <c r="CR23" s="32">
        <v>1.24</v>
      </c>
    </row>
    <row r="24" spans="1:96" s="32" customFormat="1">
      <c r="A24" s="32" t="str">
        <f>"3"</f>
        <v>3</v>
      </c>
      <c r="B24" s="33" t="s">
        <v>105</v>
      </c>
      <c r="C24" s="34" t="str">
        <f>"30"</f>
        <v>30</v>
      </c>
      <c r="D24" s="34">
        <v>1.98</v>
      </c>
      <c r="E24" s="34">
        <v>0</v>
      </c>
      <c r="F24" s="34">
        <v>0.36</v>
      </c>
      <c r="G24" s="34">
        <v>0.36</v>
      </c>
      <c r="H24" s="34">
        <v>12.51</v>
      </c>
      <c r="I24" s="34">
        <v>58.013999999999996</v>
      </c>
      <c r="J24" s="35">
        <v>0.06</v>
      </c>
      <c r="K24" s="35">
        <v>0</v>
      </c>
      <c r="L24" s="35">
        <v>0</v>
      </c>
      <c r="M24" s="35">
        <v>0</v>
      </c>
      <c r="N24" s="35">
        <v>0.36</v>
      </c>
      <c r="O24" s="35">
        <v>9.66</v>
      </c>
      <c r="P24" s="35">
        <v>2.4900000000000002</v>
      </c>
      <c r="Q24" s="35">
        <v>0</v>
      </c>
      <c r="R24" s="35">
        <v>0</v>
      </c>
      <c r="S24" s="35">
        <v>0.3</v>
      </c>
      <c r="T24" s="35">
        <v>0.75</v>
      </c>
      <c r="U24" s="35">
        <v>183</v>
      </c>
      <c r="V24" s="35">
        <v>73.5</v>
      </c>
      <c r="W24" s="35">
        <v>10.5</v>
      </c>
      <c r="X24" s="35">
        <v>14.1</v>
      </c>
      <c r="Y24" s="35">
        <v>47.4</v>
      </c>
      <c r="Z24" s="35">
        <v>1.17</v>
      </c>
      <c r="AA24" s="35">
        <v>0</v>
      </c>
      <c r="AB24" s="35">
        <v>1.5</v>
      </c>
      <c r="AC24" s="35">
        <v>0.3</v>
      </c>
      <c r="AD24" s="35">
        <v>0.42</v>
      </c>
      <c r="AE24" s="35">
        <v>0.05</v>
      </c>
      <c r="AF24" s="35">
        <v>0.02</v>
      </c>
      <c r="AG24" s="35">
        <v>0.21</v>
      </c>
      <c r="AH24" s="35">
        <v>0.6</v>
      </c>
      <c r="AI24" s="35">
        <v>0</v>
      </c>
      <c r="AJ24" s="35">
        <v>0</v>
      </c>
      <c r="AK24" s="35">
        <v>96.6</v>
      </c>
      <c r="AL24" s="35">
        <v>74.400000000000006</v>
      </c>
      <c r="AM24" s="35">
        <v>128.1</v>
      </c>
      <c r="AN24" s="35">
        <v>66.900000000000006</v>
      </c>
      <c r="AO24" s="35">
        <v>27.9</v>
      </c>
      <c r="AP24" s="35">
        <v>59.4</v>
      </c>
      <c r="AQ24" s="35">
        <v>24</v>
      </c>
      <c r="AR24" s="35">
        <v>111.3</v>
      </c>
      <c r="AS24" s="35">
        <v>89.1</v>
      </c>
      <c r="AT24" s="35">
        <v>87.3</v>
      </c>
      <c r="AU24" s="35">
        <v>139.19999999999999</v>
      </c>
      <c r="AV24" s="35">
        <v>37.200000000000003</v>
      </c>
      <c r="AW24" s="35">
        <v>93</v>
      </c>
      <c r="AX24" s="35">
        <v>458.7</v>
      </c>
      <c r="AY24" s="35">
        <v>0</v>
      </c>
      <c r="AZ24" s="35">
        <v>157.80000000000001</v>
      </c>
      <c r="BA24" s="35">
        <v>87.3</v>
      </c>
      <c r="BB24" s="35">
        <v>54</v>
      </c>
      <c r="BC24" s="35">
        <v>39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0.04</v>
      </c>
      <c r="BL24" s="35">
        <v>0</v>
      </c>
      <c r="BM24" s="35">
        <v>0</v>
      </c>
      <c r="BN24" s="35">
        <v>0.01</v>
      </c>
      <c r="BO24" s="35">
        <v>0</v>
      </c>
      <c r="BP24" s="35">
        <v>0</v>
      </c>
      <c r="BQ24" s="35">
        <v>0</v>
      </c>
      <c r="BR24" s="35">
        <v>0</v>
      </c>
      <c r="BS24" s="35">
        <v>0.03</v>
      </c>
      <c r="BT24" s="35">
        <v>0</v>
      </c>
      <c r="BU24" s="35">
        <v>0</v>
      </c>
      <c r="BV24" s="35">
        <v>0.14000000000000001</v>
      </c>
      <c r="BW24" s="35">
        <v>0.02</v>
      </c>
      <c r="BX24" s="35">
        <v>0</v>
      </c>
      <c r="BY24" s="35">
        <v>0</v>
      </c>
      <c r="BZ24" s="35">
        <v>0</v>
      </c>
      <c r="CA24" s="35">
        <v>0</v>
      </c>
      <c r="CB24" s="35">
        <v>14.1</v>
      </c>
      <c r="CC24" s="34">
        <v>1.9</v>
      </c>
      <c r="CE24" s="32">
        <v>0.25</v>
      </c>
      <c r="CG24" s="32">
        <v>5.0599999999999996</v>
      </c>
      <c r="CH24" s="32">
        <v>5.0599999999999996</v>
      </c>
      <c r="CI24" s="32">
        <v>5.0599999999999996</v>
      </c>
      <c r="CJ24" s="32">
        <v>962.03</v>
      </c>
      <c r="CK24" s="32">
        <v>370.63</v>
      </c>
      <c r="CL24" s="32">
        <v>666.33</v>
      </c>
      <c r="CM24" s="32">
        <v>9.6199999999999992</v>
      </c>
      <c r="CN24" s="32">
        <v>8</v>
      </c>
      <c r="CO24" s="32">
        <v>8.81</v>
      </c>
      <c r="CP24" s="32">
        <v>0</v>
      </c>
      <c r="CQ24" s="32">
        <v>0</v>
      </c>
      <c r="CR24" s="32">
        <v>1.59</v>
      </c>
    </row>
    <row r="25" spans="1:96" s="28" customFormat="1">
      <c r="A25" s="28" t="str">
        <f>"648"</f>
        <v>648</v>
      </c>
      <c r="B25" s="29" t="s">
        <v>106</v>
      </c>
      <c r="C25" s="30" t="str">
        <f>"200"</f>
        <v>200</v>
      </c>
      <c r="D25" s="30">
        <v>7.0000000000000007E-2</v>
      </c>
      <c r="E25" s="30">
        <v>0</v>
      </c>
      <c r="F25" s="30">
        <v>0</v>
      </c>
      <c r="G25" s="30">
        <v>0</v>
      </c>
      <c r="H25" s="30">
        <v>4.54</v>
      </c>
      <c r="I25" s="30">
        <v>17.526140000000002</v>
      </c>
      <c r="J25" s="31">
        <v>0</v>
      </c>
      <c r="K25" s="31">
        <v>0</v>
      </c>
      <c r="L25" s="31">
        <v>0</v>
      </c>
      <c r="M25" s="31">
        <v>0</v>
      </c>
      <c r="N25" s="31">
        <v>4.54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0.01</v>
      </c>
      <c r="U25" s="31">
        <v>0.05</v>
      </c>
      <c r="V25" s="31">
        <v>0.13</v>
      </c>
      <c r="W25" s="31">
        <v>0.13</v>
      </c>
      <c r="X25" s="31">
        <v>0</v>
      </c>
      <c r="Y25" s="31">
        <v>0</v>
      </c>
      <c r="Z25" s="31">
        <v>0.01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0.09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190.01</v>
      </c>
      <c r="CC25" s="30">
        <v>4.1399999999999997</v>
      </c>
      <c r="CE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  <c r="CM25" s="28">
        <v>0</v>
      </c>
      <c r="CN25" s="28">
        <v>0</v>
      </c>
      <c r="CO25" s="28">
        <v>0</v>
      </c>
      <c r="CP25" s="28">
        <v>5</v>
      </c>
      <c r="CQ25" s="28">
        <v>0</v>
      </c>
      <c r="CR25" s="28">
        <v>2.5099999999999998</v>
      </c>
    </row>
    <row r="26" spans="1:96" s="39" customFormat="1" ht="11.4">
      <c r="B26" s="36" t="s">
        <v>107</v>
      </c>
      <c r="C26" s="37"/>
      <c r="D26" s="37">
        <v>25.68</v>
      </c>
      <c r="E26" s="37">
        <v>12.51</v>
      </c>
      <c r="F26" s="37">
        <v>24.03</v>
      </c>
      <c r="G26" s="37">
        <v>12.57</v>
      </c>
      <c r="H26" s="37">
        <v>86.16</v>
      </c>
      <c r="I26" s="37">
        <v>652.41</v>
      </c>
      <c r="J26" s="38">
        <v>8.9</v>
      </c>
      <c r="K26" s="38">
        <v>7.95</v>
      </c>
      <c r="L26" s="38">
        <v>0</v>
      </c>
      <c r="M26" s="38">
        <v>0</v>
      </c>
      <c r="N26" s="38">
        <v>15.85</v>
      </c>
      <c r="O26" s="38">
        <v>61.73</v>
      </c>
      <c r="P26" s="38">
        <v>8.58</v>
      </c>
      <c r="Q26" s="38">
        <v>0</v>
      </c>
      <c r="R26" s="38">
        <v>0</v>
      </c>
      <c r="S26" s="38">
        <v>0.99</v>
      </c>
      <c r="T26" s="38">
        <v>7.56</v>
      </c>
      <c r="U26" s="38">
        <v>960.28</v>
      </c>
      <c r="V26" s="38">
        <v>1487</v>
      </c>
      <c r="W26" s="38">
        <v>96.91</v>
      </c>
      <c r="X26" s="38">
        <v>106.27</v>
      </c>
      <c r="Y26" s="38">
        <v>348.77</v>
      </c>
      <c r="Z26" s="38">
        <v>6.49</v>
      </c>
      <c r="AA26" s="38">
        <v>20</v>
      </c>
      <c r="AB26" s="38">
        <v>5343.32</v>
      </c>
      <c r="AC26" s="38">
        <v>929.35</v>
      </c>
      <c r="AD26" s="38">
        <v>6.65</v>
      </c>
      <c r="AE26" s="38">
        <v>0.44</v>
      </c>
      <c r="AF26" s="38">
        <v>0.32</v>
      </c>
      <c r="AG26" s="38">
        <v>5.96</v>
      </c>
      <c r="AH26" s="38">
        <v>11.77</v>
      </c>
      <c r="AI26" s="38">
        <v>13.61</v>
      </c>
      <c r="AJ26" s="38">
        <v>0</v>
      </c>
      <c r="AK26" s="38">
        <v>1137.3900000000001</v>
      </c>
      <c r="AL26" s="38">
        <v>994.41</v>
      </c>
      <c r="AM26" s="38">
        <v>1694.68</v>
      </c>
      <c r="AN26" s="38">
        <v>1566.02</v>
      </c>
      <c r="AO26" s="38">
        <v>420.42</v>
      </c>
      <c r="AP26" s="38">
        <v>896.98</v>
      </c>
      <c r="AQ26" s="38">
        <v>278.56</v>
      </c>
      <c r="AR26" s="38">
        <v>1035.06</v>
      </c>
      <c r="AS26" s="38">
        <v>1144.23</v>
      </c>
      <c r="AT26" s="38">
        <v>1444.15</v>
      </c>
      <c r="AU26" s="38">
        <v>1920.36</v>
      </c>
      <c r="AV26" s="38">
        <v>649.67999999999995</v>
      </c>
      <c r="AW26" s="38">
        <v>1024</v>
      </c>
      <c r="AX26" s="38">
        <v>4200.62</v>
      </c>
      <c r="AY26" s="38">
        <v>185.96</v>
      </c>
      <c r="AZ26" s="38">
        <v>1017.6</v>
      </c>
      <c r="BA26" s="38">
        <v>893.61</v>
      </c>
      <c r="BB26" s="38">
        <v>755.66</v>
      </c>
      <c r="BC26" s="38">
        <v>335.58</v>
      </c>
      <c r="BD26" s="38">
        <v>0.1</v>
      </c>
      <c r="BE26" s="38">
        <v>0.05</v>
      </c>
      <c r="BF26" s="38">
        <v>0.03</v>
      </c>
      <c r="BG26" s="38">
        <v>0.06</v>
      </c>
      <c r="BH26" s="38">
        <v>7.0000000000000007E-2</v>
      </c>
      <c r="BI26" s="38">
        <v>0.31</v>
      </c>
      <c r="BJ26" s="38">
        <v>0</v>
      </c>
      <c r="BK26" s="38">
        <v>1.75</v>
      </c>
      <c r="BL26" s="38">
        <v>0</v>
      </c>
      <c r="BM26" s="38">
        <v>0.8</v>
      </c>
      <c r="BN26" s="38">
        <v>0.04</v>
      </c>
      <c r="BO26" s="38">
        <v>0.08</v>
      </c>
      <c r="BP26" s="38">
        <v>0</v>
      </c>
      <c r="BQ26" s="38">
        <v>0.06</v>
      </c>
      <c r="BR26" s="38">
        <v>0.1</v>
      </c>
      <c r="BS26" s="38">
        <v>3.66</v>
      </c>
      <c r="BT26" s="38">
        <v>0</v>
      </c>
      <c r="BU26" s="38">
        <v>0</v>
      </c>
      <c r="BV26" s="38">
        <v>6.97</v>
      </c>
      <c r="BW26" s="38">
        <v>0.05</v>
      </c>
      <c r="BX26" s="38">
        <v>0</v>
      </c>
      <c r="BY26" s="38">
        <v>0</v>
      </c>
      <c r="BZ26" s="38">
        <v>0</v>
      </c>
      <c r="CA26" s="38">
        <v>0</v>
      </c>
      <c r="CB26" s="38">
        <v>655.03</v>
      </c>
      <c r="CC26" s="37">
        <f>SUM($CC$18:$CC$25)</f>
        <v>97.54000000000002</v>
      </c>
      <c r="CD26" s="39">
        <f>$I$26/$I$52*100</f>
        <v>22.658553611802827</v>
      </c>
      <c r="CE26" s="39">
        <v>910.55</v>
      </c>
      <c r="CG26" s="39">
        <v>138.37</v>
      </c>
      <c r="CH26" s="39">
        <v>78.349999999999994</v>
      </c>
      <c r="CI26" s="39">
        <v>108.36</v>
      </c>
      <c r="CJ26" s="39">
        <v>4950.3</v>
      </c>
      <c r="CK26" s="39">
        <v>2249.81</v>
      </c>
      <c r="CL26" s="39">
        <v>3600.06</v>
      </c>
      <c r="CM26" s="39">
        <v>113.03</v>
      </c>
      <c r="CN26" s="39">
        <v>62.96</v>
      </c>
      <c r="CO26" s="39">
        <v>88</v>
      </c>
      <c r="CP26" s="39">
        <v>6.8</v>
      </c>
      <c r="CQ26" s="39">
        <v>2.0499999999999998</v>
      </c>
    </row>
    <row r="27" spans="1:96">
      <c r="B27" s="27" t="s">
        <v>108</v>
      </c>
      <c r="C27" s="16"/>
      <c r="D27" s="16"/>
      <c r="E27" s="16"/>
      <c r="F27" s="16"/>
      <c r="G27" s="16"/>
      <c r="H27" s="16"/>
      <c r="I27" s="16"/>
    </row>
    <row r="28" spans="1:96" s="32" customFormat="1">
      <c r="A28" s="32" t="str">
        <f>"5"</f>
        <v>5</v>
      </c>
      <c r="B28" s="33" t="s">
        <v>109</v>
      </c>
      <c r="C28" s="34" t="str">
        <f>"200"</f>
        <v>200</v>
      </c>
      <c r="D28" s="34">
        <v>1</v>
      </c>
      <c r="E28" s="34">
        <v>0</v>
      </c>
      <c r="F28" s="34">
        <v>0.2</v>
      </c>
      <c r="G28" s="34">
        <v>0</v>
      </c>
      <c r="H28" s="34">
        <v>20.6</v>
      </c>
      <c r="I28" s="34">
        <v>86.47999999999999</v>
      </c>
      <c r="J28" s="35">
        <v>0</v>
      </c>
      <c r="K28" s="35">
        <v>0</v>
      </c>
      <c r="L28" s="35">
        <v>0</v>
      </c>
      <c r="M28" s="35">
        <v>0</v>
      </c>
      <c r="N28" s="35">
        <v>19.8</v>
      </c>
      <c r="O28" s="35">
        <v>0.4</v>
      </c>
      <c r="P28" s="35">
        <v>0.4</v>
      </c>
      <c r="Q28" s="35">
        <v>0</v>
      </c>
      <c r="R28" s="35">
        <v>0</v>
      </c>
      <c r="S28" s="35">
        <v>1</v>
      </c>
      <c r="T28" s="35">
        <v>0.6</v>
      </c>
      <c r="U28" s="35">
        <v>12</v>
      </c>
      <c r="V28" s="35">
        <v>240</v>
      </c>
      <c r="W28" s="35">
        <v>14</v>
      </c>
      <c r="X28" s="35">
        <v>8</v>
      </c>
      <c r="Y28" s="35">
        <v>14</v>
      </c>
      <c r="Z28" s="35">
        <v>2.8</v>
      </c>
      <c r="AA28" s="35">
        <v>0</v>
      </c>
      <c r="AB28" s="35">
        <v>0</v>
      </c>
      <c r="AC28" s="35">
        <v>0</v>
      </c>
      <c r="AD28" s="35">
        <v>0.2</v>
      </c>
      <c r="AE28" s="35">
        <v>0.02</v>
      </c>
      <c r="AF28" s="35">
        <v>0.02</v>
      </c>
      <c r="AG28" s="35">
        <v>0.2</v>
      </c>
      <c r="AH28" s="35">
        <v>0.4</v>
      </c>
      <c r="AI28" s="35">
        <v>4</v>
      </c>
      <c r="AJ28" s="35">
        <v>0.4</v>
      </c>
      <c r="AK28" s="35">
        <v>16</v>
      </c>
      <c r="AL28" s="35">
        <v>20</v>
      </c>
      <c r="AM28" s="35">
        <v>28</v>
      </c>
      <c r="AN28" s="35">
        <v>28</v>
      </c>
      <c r="AO28" s="35">
        <v>4</v>
      </c>
      <c r="AP28" s="35">
        <v>16</v>
      </c>
      <c r="AQ28" s="35">
        <v>4</v>
      </c>
      <c r="AR28" s="35">
        <v>14</v>
      </c>
      <c r="AS28" s="35">
        <v>26</v>
      </c>
      <c r="AT28" s="35">
        <v>16</v>
      </c>
      <c r="AU28" s="35">
        <v>116</v>
      </c>
      <c r="AV28" s="35">
        <v>10</v>
      </c>
      <c r="AW28" s="35">
        <v>22</v>
      </c>
      <c r="AX28" s="35">
        <v>64</v>
      </c>
      <c r="AY28" s="35">
        <v>0</v>
      </c>
      <c r="AZ28" s="35">
        <v>20</v>
      </c>
      <c r="BA28" s="35">
        <v>24</v>
      </c>
      <c r="BB28" s="35">
        <v>10</v>
      </c>
      <c r="BC28" s="35">
        <v>8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35">
        <v>0</v>
      </c>
      <c r="BR28" s="35">
        <v>0</v>
      </c>
      <c r="BS28" s="35">
        <v>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176.2</v>
      </c>
      <c r="CC28" s="34">
        <v>11.23</v>
      </c>
      <c r="CE28" s="32">
        <v>0</v>
      </c>
      <c r="CG28" s="32">
        <v>4</v>
      </c>
      <c r="CH28" s="32">
        <v>4</v>
      </c>
      <c r="CI28" s="32">
        <v>4</v>
      </c>
      <c r="CJ28" s="32">
        <v>400</v>
      </c>
      <c r="CK28" s="32">
        <v>182</v>
      </c>
      <c r="CL28" s="32">
        <v>291</v>
      </c>
      <c r="CM28" s="32">
        <v>0.6</v>
      </c>
      <c r="CN28" s="32">
        <v>0.6</v>
      </c>
      <c r="CO28" s="32">
        <v>0.6</v>
      </c>
      <c r="CP28" s="32">
        <v>0</v>
      </c>
      <c r="CQ28" s="32">
        <v>0</v>
      </c>
      <c r="CR28" s="32">
        <v>9.36</v>
      </c>
    </row>
    <row r="29" spans="1:96" s="28" customFormat="1">
      <c r="A29" s="28" t="str">
        <f>"13"</f>
        <v>13</v>
      </c>
      <c r="B29" s="29" t="s">
        <v>110</v>
      </c>
      <c r="C29" s="30" t="str">
        <f>"160"</f>
        <v>160</v>
      </c>
      <c r="D29" s="30">
        <v>0.64</v>
      </c>
      <c r="E29" s="30">
        <v>0</v>
      </c>
      <c r="F29" s="30">
        <v>0.64</v>
      </c>
      <c r="G29" s="30">
        <v>0.64</v>
      </c>
      <c r="H29" s="30">
        <v>18.559999999999999</v>
      </c>
      <c r="I29" s="30">
        <v>77.888000000000005</v>
      </c>
      <c r="J29" s="31">
        <v>0.16</v>
      </c>
      <c r="K29" s="31">
        <v>0</v>
      </c>
      <c r="L29" s="31">
        <v>0</v>
      </c>
      <c r="M29" s="31">
        <v>0</v>
      </c>
      <c r="N29" s="31">
        <v>14.4</v>
      </c>
      <c r="O29" s="31">
        <v>1.28</v>
      </c>
      <c r="P29" s="31">
        <v>2.88</v>
      </c>
      <c r="Q29" s="31">
        <v>0</v>
      </c>
      <c r="R29" s="31">
        <v>0</v>
      </c>
      <c r="S29" s="31">
        <v>1.28</v>
      </c>
      <c r="T29" s="31">
        <v>0.8</v>
      </c>
      <c r="U29" s="31">
        <v>41.6</v>
      </c>
      <c r="V29" s="31">
        <v>444.8</v>
      </c>
      <c r="W29" s="31">
        <v>25.6</v>
      </c>
      <c r="X29" s="31">
        <v>14.4</v>
      </c>
      <c r="Y29" s="31">
        <v>17.600000000000001</v>
      </c>
      <c r="Z29" s="31">
        <v>3.52</v>
      </c>
      <c r="AA29" s="31">
        <v>0</v>
      </c>
      <c r="AB29" s="31">
        <v>48</v>
      </c>
      <c r="AC29" s="31">
        <v>8</v>
      </c>
      <c r="AD29" s="31">
        <v>0.32</v>
      </c>
      <c r="AE29" s="31">
        <v>0.05</v>
      </c>
      <c r="AF29" s="31">
        <v>0.03</v>
      </c>
      <c r="AG29" s="31">
        <v>0.48</v>
      </c>
      <c r="AH29" s="31">
        <v>0.64</v>
      </c>
      <c r="AI29" s="31">
        <v>16</v>
      </c>
      <c r="AJ29" s="31">
        <v>0</v>
      </c>
      <c r="AK29" s="31">
        <v>19.2</v>
      </c>
      <c r="AL29" s="31">
        <v>20.8</v>
      </c>
      <c r="AM29" s="31">
        <v>30.4</v>
      </c>
      <c r="AN29" s="31">
        <v>28.8</v>
      </c>
      <c r="AO29" s="31">
        <v>4.8</v>
      </c>
      <c r="AP29" s="31">
        <v>17.600000000000001</v>
      </c>
      <c r="AQ29" s="31">
        <v>4.8</v>
      </c>
      <c r="AR29" s="31">
        <v>14.4</v>
      </c>
      <c r="AS29" s="31">
        <v>27.2</v>
      </c>
      <c r="AT29" s="31">
        <v>16</v>
      </c>
      <c r="AU29" s="31">
        <v>124.8</v>
      </c>
      <c r="AV29" s="31">
        <v>11.2</v>
      </c>
      <c r="AW29" s="31">
        <v>22.4</v>
      </c>
      <c r="AX29" s="31">
        <v>67.2</v>
      </c>
      <c r="AY29" s="31">
        <v>0</v>
      </c>
      <c r="AZ29" s="31">
        <v>20.8</v>
      </c>
      <c r="BA29" s="31">
        <v>25.6</v>
      </c>
      <c r="BB29" s="31">
        <v>9.6</v>
      </c>
      <c r="BC29" s="31">
        <v>8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138.08000000000001</v>
      </c>
      <c r="CC29" s="30">
        <v>26.88</v>
      </c>
      <c r="CE29" s="28">
        <v>8</v>
      </c>
      <c r="CG29" s="28">
        <v>3.2</v>
      </c>
      <c r="CH29" s="28">
        <v>3.2</v>
      </c>
      <c r="CI29" s="28">
        <v>3.2</v>
      </c>
      <c r="CJ29" s="28">
        <v>240</v>
      </c>
      <c r="CK29" s="28">
        <v>240</v>
      </c>
      <c r="CL29" s="28">
        <v>240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22.4</v>
      </c>
    </row>
    <row r="30" spans="1:96" s="39" customFormat="1" ht="11.4">
      <c r="B30" s="36" t="s">
        <v>111</v>
      </c>
      <c r="C30" s="37"/>
      <c r="D30" s="37">
        <v>1.64</v>
      </c>
      <c r="E30" s="37">
        <v>0</v>
      </c>
      <c r="F30" s="37">
        <v>0.84</v>
      </c>
      <c r="G30" s="37">
        <v>0.64</v>
      </c>
      <c r="H30" s="37">
        <v>39.159999999999997</v>
      </c>
      <c r="I30" s="37">
        <v>164.37</v>
      </c>
      <c r="J30" s="38">
        <v>0.16</v>
      </c>
      <c r="K30" s="38">
        <v>0</v>
      </c>
      <c r="L30" s="38">
        <v>0</v>
      </c>
      <c r="M30" s="38">
        <v>0</v>
      </c>
      <c r="N30" s="38">
        <v>34.200000000000003</v>
      </c>
      <c r="O30" s="38">
        <v>1.68</v>
      </c>
      <c r="P30" s="38">
        <v>3.28</v>
      </c>
      <c r="Q30" s="38">
        <v>0</v>
      </c>
      <c r="R30" s="38">
        <v>0</v>
      </c>
      <c r="S30" s="38">
        <v>2.2799999999999998</v>
      </c>
      <c r="T30" s="38">
        <v>1.4</v>
      </c>
      <c r="U30" s="38">
        <v>53.6</v>
      </c>
      <c r="V30" s="38">
        <v>684.8</v>
      </c>
      <c r="W30" s="38">
        <v>39.6</v>
      </c>
      <c r="X30" s="38">
        <v>22.4</v>
      </c>
      <c r="Y30" s="38">
        <v>31.6</v>
      </c>
      <c r="Z30" s="38">
        <v>6.32</v>
      </c>
      <c r="AA30" s="38">
        <v>0</v>
      </c>
      <c r="AB30" s="38">
        <v>48</v>
      </c>
      <c r="AC30" s="38">
        <v>8</v>
      </c>
      <c r="AD30" s="38">
        <v>0.52</v>
      </c>
      <c r="AE30" s="38">
        <v>7.0000000000000007E-2</v>
      </c>
      <c r="AF30" s="38">
        <v>0.05</v>
      </c>
      <c r="AG30" s="38">
        <v>0.68</v>
      </c>
      <c r="AH30" s="38">
        <v>1.04</v>
      </c>
      <c r="AI30" s="38">
        <v>20</v>
      </c>
      <c r="AJ30" s="38">
        <v>0.4</v>
      </c>
      <c r="AK30" s="38">
        <v>35.200000000000003</v>
      </c>
      <c r="AL30" s="38">
        <v>40.799999999999997</v>
      </c>
      <c r="AM30" s="38">
        <v>58.4</v>
      </c>
      <c r="AN30" s="38">
        <v>56.8</v>
      </c>
      <c r="AO30" s="38">
        <v>8.8000000000000007</v>
      </c>
      <c r="AP30" s="38">
        <v>33.6</v>
      </c>
      <c r="AQ30" s="38">
        <v>8.8000000000000007</v>
      </c>
      <c r="AR30" s="38">
        <v>28.4</v>
      </c>
      <c r="AS30" s="38">
        <v>53.2</v>
      </c>
      <c r="AT30" s="38">
        <v>32</v>
      </c>
      <c r="AU30" s="38">
        <v>240.8</v>
      </c>
      <c r="AV30" s="38">
        <v>21.2</v>
      </c>
      <c r="AW30" s="38">
        <v>44.4</v>
      </c>
      <c r="AX30" s="38">
        <v>131.19999999999999</v>
      </c>
      <c r="AY30" s="38">
        <v>0</v>
      </c>
      <c r="AZ30" s="38">
        <v>40.799999999999997</v>
      </c>
      <c r="BA30" s="38">
        <v>49.6</v>
      </c>
      <c r="BB30" s="38">
        <v>19.600000000000001</v>
      </c>
      <c r="BC30" s="38">
        <v>16</v>
      </c>
      <c r="BD30" s="38">
        <v>0</v>
      </c>
      <c r="BE30" s="38">
        <v>0</v>
      </c>
      <c r="BF30" s="38">
        <v>0</v>
      </c>
      <c r="BG30" s="38">
        <v>0</v>
      </c>
      <c r="BH30" s="38">
        <v>0</v>
      </c>
      <c r="BI30" s="38">
        <v>0</v>
      </c>
      <c r="BJ30" s="38">
        <v>0</v>
      </c>
      <c r="BK30" s="38">
        <v>0</v>
      </c>
      <c r="BL30" s="38">
        <v>0</v>
      </c>
      <c r="BM30" s="38">
        <v>0</v>
      </c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8">
        <v>0</v>
      </c>
      <c r="BX30" s="38">
        <v>0</v>
      </c>
      <c r="BY30" s="38">
        <v>0</v>
      </c>
      <c r="BZ30" s="38">
        <v>0</v>
      </c>
      <c r="CA30" s="38">
        <v>0</v>
      </c>
      <c r="CB30" s="38">
        <v>314.27999999999997</v>
      </c>
      <c r="CC30" s="37">
        <f>SUM($CC$27:$CC$29)</f>
        <v>38.11</v>
      </c>
      <c r="CD30" s="39">
        <f>$I$30/$I$52*100</f>
        <v>5.7086593663065113</v>
      </c>
      <c r="CE30" s="39">
        <v>8</v>
      </c>
      <c r="CG30" s="39">
        <v>7.2</v>
      </c>
      <c r="CH30" s="39">
        <v>7.2</v>
      </c>
      <c r="CI30" s="39">
        <v>7.2</v>
      </c>
      <c r="CJ30" s="39">
        <v>640</v>
      </c>
      <c r="CK30" s="39">
        <v>422</v>
      </c>
      <c r="CL30" s="39">
        <v>531</v>
      </c>
      <c r="CM30" s="39">
        <v>0.6</v>
      </c>
      <c r="CN30" s="39">
        <v>0.6</v>
      </c>
      <c r="CO30" s="39">
        <v>0.6</v>
      </c>
      <c r="CP30" s="39">
        <v>0</v>
      </c>
      <c r="CQ30" s="39">
        <v>0</v>
      </c>
    </row>
    <row r="31" spans="1:96">
      <c r="B31" s="27" t="s">
        <v>112</v>
      </c>
      <c r="C31" s="16"/>
      <c r="D31" s="16"/>
      <c r="E31" s="16"/>
      <c r="F31" s="16"/>
      <c r="G31" s="16"/>
      <c r="H31" s="16"/>
      <c r="I31" s="16"/>
    </row>
    <row r="32" spans="1:96" s="32" customFormat="1" ht="24">
      <c r="A32" s="32" t="str">
        <f>"4/4"</f>
        <v>4/4</v>
      </c>
      <c r="B32" s="33" t="s">
        <v>93</v>
      </c>
      <c r="C32" s="34" t="str">
        <f>"200"</f>
        <v>200</v>
      </c>
      <c r="D32" s="34">
        <v>2.99</v>
      </c>
      <c r="E32" s="34">
        <v>2.94</v>
      </c>
      <c r="F32" s="34">
        <v>6.04</v>
      </c>
      <c r="G32" s="34">
        <v>0</v>
      </c>
      <c r="H32" s="34">
        <v>8.56</v>
      </c>
      <c r="I32" s="34">
        <v>98.127614000000008</v>
      </c>
      <c r="J32" s="35">
        <v>4.3600000000000003</v>
      </c>
      <c r="K32" s="35">
        <v>0.11</v>
      </c>
      <c r="L32" s="35">
        <v>0</v>
      </c>
      <c r="M32" s="35">
        <v>0</v>
      </c>
      <c r="N32" s="35">
        <v>7.99</v>
      </c>
      <c r="O32" s="35">
        <v>0</v>
      </c>
      <c r="P32" s="35">
        <v>0.56000000000000005</v>
      </c>
      <c r="Q32" s="35">
        <v>0</v>
      </c>
      <c r="R32" s="35">
        <v>0</v>
      </c>
      <c r="S32" s="35">
        <v>0.1</v>
      </c>
      <c r="T32" s="35">
        <v>1.97</v>
      </c>
      <c r="U32" s="35">
        <v>439.69</v>
      </c>
      <c r="V32" s="35">
        <v>171.87</v>
      </c>
      <c r="W32" s="35">
        <v>123.55</v>
      </c>
      <c r="X32" s="35">
        <v>14.63</v>
      </c>
      <c r="Y32" s="35">
        <v>85.3</v>
      </c>
      <c r="Z32" s="35">
        <v>0.19</v>
      </c>
      <c r="AA32" s="35">
        <v>24</v>
      </c>
      <c r="AB32" s="35">
        <v>20</v>
      </c>
      <c r="AC32" s="35">
        <v>44.5</v>
      </c>
      <c r="AD32" s="35">
        <v>0.05</v>
      </c>
      <c r="AE32" s="35">
        <v>0.03</v>
      </c>
      <c r="AF32" s="35">
        <v>0.13</v>
      </c>
      <c r="AG32" s="35">
        <v>0.15</v>
      </c>
      <c r="AH32" s="35">
        <v>0.81</v>
      </c>
      <c r="AI32" s="35">
        <v>2.68</v>
      </c>
      <c r="AJ32" s="35">
        <v>0</v>
      </c>
      <c r="AK32" s="35">
        <v>155.19999999999999</v>
      </c>
      <c r="AL32" s="35">
        <v>153.28</v>
      </c>
      <c r="AM32" s="35">
        <v>263.02999999999997</v>
      </c>
      <c r="AN32" s="35">
        <v>210.81</v>
      </c>
      <c r="AO32" s="35">
        <v>70.36</v>
      </c>
      <c r="AP32" s="35">
        <v>124.42</v>
      </c>
      <c r="AQ32" s="35">
        <v>42.44</v>
      </c>
      <c r="AR32" s="35">
        <v>139.22</v>
      </c>
      <c r="AS32" s="35">
        <v>1.7</v>
      </c>
      <c r="AT32" s="35">
        <v>1.23</v>
      </c>
      <c r="AU32" s="35">
        <v>2.7</v>
      </c>
      <c r="AV32" s="35">
        <v>1.65</v>
      </c>
      <c r="AW32" s="35">
        <v>1.1299999999999999</v>
      </c>
      <c r="AX32" s="35">
        <v>6.73</v>
      </c>
      <c r="AY32" s="35">
        <v>0</v>
      </c>
      <c r="AZ32" s="35">
        <v>2.2599999999999998</v>
      </c>
      <c r="BA32" s="35">
        <v>2.5499999999999998</v>
      </c>
      <c r="BB32" s="35">
        <v>174.94</v>
      </c>
      <c r="BC32" s="35">
        <v>24.91</v>
      </c>
      <c r="BD32" s="35">
        <v>0.12</v>
      </c>
      <c r="BE32" s="35">
        <v>0.05</v>
      </c>
      <c r="BF32" s="35">
        <v>0.03</v>
      </c>
      <c r="BG32" s="35">
        <v>7.0000000000000007E-2</v>
      </c>
      <c r="BH32" s="35">
        <v>0.08</v>
      </c>
      <c r="BI32" s="35">
        <v>0.35</v>
      </c>
      <c r="BJ32" s="35">
        <v>0</v>
      </c>
      <c r="BK32" s="35">
        <v>0.98</v>
      </c>
      <c r="BL32" s="35">
        <v>0</v>
      </c>
      <c r="BM32" s="35">
        <v>0.3</v>
      </c>
      <c r="BN32" s="35">
        <v>0</v>
      </c>
      <c r="BO32" s="35">
        <v>0</v>
      </c>
      <c r="BP32" s="35">
        <v>0</v>
      </c>
      <c r="BQ32" s="35">
        <v>7.0000000000000007E-2</v>
      </c>
      <c r="BR32" s="35">
        <v>0.1</v>
      </c>
      <c r="BS32" s="35">
        <v>0.8</v>
      </c>
      <c r="BT32" s="35">
        <v>0</v>
      </c>
      <c r="BU32" s="35">
        <v>0</v>
      </c>
      <c r="BV32" s="35">
        <v>0.05</v>
      </c>
      <c r="BW32" s="35">
        <v>0.01</v>
      </c>
      <c r="BX32" s="35">
        <v>0</v>
      </c>
      <c r="BY32" s="35">
        <v>0</v>
      </c>
      <c r="BZ32" s="35">
        <v>0</v>
      </c>
      <c r="CA32" s="35">
        <v>0</v>
      </c>
      <c r="CB32" s="35">
        <v>202.53</v>
      </c>
      <c r="CC32" s="34">
        <v>20.61</v>
      </c>
      <c r="CE32" s="32">
        <v>27.33</v>
      </c>
      <c r="CG32" s="32">
        <v>43.2</v>
      </c>
      <c r="CH32" s="32">
        <v>23.05</v>
      </c>
      <c r="CI32" s="32">
        <v>33.119999999999997</v>
      </c>
      <c r="CJ32" s="32">
        <v>957.33</v>
      </c>
      <c r="CK32" s="32">
        <v>452.51</v>
      </c>
      <c r="CL32" s="32">
        <v>704.92</v>
      </c>
      <c r="CM32" s="32">
        <v>25.6</v>
      </c>
      <c r="CN32" s="32">
        <v>16.64</v>
      </c>
      <c r="CO32" s="32">
        <v>21.12</v>
      </c>
      <c r="CP32" s="32">
        <v>4</v>
      </c>
      <c r="CQ32" s="32">
        <v>1</v>
      </c>
      <c r="CR32" s="32">
        <v>12.49</v>
      </c>
    </row>
    <row r="33" spans="1:96" s="32" customFormat="1">
      <c r="A33" s="32" t="str">
        <f>"1/6"</f>
        <v>1/6</v>
      </c>
      <c r="B33" s="33" t="s">
        <v>94</v>
      </c>
      <c r="C33" s="34" t="str">
        <f>"40"</f>
        <v>40</v>
      </c>
      <c r="D33" s="34">
        <v>5.08</v>
      </c>
      <c r="E33" s="34">
        <v>5.08</v>
      </c>
      <c r="F33" s="34">
        <v>4.5999999999999996</v>
      </c>
      <c r="G33" s="34">
        <v>0</v>
      </c>
      <c r="H33" s="34">
        <v>0.28000000000000003</v>
      </c>
      <c r="I33" s="34">
        <v>62.783999999999999</v>
      </c>
      <c r="J33" s="35">
        <v>1.2</v>
      </c>
      <c r="K33" s="35">
        <v>0</v>
      </c>
      <c r="L33" s="35">
        <v>0</v>
      </c>
      <c r="M33" s="35">
        <v>0</v>
      </c>
      <c r="N33" s="35">
        <v>0.28000000000000003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0.4</v>
      </c>
      <c r="U33" s="35">
        <v>53.6</v>
      </c>
      <c r="V33" s="35">
        <v>56</v>
      </c>
      <c r="W33" s="35">
        <v>22</v>
      </c>
      <c r="X33" s="35">
        <v>4.8</v>
      </c>
      <c r="Y33" s="35">
        <v>76.8</v>
      </c>
      <c r="Z33" s="35">
        <v>1</v>
      </c>
      <c r="AA33" s="35">
        <v>100</v>
      </c>
      <c r="AB33" s="35">
        <v>24</v>
      </c>
      <c r="AC33" s="35">
        <v>104</v>
      </c>
      <c r="AD33" s="35">
        <v>0.24</v>
      </c>
      <c r="AE33" s="35">
        <v>0.03</v>
      </c>
      <c r="AF33" s="35">
        <v>0.18</v>
      </c>
      <c r="AG33" s="35">
        <v>0.08</v>
      </c>
      <c r="AH33" s="35">
        <v>1.44</v>
      </c>
      <c r="AI33" s="35">
        <v>0</v>
      </c>
      <c r="AJ33" s="35">
        <v>0</v>
      </c>
      <c r="AK33" s="35">
        <v>308.8</v>
      </c>
      <c r="AL33" s="35">
        <v>238.8</v>
      </c>
      <c r="AM33" s="35">
        <v>432.4</v>
      </c>
      <c r="AN33" s="35">
        <v>361.2</v>
      </c>
      <c r="AO33" s="35">
        <v>169.6</v>
      </c>
      <c r="AP33" s="35">
        <v>244</v>
      </c>
      <c r="AQ33" s="35">
        <v>81.599999999999994</v>
      </c>
      <c r="AR33" s="35">
        <v>260.8</v>
      </c>
      <c r="AS33" s="35">
        <v>284</v>
      </c>
      <c r="AT33" s="35">
        <v>314.8</v>
      </c>
      <c r="AU33" s="35">
        <v>491.6</v>
      </c>
      <c r="AV33" s="35">
        <v>136</v>
      </c>
      <c r="AW33" s="35">
        <v>166.4</v>
      </c>
      <c r="AX33" s="35">
        <v>709.2</v>
      </c>
      <c r="AY33" s="35">
        <v>5.6</v>
      </c>
      <c r="AZ33" s="35">
        <v>158.4</v>
      </c>
      <c r="BA33" s="35">
        <v>371.2</v>
      </c>
      <c r="BB33" s="35">
        <v>190.4</v>
      </c>
      <c r="BC33" s="35">
        <v>117.2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29.64</v>
      </c>
      <c r="CC33" s="34">
        <v>14.85</v>
      </c>
      <c r="CE33" s="32">
        <v>104</v>
      </c>
      <c r="CG33" s="32">
        <v>5.65</v>
      </c>
      <c r="CH33" s="32">
        <v>4.75</v>
      </c>
      <c r="CI33" s="32">
        <v>5.2</v>
      </c>
      <c r="CJ33" s="32">
        <v>810</v>
      </c>
      <c r="CK33" s="32">
        <v>517.5</v>
      </c>
      <c r="CL33" s="32">
        <v>663.75</v>
      </c>
      <c r="CM33" s="32">
        <v>2.5</v>
      </c>
      <c r="CN33" s="32">
        <v>1.75</v>
      </c>
      <c r="CO33" s="32">
        <v>2.13</v>
      </c>
      <c r="CP33" s="32">
        <v>0</v>
      </c>
      <c r="CQ33" s="32">
        <v>0</v>
      </c>
      <c r="CR33" s="32">
        <v>9</v>
      </c>
    </row>
    <row r="34" spans="1:96" s="32" customFormat="1">
      <c r="A34" s="32" t="str">
        <f>"4/13"</f>
        <v>4/13</v>
      </c>
      <c r="B34" s="33" t="s">
        <v>95</v>
      </c>
      <c r="C34" s="34" t="str">
        <f>"20"</f>
        <v>20</v>
      </c>
      <c r="D34" s="34">
        <v>4.6399999999999997</v>
      </c>
      <c r="E34" s="34">
        <v>4.6399999999999997</v>
      </c>
      <c r="F34" s="34">
        <v>5.9</v>
      </c>
      <c r="G34" s="34">
        <v>0</v>
      </c>
      <c r="H34" s="34">
        <v>0</v>
      </c>
      <c r="I34" s="34">
        <v>72.86</v>
      </c>
      <c r="J34" s="35">
        <v>3.18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0.4</v>
      </c>
      <c r="T34" s="35">
        <v>0.86</v>
      </c>
      <c r="U34" s="35">
        <v>162</v>
      </c>
      <c r="V34" s="35">
        <v>17.600000000000001</v>
      </c>
      <c r="W34" s="35">
        <v>176</v>
      </c>
      <c r="X34" s="35">
        <v>7</v>
      </c>
      <c r="Y34" s="35">
        <v>100</v>
      </c>
      <c r="Z34" s="35">
        <v>0.2</v>
      </c>
      <c r="AA34" s="35">
        <v>52</v>
      </c>
      <c r="AB34" s="35">
        <v>34</v>
      </c>
      <c r="AC34" s="35">
        <v>57.6</v>
      </c>
      <c r="AD34" s="35">
        <v>0.1</v>
      </c>
      <c r="AE34" s="35">
        <v>0.01</v>
      </c>
      <c r="AF34" s="35">
        <v>0.06</v>
      </c>
      <c r="AG34" s="35">
        <v>0.04</v>
      </c>
      <c r="AH34" s="35">
        <v>1.22</v>
      </c>
      <c r="AI34" s="35">
        <v>0.14000000000000001</v>
      </c>
      <c r="AJ34" s="35">
        <v>0</v>
      </c>
      <c r="AK34" s="35">
        <v>338</v>
      </c>
      <c r="AL34" s="35">
        <v>194</v>
      </c>
      <c r="AM34" s="35">
        <v>386</v>
      </c>
      <c r="AN34" s="35">
        <v>306</v>
      </c>
      <c r="AO34" s="35">
        <v>108</v>
      </c>
      <c r="AP34" s="35">
        <v>184</v>
      </c>
      <c r="AQ34" s="35">
        <v>132</v>
      </c>
      <c r="AR34" s="35">
        <v>244</v>
      </c>
      <c r="AS34" s="35">
        <v>120</v>
      </c>
      <c r="AT34" s="35">
        <v>142</v>
      </c>
      <c r="AU34" s="35">
        <v>270</v>
      </c>
      <c r="AV34" s="35">
        <v>298</v>
      </c>
      <c r="AW34" s="35">
        <v>76</v>
      </c>
      <c r="AX34" s="35">
        <v>920</v>
      </c>
      <c r="AY34" s="35">
        <v>0</v>
      </c>
      <c r="AZ34" s="35">
        <v>464</v>
      </c>
      <c r="BA34" s="35">
        <v>240</v>
      </c>
      <c r="BB34" s="35">
        <v>270</v>
      </c>
      <c r="BC34" s="35">
        <v>42</v>
      </c>
      <c r="BD34" s="35">
        <v>0</v>
      </c>
      <c r="BE34" s="35">
        <v>0.02</v>
      </c>
      <c r="BF34" s="35">
        <v>0.08</v>
      </c>
      <c r="BG34" s="35">
        <v>0.25</v>
      </c>
      <c r="BH34" s="35">
        <v>0.23</v>
      </c>
      <c r="BI34" s="35">
        <v>0.48</v>
      </c>
      <c r="BJ34" s="35">
        <v>0.06</v>
      </c>
      <c r="BK34" s="35">
        <v>1.24</v>
      </c>
      <c r="BL34" s="35">
        <v>0.04</v>
      </c>
      <c r="BM34" s="35">
        <v>0.68</v>
      </c>
      <c r="BN34" s="35">
        <v>0.04</v>
      </c>
      <c r="BO34" s="35">
        <v>0</v>
      </c>
      <c r="BP34" s="35">
        <v>0</v>
      </c>
      <c r="BQ34" s="35">
        <v>0.08</v>
      </c>
      <c r="BR34" s="35">
        <v>0.1</v>
      </c>
      <c r="BS34" s="35">
        <v>1.35</v>
      </c>
      <c r="BT34" s="35">
        <v>0</v>
      </c>
      <c r="BU34" s="35">
        <v>0</v>
      </c>
      <c r="BV34" s="35">
        <v>0.14000000000000001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8.1999999999999993</v>
      </c>
      <c r="CC34" s="34">
        <v>19.32</v>
      </c>
      <c r="CE34" s="32">
        <v>57.67</v>
      </c>
      <c r="CG34" s="32">
        <v>0</v>
      </c>
      <c r="CH34" s="32">
        <v>0</v>
      </c>
      <c r="CI34" s="32">
        <v>0</v>
      </c>
      <c r="CJ34" s="32">
        <v>500</v>
      </c>
      <c r="CK34" s="32">
        <v>370</v>
      </c>
      <c r="CL34" s="32">
        <v>435</v>
      </c>
      <c r="CM34" s="32">
        <v>1.53</v>
      </c>
      <c r="CN34" s="32">
        <v>0.97</v>
      </c>
      <c r="CO34" s="32">
        <v>1.25</v>
      </c>
      <c r="CP34" s="32">
        <v>0</v>
      </c>
      <c r="CQ34" s="32">
        <v>0</v>
      </c>
      <c r="CR34" s="32">
        <v>11.71</v>
      </c>
    </row>
    <row r="35" spans="1:96" s="32" customFormat="1">
      <c r="A35" s="32" t="str">
        <f>"16/1"</f>
        <v>16/1</v>
      </c>
      <c r="B35" s="33" t="s">
        <v>96</v>
      </c>
      <c r="C35" s="34" t="str">
        <f>"40"</f>
        <v>40</v>
      </c>
      <c r="D35" s="34">
        <v>12.8</v>
      </c>
      <c r="E35" s="34">
        <v>0</v>
      </c>
      <c r="F35" s="34">
        <v>12</v>
      </c>
      <c r="G35" s="34">
        <v>0</v>
      </c>
      <c r="H35" s="34">
        <v>24.4</v>
      </c>
      <c r="I35" s="34">
        <v>251.91999999999996</v>
      </c>
      <c r="J35" s="35">
        <v>0</v>
      </c>
      <c r="K35" s="35">
        <v>0</v>
      </c>
      <c r="L35" s="35">
        <v>0</v>
      </c>
      <c r="M35" s="35">
        <v>0</v>
      </c>
      <c r="N35" s="35">
        <v>24.4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4">
        <v>9.14</v>
      </c>
      <c r="CE35" s="32">
        <v>0</v>
      </c>
      <c r="CG35" s="32">
        <v>0</v>
      </c>
      <c r="CH35" s="32">
        <v>0</v>
      </c>
      <c r="CI35" s="32">
        <v>0</v>
      </c>
      <c r="CJ35" s="32">
        <v>0</v>
      </c>
      <c r="CK35" s="32">
        <v>0</v>
      </c>
      <c r="CL35" s="32">
        <v>0</v>
      </c>
      <c r="CM35" s="32">
        <v>0</v>
      </c>
      <c r="CN35" s="32">
        <v>0</v>
      </c>
      <c r="CO35" s="32">
        <v>0</v>
      </c>
      <c r="CP35" s="32">
        <v>0</v>
      </c>
      <c r="CQ35" s="32">
        <v>0</v>
      </c>
      <c r="CR35" s="32">
        <v>7.62</v>
      </c>
    </row>
    <row r="36" spans="1:96" s="32" customFormat="1">
      <c r="A36" s="32" t="str">
        <f>"2"</f>
        <v>2</v>
      </c>
      <c r="B36" s="33" t="s">
        <v>97</v>
      </c>
      <c r="C36" s="34" t="str">
        <f>"50"</f>
        <v>50</v>
      </c>
      <c r="D36" s="34">
        <v>3.31</v>
      </c>
      <c r="E36" s="34">
        <v>0</v>
      </c>
      <c r="F36" s="34">
        <v>0.33</v>
      </c>
      <c r="G36" s="34">
        <v>0.33</v>
      </c>
      <c r="H36" s="34">
        <v>23.45</v>
      </c>
      <c r="I36" s="34">
        <v>111.95049999999999</v>
      </c>
      <c r="J36" s="35">
        <v>0</v>
      </c>
      <c r="K36" s="35">
        <v>0</v>
      </c>
      <c r="L36" s="35">
        <v>0</v>
      </c>
      <c r="M36" s="35">
        <v>0</v>
      </c>
      <c r="N36" s="35">
        <v>0.55000000000000004</v>
      </c>
      <c r="O36" s="35">
        <v>22.8</v>
      </c>
      <c r="P36" s="35">
        <v>0.1</v>
      </c>
      <c r="Q36" s="35">
        <v>0</v>
      </c>
      <c r="R36" s="35">
        <v>0</v>
      </c>
      <c r="S36" s="35">
        <v>0</v>
      </c>
      <c r="T36" s="35">
        <v>0.9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0</v>
      </c>
      <c r="AJ36" s="35">
        <v>0</v>
      </c>
      <c r="AK36" s="35">
        <v>159.65</v>
      </c>
      <c r="AL36" s="35">
        <v>166.17</v>
      </c>
      <c r="AM36" s="35">
        <v>254.48</v>
      </c>
      <c r="AN36" s="35">
        <v>84.39</v>
      </c>
      <c r="AO36" s="35">
        <v>50.03</v>
      </c>
      <c r="AP36" s="35">
        <v>100.05</v>
      </c>
      <c r="AQ36" s="35">
        <v>37.85</v>
      </c>
      <c r="AR36" s="35">
        <v>180.96</v>
      </c>
      <c r="AS36" s="35">
        <v>112.23</v>
      </c>
      <c r="AT36" s="35">
        <v>156.6</v>
      </c>
      <c r="AU36" s="35">
        <v>129.19999999999999</v>
      </c>
      <c r="AV36" s="35">
        <v>67.86</v>
      </c>
      <c r="AW36" s="35">
        <v>120.06</v>
      </c>
      <c r="AX36" s="35">
        <v>1003.98</v>
      </c>
      <c r="AY36" s="35">
        <v>0</v>
      </c>
      <c r="AZ36" s="35">
        <v>327.12</v>
      </c>
      <c r="BA36" s="35">
        <v>142.25</v>
      </c>
      <c r="BB36" s="35">
        <v>94.4</v>
      </c>
      <c r="BC36" s="35">
        <v>74.819999999999993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</v>
      </c>
      <c r="BJ36" s="35">
        <v>0</v>
      </c>
      <c r="BK36" s="35">
        <v>0.04</v>
      </c>
      <c r="BL36" s="35">
        <v>0</v>
      </c>
      <c r="BM36" s="35">
        <v>0</v>
      </c>
      <c r="BN36" s="35">
        <v>0</v>
      </c>
      <c r="BO36" s="35">
        <v>0</v>
      </c>
      <c r="BP36" s="35">
        <v>0</v>
      </c>
      <c r="BQ36" s="35">
        <v>0</v>
      </c>
      <c r="BR36" s="35">
        <v>0</v>
      </c>
      <c r="BS36" s="35">
        <v>0.03</v>
      </c>
      <c r="BT36" s="35">
        <v>0</v>
      </c>
      <c r="BU36" s="35">
        <v>0</v>
      </c>
      <c r="BV36" s="35">
        <v>0.14000000000000001</v>
      </c>
      <c r="BW36" s="35">
        <v>0.01</v>
      </c>
      <c r="BX36" s="35">
        <v>0</v>
      </c>
      <c r="BY36" s="35">
        <v>0</v>
      </c>
      <c r="BZ36" s="35">
        <v>0</v>
      </c>
      <c r="CA36" s="35">
        <v>0</v>
      </c>
      <c r="CB36" s="35">
        <v>19.55</v>
      </c>
      <c r="CC36" s="34">
        <v>3.27</v>
      </c>
      <c r="CE36" s="32">
        <v>0</v>
      </c>
      <c r="CG36" s="32">
        <v>0</v>
      </c>
      <c r="CH36" s="32">
        <v>0</v>
      </c>
      <c r="CI36" s="32">
        <v>0</v>
      </c>
      <c r="CJ36" s="32">
        <v>802.15</v>
      </c>
      <c r="CK36" s="32">
        <v>309.04000000000002</v>
      </c>
      <c r="CL36" s="32">
        <v>555.6</v>
      </c>
      <c r="CM36" s="32">
        <v>6.42</v>
      </c>
      <c r="CN36" s="32">
        <v>6.42</v>
      </c>
      <c r="CO36" s="32">
        <v>6.42</v>
      </c>
      <c r="CP36" s="32">
        <v>0</v>
      </c>
      <c r="CQ36" s="32">
        <v>0</v>
      </c>
      <c r="CR36" s="32">
        <v>2.73</v>
      </c>
    </row>
    <row r="37" spans="1:96" s="28" customFormat="1">
      <c r="A37" s="28" t="str">
        <f>"27/10"</f>
        <v>27/10</v>
      </c>
      <c r="B37" s="29" t="s">
        <v>98</v>
      </c>
      <c r="C37" s="30" t="str">
        <f>"200"</f>
        <v>200</v>
      </c>
      <c r="D37" s="30">
        <v>0.1</v>
      </c>
      <c r="E37" s="30">
        <v>0</v>
      </c>
      <c r="F37" s="30">
        <v>0.02</v>
      </c>
      <c r="G37" s="30">
        <v>0.02</v>
      </c>
      <c r="H37" s="30">
        <v>5.94</v>
      </c>
      <c r="I37" s="30">
        <v>23.095202</v>
      </c>
      <c r="J37" s="31">
        <v>0</v>
      </c>
      <c r="K37" s="31">
        <v>0</v>
      </c>
      <c r="L37" s="31">
        <v>0</v>
      </c>
      <c r="M37" s="31">
        <v>0</v>
      </c>
      <c r="N37" s="31">
        <v>5.89</v>
      </c>
      <c r="O37" s="31">
        <v>0</v>
      </c>
      <c r="P37" s="31">
        <v>0.05</v>
      </c>
      <c r="Q37" s="31">
        <v>0</v>
      </c>
      <c r="R37" s="31">
        <v>0</v>
      </c>
      <c r="S37" s="31">
        <v>0</v>
      </c>
      <c r="T37" s="31">
        <v>0.03</v>
      </c>
      <c r="U37" s="31">
        <v>0.06</v>
      </c>
      <c r="V37" s="31">
        <v>0.18</v>
      </c>
      <c r="W37" s="31">
        <v>0.17</v>
      </c>
      <c r="X37" s="31">
        <v>0</v>
      </c>
      <c r="Y37" s="31">
        <v>0</v>
      </c>
      <c r="Z37" s="31">
        <v>0.02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200.05</v>
      </c>
      <c r="CC37" s="30">
        <v>1.19</v>
      </c>
      <c r="CE37" s="28">
        <v>0</v>
      </c>
      <c r="CG37" s="28">
        <v>0.6</v>
      </c>
      <c r="CH37" s="28">
        <v>0.6</v>
      </c>
      <c r="CI37" s="28">
        <v>0.6</v>
      </c>
      <c r="CJ37" s="28">
        <v>60</v>
      </c>
      <c r="CK37" s="28">
        <v>24.6</v>
      </c>
      <c r="CL37" s="28">
        <v>42.3</v>
      </c>
      <c r="CM37" s="28">
        <v>6.54</v>
      </c>
      <c r="CN37" s="28">
        <v>3.84</v>
      </c>
      <c r="CO37" s="28">
        <v>5.19</v>
      </c>
      <c r="CP37" s="28">
        <v>6</v>
      </c>
      <c r="CQ37" s="28">
        <v>0</v>
      </c>
      <c r="CR37" s="28">
        <v>0.72</v>
      </c>
    </row>
    <row r="38" spans="1:96" s="39" customFormat="1" ht="11.4">
      <c r="B38" s="36" t="s">
        <v>113</v>
      </c>
      <c r="C38" s="37"/>
      <c r="D38" s="37">
        <v>28.91</v>
      </c>
      <c r="E38" s="37">
        <v>12.66</v>
      </c>
      <c r="F38" s="37">
        <v>28.89</v>
      </c>
      <c r="G38" s="37">
        <v>0.35</v>
      </c>
      <c r="H38" s="37">
        <v>62.63</v>
      </c>
      <c r="I38" s="37">
        <v>620.74</v>
      </c>
      <c r="J38" s="38">
        <v>8.74</v>
      </c>
      <c r="K38" s="38">
        <v>0.11</v>
      </c>
      <c r="L38" s="38">
        <v>0</v>
      </c>
      <c r="M38" s="38">
        <v>0</v>
      </c>
      <c r="N38" s="38">
        <v>39.11</v>
      </c>
      <c r="O38" s="38">
        <v>22.8</v>
      </c>
      <c r="P38" s="38">
        <v>0.72</v>
      </c>
      <c r="Q38" s="38">
        <v>0</v>
      </c>
      <c r="R38" s="38">
        <v>0</v>
      </c>
      <c r="S38" s="38">
        <v>0.5</v>
      </c>
      <c r="T38" s="38">
        <v>4.16</v>
      </c>
      <c r="U38" s="38">
        <v>655.35</v>
      </c>
      <c r="V38" s="38">
        <v>245.65</v>
      </c>
      <c r="W38" s="38">
        <v>321.73</v>
      </c>
      <c r="X38" s="38">
        <v>26.43</v>
      </c>
      <c r="Y38" s="38">
        <v>262.10000000000002</v>
      </c>
      <c r="Z38" s="38">
        <v>1.4</v>
      </c>
      <c r="AA38" s="38">
        <v>176</v>
      </c>
      <c r="AB38" s="38">
        <v>78</v>
      </c>
      <c r="AC38" s="38">
        <v>206.1</v>
      </c>
      <c r="AD38" s="38">
        <v>0.39</v>
      </c>
      <c r="AE38" s="38">
        <v>7.0000000000000007E-2</v>
      </c>
      <c r="AF38" s="38">
        <v>0.37</v>
      </c>
      <c r="AG38" s="38">
        <v>0.27</v>
      </c>
      <c r="AH38" s="38">
        <v>3.47</v>
      </c>
      <c r="AI38" s="38">
        <v>2.82</v>
      </c>
      <c r="AJ38" s="38">
        <v>0</v>
      </c>
      <c r="AK38" s="38">
        <v>961.65</v>
      </c>
      <c r="AL38" s="38">
        <v>752.25</v>
      </c>
      <c r="AM38" s="38">
        <v>1335.9</v>
      </c>
      <c r="AN38" s="38">
        <v>962.4</v>
      </c>
      <c r="AO38" s="38">
        <v>397.99</v>
      </c>
      <c r="AP38" s="38">
        <v>652.47</v>
      </c>
      <c r="AQ38" s="38">
        <v>293.89</v>
      </c>
      <c r="AR38" s="38">
        <v>824.98</v>
      </c>
      <c r="AS38" s="38">
        <v>517.92999999999995</v>
      </c>
      <c r="AT38" s="38">
        <v>614.63</v>
      </c>
      <c r="AU38" s="38">
        <v>893.49</v>
      </c>
      <c r="AV38" s="38">
        <v>503.51</v>
      </c>
      <c r="AW38" s="38">
        <v>363.59</v>
      </c>
      <c r="AX38" s="38">
        <v>2639.91</v>
      </c>
      <c r="AY38" s="38">
        <v>5.6</v>
      </c>
      <c r="AZ38" s="38">
        <v>951.78</v>
      </c>
      <c r="BA38" s="38">
        <v>755.99</v>
      </c>
      <c r="BB38" s="38">
        <v>729.73</v>
      </c>
      <c r="BC38" s="38">
        <v>258.93</v>
      </c>
      <c r="BD38" s="38">
        <v>0.12</v>
      </c>
      <c r="BE38" s="38">
        <v>7.0000000000000007E-2</v>
      </c>
      <c r="BF38" s="38">
        <v>0.11</v>
      </c>
      <c r="BG38" s="38">
        <v>0.32</v>
      </c>
      <c r="BH38" s="38">
        <v>0.31</v>
      </c>
      <c r="BI38" s="38">
        <v>0.83</v>
      </c>
      <c r="BJ38" s="38">
        <v>0.06</v>
      </c>
      <c r="BK38" s="38">
        <v>2.2599999999999998</v>
      </c>
      <c r="BL38" s="38">
        <v>0.04</v>
      </c>
      <c r="BM38" s="38">
        <v>0.98</v>
      </c>
      <c r="BN38" s="38">
        <v>0.04</v>
      </c>
      <c r="BO38" s="38">
        <v>0</v>
      </c>
      <c r="BP38" s="38">
        <v>0</v>
      </c>
      <c r="BQ38" s="38">
        <v>0.15</v>
      </c>
      <c r="BR38" s="38">
        <v>0.2</v>
      </c>
      <c r="BS38" s="38">
        <v>2.1800000000000002</v>
      </c>
      <c r="BT38" s="38">
        <v>0</v>
      </c>
      <c r="BU38" s="38">
        <v>0</v>
      </c>
      <c r="BV38" s="38">
        <v>0.32</v>
      </c>
      <c r="BW38" s="38">
        <v>0.02</v>
      </c>
      <c r="BX38" s="38">
        <v>0</v>
      </c>
      <c r="BY38" s="38">
        <v>0</v>
      </c>
      <c r="BZ38" s="38">
        <v>0</v>
      </c>
      <c r="CA38" s="38">
        <v>0</v>
      </c>
      <c r="CB38" s="38">
        <v>459.97</v>
      </c>
      <c r="CC38" s="37">
        <f>SUM($CC$31:$CC$37)</f>
        <v>68.38</v>
      </c>
      <c r="CD38" s="39">
        <f>$I$38/$I$52*100</f>
        <v>21.558637312411655</v>
      </c>
      <c r="CE38" s="39">
        <v>189</v>
      </c>
      <c r="CG38" s="39">
        <v>49.45</v>
      </c>
      <c r="CH38" s="39">
        <v>28.4</v>
      </c>
      <c r="CI38" s="39">
        <v>38.92</v>
      </c>
      <c r="CJ38" s="39">
        <v>3129.48</v>
      </c>
      <c r="CK38" s="39">
        <v>1673.65</v>
      </c>
      <c r="CL38" s="39">
        <v>2401.5700000000002</v>
      </c>
      <c r="CM38" s="39">
        <v>42.58</v>
      </c>
      <c r="CN38" s="39">
        <v>29.61</v>
      </c>
      <c r="CO38" s="39">
        <v>36.1</v>
      </c>
      <c r="CP38" s="39">
        <v>10</v>
      </c>
      <c r="CQ38" s="39">
        <v>1</v>
      </c>
    </row>
    <row r="39" spans="1:96">
      <c r="B39" s="27" t="s">
        <v>114</v>
      </c>
      <c r="C39" s="16"/>
      <c r="D39" s="16"/>
      <c r="E39" s="16"/>
      <c r="F39" s="16"/>
      <c r="G39" s="16"/>
      <c r="H39" s="16"/>
      <c r="I39" s="16"/>
    </row>
    <row r="40" spans="1:96" s="32" customFormat="1" ht="24">
      <c r="A40" s="32" t="str">
        <f>"17/1"</f>
        <v>17/1</v>
      </c>
      <c r="B40" s="33" t="s">
        <v>101</v>
      </c>
      <c r="C40" s="34" t="str">
        <f>"100"</f>
        <v>100</v>
      </c>
      <c r="D40" s="34">
        <v>1.02</v>
      </c>
      <c r="E40" s="34">
        <v>0</v>
      </c>
      <c r="F40" s="34">
        <v>6.01</v>
      </c>
      <c r="G40" s="34">
        <v>6.01</v>
      </c>
      <c r="H40" s="34">
        <v>11.7</v>
      </c>
      <c r="I40" s="34">
        <v>100.11562399999998</v>
      </c>
      <c r="J40" s="35">
        <v>0.77</v>
      </c>
      <c r="K40" s="35">
        <v>3.9</v>
      </c>
      <c r="L40" s="35">
        <v>0</v>
      </c>
      <c r="M40" s="35">
        <v>0</v>
      </c>
      <c r="N40" s="35">
        <v>9.36</v>
      </c>
      <c r="O40" s="35">
        <v>0.28000000000000003</v>
      </c>
      <c r="P40" s="35">
        <v>2.06</v>
      </c>
      <c r="Q40" s="35">
        <v>0</v>
      </c>
      <c r="R40" s="35">
        <v>0</v>
      </c>
      <c r="S40" s="35">
        <v>0.35</v>
      </c>
      <c r="T40" s="35">
        <v>0.82</v>
      </c>
      <c r="U40" s="35">
        <v>19.8</v>
      </c>
      <c r="V40" s="35">
        <v>193.4</v>
      </c>
      <c r="W40" s="35">
        <v>22.6</v>
      </c>
      <c r="X40" s="35">
        <v>29.43</v>
      </c>
      <c r="Y40" s="35">
        <v>42.38</v>
      </c>
      <c r="Z40" s="35">
        <v>0.89</v>
      </c>
      <c r="AA40" s="35">
        <v>0</v>
      </c>
      <c r="AB40" s="35">
        <v>8825</v>
      </c>
      <c r="AC40" s="35">
        <v>1500.85</v>
      </c>
      <c r="AD40" s="35">
        <v>2.97</v>
      </c>
      <c r="AE40" s="35">
        <v>0.05</v>
      </c>
      <c r="AF40" s="35">
        <v>0.05</v>
      </c>
      <c r="AG40" s="35">
        <v>0.78</v>
      </c>
      <c r="AH40" s="35">
        <v>0.89</v>
      </c>
      <c r="AI40" s="35">
        <v>5.34</v>
      </c>
      <c r="AJ40" s="35">
        <v>0</v>
      </c>
      <c r="AK40" s="35">
        <v>33.6</v>
      </c>
      <c r="AL40" s="35">
        <v>27.89</v>
      </c>
      <c r="AM40" s="35">
        <v>35.51</v>
      </c>
      <c r="AN40" s="35">
        <v>30.93</v>
      </c>
      <c r="AO40" s="35">
        <v>7.11</v>
      </c>
      <c r="AP40" s="35">
        <v>25.35</v>
      </c>
      <c r="AQ40" s="35">
        <v>6.38</v>
      </c>
      <c r="AR40" s="35">
        <v>24.28</v>
      </c>
      <c r="AS40" s="35">
        <v>38.11</v>
      </c>
      <c r="AT40" s="35">
        <v>31.8</v>
      </c>
      <c r="AU40" s="35">
        <v>112.22</v>
      </c>
      <c r="AV40" s="35">
        <v>11.46</v>
      </c>
      <c r="AW40" s="35">
        <v>23.65</v>
      </c>
      <c r="AX40" s="35">
        <v>179.72</v>
      </c>
      <c r="AY40" s="35">
        <v>0</v>
      </c>
      <c r="AZ40" s="35">
        <v>24.22</v>
      </c>
      <c r="BA40" s="35">
        <v>26.92</v>
      </c>
      <c r="BB40" s="35">
        <v>14.23</v>
      </c>
      <c r="BC40" s="35">
        <v>9.65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0.36</v>
      </c>
      <c r="BL40" s="35">
        <v>0</v>
      </c>
      <c r="BM40" s="35">
        <v>0.24</v>
      </c>
      <c r="BN40" s="35">
        <v>0.02</v>
      </c>
      <c r="BO40" s="35">
        <v>0.04</v>
      </c>
      <c r="BP40" s="35">
        <v>0</v>
      </c>
      <c r="BQ40" s="35">
        <v>0</v>
      </c>
      <c r="BR40" s="35">
        <v>0</v>
      </c>
      <c r="BS40" s="35">
        <v>1.39</v>
      </c>
      <c r="BT40" s="35">
        <v>0</v>
      </c>
      <c r="BU40" s="35">
        <v>0</v>
      </c>
      <c r="BV40" s="35">
        <v>3.47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80.680000000000007</v>
      </c>
      <c r="CC40" s="34">
        <v>15.62</v>
      </c>
      <c r="CE40" s="32">
        <v>1470.83</v>
      </c>
      <c r="CG40" s="32">
        <v>2.63</v>
      </c>
      <c r="CH40" s="32">
        <v>2.52</v>
      </c>
      <c r="CI40" s="32">
        <v>2.58</v>
      </c>
      <c r="CJ40" s="32">
        <v>420.3</v>
      </c>
      <c r="CK40" s="32">
        <v>111.85</v>
      </c>
      <c r="CL40" s="32">
        <v>266.08</v>
      </c>
      <c r="CM40" s="32">
        <v>7.02</v>
      </c>
      <c r="CN40" s="32">
        <v>6.09</v>
      </c>
      <c r="CO40" s="32">
        <v>6.56</v>
      </c>
      <c r="CP40" s="32">
        <v>3</v>
      </c>
      <c r="CQ40" s="32">
        <v>0</v>
      </c>
      <c r="CR40" s="32">
        <v>10.4</v>
      </c>
    </row>
    <row r="41" spans="1:96" s="32" customFormat="1">
      <c r="A41" s="32" t="str">
        <f>"16/2"</f>
        <v>16/2</v>
      </c>
      <c r="B41" s="33" t="s">
        <v>102</v>
      </c>
      <c r="C41" s="34" t="str">
        <f>"250"</f>
        <v>250</v>
      </c>
      <c r="D41" s="34">
        <v>5.87</v>
      </c>
      <c r="E41" s="34">
        <v>0</v>
      </c>
      <c r="F41" s="34">
        <v>5.47</v>
      </c>
      <c r="G41" s="34">
        <v>5.47</v>
      </c>
      <c r="H41" s="34">
        <v>22.81</v>
      </c>
      <c r="I41" s="34">
        <v>159.42438499999997</v>
      </c>
      <c r="J41" s="35">
        <v>0.73</v>
      </c>
      <c r="K41" s="35">
        <v>3.25</v>
      </c>
      <c r="L41" s="35">
        <v>0</v>
      </c>
      <c r="M41" s="35">
        <v>0</v>
      </c>
      <c r="N41" s="35">
        <v>2.2599999999999998</v>
      </c>
      <c r="O41" s="35">
        <v>17.41</v>
      </c>
      <c r="P41" s="35">
        <v>3.15</v>
      </c>
      <c r="Q41" s="35">
        <v>0</v>
      </c>
      <c r="R41" s="35">
        <v>0</v>
      </c>
      <c r="S41" s="35">
        <v>0.15</v>
      </c>
      <c r="T41" s="35">
        <v>2.31</v>
      </c>
      <c r="U41" s="35">
        <v>392.06</v>
      </c>
      <c r="V41" s="35">
        <v>513.6</v>
      </c>
      <c r="W41" s="35">
        <v>29.91</v>
      </c>
      <c r="X41" s="35">
        <v>31.92</v>
      </c>
      <c r="Y41" s="35">
        <v>81.93</v>
      </c>
      <c r="Z41" s="35">
        <v>2.0099999999999998</v>
      </c>
      <c r="AA41" s="35">
        <v>0</v>
      </c>
      <c r="AB41" s="35">
        <v>13.05</v>
      </c>
      <c r="AC41" s="35">
        <v>2.2799999999999998</v>
      </c>
      <c r="AD41" s="35">
        <v>2.38</v>
      </c>
      <c r="AE41" s="35">
        <v>0.22</v>
      </c>
      <c r="AF41" s="35">
        <v>7.0000000000000007E-2</v>
      </c>
      <c r="AG41" s="35">
        <v>1.1200000000000001</v>
      </c>
      <c r="AH41" s="35">
        <v>2.62</v>
      </c>
      <c r="AI41" s="35">
        <v>5.4</v>
      </c>
      <c r="AJ41" s="35">
        <v>0</v>
      </c>
      <c r="AK41" s="35">
        <v>213.28</v>
      </c>
      <c r="AL41" s="35">
        <v>238.14</v>
      </c>
      <c r="AM41" s="35">
        <v>354.03</v>
      </c>
      <c r="AN41" s="35">
        <v>340.56</v>
      </c>
      <c r="AO41" s="35">
        <v>46.31</v>
      </c>
      <c r="AP41" s="35">
        <v>189.14</v>
      </c>
      <c r="AQ41" s="35">
        <v>63.21</v>
      </c>
      <c r="AR41" s="35">
        <v>223.08</v>
      </c>
      <c r="AS41" s="35">
        <v>213.89</v>
      </c>
      <c r="AT41" s="35">
        <v>414.75</v>
      </c>
      <c r="AU41" s="35">
        <v>479.37</v>
      </c>
      <c r="AV41" s="35">
        <v>98.75</v>
      </c>
      <c r="AW41" s="35">
        <v>211.32</v>
      </c>
      <c r="AX41" s="35">
        <v>756.68</v>
      </c>
      <c r="AY41" s="35">
        <v>0</v>
      </c>
      <c r="AZ41" s="35">
        <v>147.74</v>
      </c>
      <c r="BA41" s="35">
        <v>180.59</v>
      </c>
      <c r="BB41" s="35">
        <v>153.62</v>
      </c>
      <c r="BC41" s="35">
        <v>56.96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0.39</v>
      </c>
      <c r="BL41" s="35">
        <v>0</v>
      </c>
      <c r="BM41" s="35">
        <v>0.28999999999999998</v>
      </c>
      <c r="BN41" s="35">
        <v>0.02</v>
      </c>
      <c r="BO41" s="35">
        <v>0.03</v>
      </c>
      <c r="BP41" s="35">
        <v>0</v>
      </c>
      <c r="BQ41" s="35">
        <v>0</v>
      </c>
      <c r="BR41" s="35">
        <v>0</v>
      </c>
      <c r="BS41" s="35">
        <v>1.33</v>
      </c>
      <c r="BT41" s="35">
        <v>0</v>
      </c>
      <c r="BU41" s="35">
        <v>0</v>
      </c>
      <c r="BV41" s="35">
        <v>3.13</v>
      </c>
      <c r="BW41" s="35">
        <v>0.02</v>
      </c>
      <c r="BX41" s="35">
        <v>0</v>
      </c>
      <c r="BY41" s="35">
        <v>0</v>
      </c>
      <c r="BZ41" s="35">
        <v>0</v>
      </c>
      <c r="CA41" s="35">
        <v>0</v>
      </c>
      <c r="CB41" s="35">
        <v>230.53</v>
      </c>
      <c r="CC41" s="34">
        <v>9.1</v>
      </c>
      <c r="CE41" s="32">
        <v>2.1800000000000002</v>
      </c>
      <c r="CG41" s="32">
        <v>39.54</v>
      </c>
      <c r="CH41" s="32">
        <v>21.82</v>
      </c>
      <c r="CI41" s="32">
        <v>30.68</v>
      </c>
      <c r="CJ41" s="32">
        <v>1108.26</v>
      </c>
      <c r="CK41" s="32">
        <v>601.46</v>
      </c>
      <c r="CL41" s="32">
        <v>854.86</v>
      </c>
      <c r="CM41" s="32">
        <v>44.4</v>
      </c>
      <c r="CN41" s="32">
        <v>22.65</v>
      </c>
      <c r="CO41" s="32">
        <v>33.53</v>
      </c>
      <c r="CP41" s="32">
        <v>0</v>
      </c>
      <c r="CQ41" s="32">
        <v>1</v>
      </c>
      <c r="CR41" s="32">
        <v>5.52</v>
      </c>
    </row>
    <row r="42" spans="1:96" s="32" customFormat="1">
      <c r="A42" s="32" t="str">
        <f>"3/3"</f>
        <v>3/3</v>
      </c>
      <c r="B42" s="33" t="s">
        <v>103</v>
      </c>
      <c r="C42" s="34" t="str">
        <f>"180"</f>
        <v>180</v>
      </c>
      <c r="D42" s="34">
        <v>3.73</v>
      </c>
      <c r="E42" s="34">
        <v>0.65</v>
      </c>
      <c r="F42" s="34">
        <v>4.4000000000000004</v>
      </c>
      <c r="G42" s="34">
        <v>0.62</v>
      </c>
      <c r="H42" s="34">
        <v>26.49</v>
      </c>
      <c r="I42" s="34">
        <v>159.10285500000001</v>
      </c>
      <c r="J42" s="35">
        <v>2.73</v>
      </c>
      <c r="K42" s="35">
        <v>0.1</v>
      </c>
      <c r="L42" s="35">
        <v>0</v>
      </c>
      <c r="M42" s="35">
        <v>0</v>
      </c>
      <c r="N42" s="35">
        <v>2.58</v>
      </c>
      <c r="O42" s="35">
        <v>21.87</v>
      </c>
      <c r="P42" s="35">
        <v>2.04</v>
      </c>
      <c r="Q42" s="35">
        <v>0</v>
      </c>
      <c r="R42" s="35">
        <v>0</v>
      </c>
      <c r="S42" s="35">
        <v>0.35</v>
      </c>
      <c r="T42" s="35">
        <v>2.9</v>
      </c>
      <c r="U42" s="35">
        <v>276.31</v>
      </c>
      <c r="V42" s="35">
        <v>763.55</v>
      </c>
      <c r="W42" s="35">
        <v>42.83</v>
      </c>
      <c r="X42" s="35">
        <v>36.549999999999997</v>
      </c>
      <c r="Y42" s="35">
        <v>104.61</v>
      </c>
      <c r="Z42" s="35">
        <v>1.36</v>
      </c>
      <c r="AA42" s="35">
        <v>22.5</v>
      </c>
      <c r="AB42" s="35">
        <v>40.93</v>
      </c>
      <c r="AC42" s="35">
        <v>30.06</v>
      </c>
      <c r="AD42" s="35">
        <v>0.21</v>
      </c>
      <c r="AE42" s="35">
        <v>0.14000000000000001</v>
      </c>
      <c r="AF42" s="35">
        <v>0.12</v>
      </c>
      <c r="AG42" s="35">
        <v>1.6</v>
      </c>
      <c r="AH42" s="35">
        <v>3.11</v>
      </c>
      <c r="AI42" s="35">
        <v>6.54</v>
      </c>
      <c r="AJ42" s="35">
        <v>0</v>
      </c>
      <c r="AK42" s="35">
        <v>75.11</v>
      </c>
      <c r="AL42" s="35">
        <v>97.73</v>
      </c>
      <c r="AM42" s="35">
        <v>139.19</v>
      </c>
      <c r="AN42" s="35">
        <v>141.72</v>
      </c>
      <c r="AO42" s="35">
        <v>31.93</v>
      </c>
      <c r="AP42" s="35">
        <v>91.36</v>
      </c>
      <c r="AQ42" s="35">
        <v>41.81</v>
      </c>
      <c r="AR42" s="35">
        <v>96.1</v>
      </c>
      <c r="AS42" s="35">
        <v>90.8</v>
      </c>
      <c r="AT42" s="35">
        <v>247.35</v>
      </c>
      <c r="AU42" s="35">
        <v>110.17</v>
      </c>
      <c r="AV42" s="35">
        <v>23.04</v>
      </c>
      <c r="AW42" s="35">
        <v>64.13</v>
      </c>
      <c r="AX42" s="35">
        <v>344.65</v>
      </c>
      <c r="AY42" s="35">
        <v>0</v>
      </c>
      <c r="AZ42" s="35">
        <v>48.22</v>
      </c>
      <c r="BA42" s="35">
        <v>43.86</v>
      </c>
      <c r="BB42" s="35">
        <v>87.3</v>
      </c>
      <c r="BC42" s="35">
        <v>25.99</v>
      </c>
      <c r="BD42" s="35">
        <v>0.11</v>
      </c>
      <c r="BE42" s="35">
        <v>0.05</v>
      </c>
      <c r="BF42" s="35">
        <v>0.03</v>
      </c>
      <c r="BG42" s="35">
        <v>0.06</v>
      </c>
      <c r="BH42" s="35">
        <v>7.0000000000000007E-2</v>
      </c>
      <c r="BI42" s="35">
        <v>0.34</v>
      </c>
      <c r="BJ42" s="35">
        <v>0</v>
      </c>
      <c r="BK42" s="35">
        <v>1.05</v>
      </c>
      <c r="BL42" s="35">
        <v>0</v>
      </c>
      <c r="BM42" s="35">
        <v>0.31</v>
      </c>
      <c r="BN42" s="35">
        <v>0</v>
      </c>
      <c r="BO42" s="35">
        <v>0</v>
      </c>
      <c r="BP42" s="35">
        <v>0</v>
      </c>
      <c r="BQ42" s="35">
        <v>7.0000000000000007E-2</v>
      </c>
      <c r="BR42" s="35">
        <v>0.11</v>
      </c>
      <c r="BS42" s="35">
        <v>1.02</v>
      </c>
      <c r="BT42" s="35">
        <v>0</v>
      </c>
      <c r="BU42" s="35">
        <v>0</v>
      </c>
      <c r="BV42" s="35">
        <v>0.17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148.35</v>
      </c>
      <c r="CC42" s="34">
        <v>22.77</v>
      </c>
      <c r="CE42" s="32">
        <v>29.32</v>
      </c>
      <c r="CG42" s="32">
        <v>34.6</v>
      </c>
      <c r="CH42" s="32">
        <v>19.77</v>
      </c>
      <c r="CI42" s="32">
        <v>27.18</v>
      </c>
      <c r="CJ42" s="32">
        <v>555.89</v>
      </c>
      <c r="CK42" s="32">
        <v>478.95</v>
      </c>
      <c r="CL42" s="32">
        <v>517.41999999999996</v>
      </c>
      <c r="CM42" s="32">
        <v>22.13</v>
      </c>
      <c r="CN42" s="32">
        <v>3.29</v>
      </c>
      <c r="CO42" s="32">
        <v>12.71</v>
      </c>
      <c r="CP42" s="32">
        <v>0</v>
      </c>
      <c r="CQ42" s="32">
        <v>0.9</v>
      </c>
      <c r="CR42" s="32">
        <v>13.8</v>
      </c>
    </row>
    <row r="43" spans="1:96" s="32" customFormat="1" ht="24">
      <c r="A43" s="32" t="str">
        <f>"16/8"</f>
        <v>16/8</v>
      </c>
      <c r="B43" s="33" t="s">
        <v>104</v>
      </c>
      <c r="C43" s="34" t="str">
        <f>"100"</f>
        <v>100</v>
      </c>
      <c r="D43" s="34">
        <v>15</v>
      </c>
      <c r="E43" s="34">
        <v>13.25</v>
      </c>
      <c r="F43" s="34">
        <v>12.92</v>
      </c>
      <c r="G43" s="34">
        <v>3.92</v>
      </c>
      <c r="H43" s="34">
        <v>10.72</v>
      </c>
      <c r="I43" s="34">
        <v>218.904</v>
      </c>
      <c r="J43" s="35">
        <v>5.97</v>
      </c>
      <c r="K43" s="35">
        <v>3.25</v>
      </c>
      <c r="L43" s="35">
        <v>0</v>
      </c>
      <c r="M43" s="35">
        <v>0</v>
      </c>
      <c r="N43" s="35">
        <v>1.1000000000000001</v>
      </c>
      <c r="O43" s="35">
        <v>9.09</v>
      </c>
      <c r="P43" s="35">
        <v>0.53</v>
      </c>
      <c r="Q43" s="35">
        <v>0</v>
      </c>
      <c r="R43" s="35">
        <v>0</v>
      </c>
      <c r="S43" s="35">
        <v>0.06</v>
      </c>
      <c r="T43" s="35">
        <v>1.65</v>
      </c>
      <c r="U43" s="35">
        <v>228.99</v>
      </c>
      <c r="V43" s="35">
        <v>230.81</v>
      </c>
      <c r="W43" s="35">
        <v>11.92</v>
      </c>
      <c r="X43" s="35">
        <v>18.32</v>
      </c>
      <c r="Y43" s="35">
        <v>130.44999999999999</v>
      </c>
      <c r="Z43" s="35">
        <v>2.17</v>
      </c>
      <c r="AA43" s="35">
        <v>0</v>
      </c>
      <c r="AB43" s="35">
        <v>0</v>
      </c>
      <c r="AC43" s="35">
        <v>0</v>
      </c>
      <c r="AD43" s="35">
        <v>2.62</v>
      </c>
      <c r="AE43" s="35">
        <v>0.06</v>
      </c>
      <c r="AF43" s="35">
        <v>0.11</v>
      </c>
      <c r="AG43" s="35">
        <v>3.29</v>
      </c>
      <c r="AH43" s="35">
        <v>6.42</v>
      </c>
      <c r="AI43" s="35">
        <v>0.2</v>
      </c>
      <c r="AJ43" s="35">
        <v>0</v>
      </c>
      <c r="AK43" s="35">
        <v>789.74</v>
      </c>
      <c r="AL43" s="35">
        <v>611.61</v>
      </c>
      <c r="AM43" s="35">
        <v>1136.44</v>
      </c>
      <c r="AN43" s="35">
        <v>1159.81</v>
      </c>
      <c r="AO43" s="35">
        <v>333.45</v>
      </c>
      <c r="AP43" s="35">
        <v>604.91999999999996</v>
      </c>
      <c r="AQ43" s="35">
        <v>162.02000000000001</v>
      </c>
      <c r="AR43" s="35">
        <v>625.72</v>
      </c>
      <c r="AS43" s="35">
        <v>810.54</v>
      </c>
      <c r="AT43" s="35">
        <v>794.45</v>
      </c>
      <c r="AU43" s="35">
        <v>1304.17</v>
      </c>
      <c r="AV43" s="35">
        <v>528.12</v>
      </c>
      <c r="AW43" s="35">
        <v>706.95</v>
      </c>
      <c r="AX43" s="35">
        <v>2518.42</v>
      </c>
      <c r="AY43" s="35">
        <v>206.63</v>
      </c>
      <c r="AZ43" s="35">
        <v>595.23</v>
      </c>
      <c r="BA43" s="35">
        <v>602.35</v>
      </c>
      <c r="BB43" s="35">
        <v>499.75</v>
      </c>
      <c r="BC43" s="35">
        <v>209.05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0.25</v>
      </c>
      <c r="BL43" s="35">
        <v>0</v>
      </c>
      <c r="BM43" s="35">
        <v>0.16</v>
      </c>
      <c r="BN43" s="35">
        <v>0.01</v>
      </c>
      <c r="BO43" s="35">
        <v>0.03</v>
      </c>
      <c r="BP43" s="35">
        <v>0</v>
      </c>
      <c r="BQ43" s="35">
        <v>0</v>
      </c>
      <c r="BR43" s="35">
        <v>0</v>
      </c>
      <c r="BS43" s="35">
        <v>0.9</v>
      </c>
      <c r="BT43" s="35">
        <v>0</v>
      </c>
      <c r="BU43" s="35">
        <v>0</v>
      </c>
      <c r="BV43" s="35">
        <v>2.2599999999999998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85.95</v>
      </c>
      <c r="CC43" s="34">
        <v>59.03</v>
      </c>
      <c r="CE43" s="32">
        <v>0</v>
      </c>
      <c r="CG43" s="32">
        <v>26.68</v>
      </c>
      <c r="CH43" s="32">
        <v>13.82</v>
      </c>
      <c r="CI43" s="32">
        <v>20.25</v>
      </c>
      <c r="CJ43" s="32">
        <v>535.71</v>
      </c>
      <c r="CK43" s="32">
        <v>192.75</v>
      </c>
      <c r="CL43" s="32">
        <v>364.23</v>
      </c>
      <c r="CM43" s="32">
        <v>11.44</v>
      </c>
      <c r="CN43" s="32">
        <v>7.75</v>
      </c>
      <c r="CO43" s="32">
        <v>9.6</v>
      </c>
      <c r="CP43" s="32">
        <v>0</v>
      </c>
      <c r="CQ43" s="32">
        <v>0.5</v>
      </c>
      <c r="CR43" s="32">
        <v>36</v>
      </c>
    </row>
    <row r="44" spans="1:96" s="32" customFormat="1">
      <c r="A44" s="32" t="str">
        <f>"2"</f>
        <v>2</v>
      </c>
      <c r="B44" s="33" t="s">
        <v>97</v>
      </c>
      <c r="C44" s="34" t="str">
        <f>"24,1"</f>
        <v>24,1</v>
      </c>
      <c r="D44" s="34">
        <v>1.59</v>
      </c>
      <c r="E44" s="34">
        <v>0</v>
      </c>
      <c r="F44" s="34">
        <v>0.16</v>
      </c>
      <c r="G44" s="34">
        <v>0.16</v>
      </c>
      <c r="H44" s="34">
        <v>11.3</v>
      </c>
      <c r="I44" s="34">
        <v>53.960141</v>
      </c>
      <c r="J44" s="35">
        <v>0</v>
      </c>
      <c r="K44" s="35">
        <v>0</v>
      </c>
      <c r="L44" s="35">
        <v>0</v>
      </c>
      <c r="M44" s="35">
        <v>0</v>
      </c>
      <c r="N44" s="35">
        <v>0.27</v>
      </c>
      <c r="O44" s="35">
        <v>10.99</v>
      </c>
      <c r="P44" s="35">
        <v>0.05</v>
      </c>
      <c r="Q44" s="35">
        <v>0</v>
      </c>
      <c r="R44" s="35">
        <v>0</v>
      </c>
      <c r="S44" s="35">
        <v>0</v>
      </c>
      <c r="T44" s="35">
        <v>0.43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  <c r="AI44" s="35">
        <v>0</v>
      </c>
      <c r="AJ44" s="35">
        <v>0</v>
      </c>
      <c r="AK44" s="35">
        <v>76.95</v>
      </c>
      <c r="AL44" s="35">
        <v>80.09</v>
      </c>
      <c r="AM44" s="35">
        <v>122.66</v>
      </c>
      <c r="AN44" s="35">
        <v>40.68</v>
      </c>
      <c r="AO44" s="35">
        <v>24.11</v>
      </c>
      <c r="AP44" s="35">
        <v>48.22</v>
      </c>
      <c r="AQ44" s="35">
        <v>18.239999999999998</v>
      </c>
      <c r="AR44" s="35">
        <v>87.22</v>
      </c>
      <c r="AS44" s="35">
        <v>54.09</v>
      </c>
      <c r="AT44" s="35">
        <v>75.48</v>
      </c>
      <c r="AU44" s="35">
        <v>62.27</v>
      </c>
      <c r="AV44" s="35">
        <v>32.71</v>
      </c>
      <c r="AW44" s="35">
        <v>57.87</v>
      </c>
      <c r="AX44" s="35">
        <v>483.92</v>
      </c>
      <c r="AY44" s="35">
        <v>0</v>
      </c>
      <c r="AZ44" s="35">
        <v>157.66999999999999</v>
      </c>
      <c r="BA44" s="35">
        <v>68.56</v>
      </c>
      <c r="BB44" s="35">
        <v>45.5</v>
      </c>
      <c r="BC44" s="35">
        <v>36.06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0.02</v>
      </c>
      <c r="BL44" s="35">
        <v>0</v>
      </c>
      <c r="BM44" s="35">
        <v>0</v>
      </c>
      <c r="BN44" s="35">
        <v>0</v>
      </c>
      <c r="BO44" s="35">
        <v>0</v>
      </c>
      <c r="BP44" s="35">
        <v>0</v>
      </c>
      <c r="BQ44" s="35">
        <v>0</v>
      </c>
      <c r="BR44" s="35">
        <v>0</v>
      </c>
      <c r="BS44" s="35">
        <v>0.02</v>
      </c>
      <c r="BT44" s="35">
        <v>0</v>
      </c>
      <c r="BU44" s="35">
        <v>0</v>
      </c>
      <c r="BV44" s="35">
        <v>7.0000000000000007E-2</v>
      </c>
      <c r="BW44" s="35">
        <v>0</v>
      </c>
      <c r="BX44" s="35">
        <v>0</v>
      </c>
      <c r="BY44" s="35">
        <v>0</v>
      </c>
      <c r="BZ44" s="35">
        <v>0</v>
      </c>
      <c r="CA44" s="35">
        <v>0</v>
      </c>
      <c r="CB44" s="35">
        <v>9.42</v>
      </c>
      <c r="CC44" s="34">
        <v>1.58</v>
      </c>
      <c r="CE44" s="32">
        <v>0</v>
      </c>
      <c r="CG44" s="32">
        <v>0</v>
      </c>
      <c r="CH44" s="32">
        <v>0</v>
      </c>
      <c r="CI44" s="32">
        <v>0</v>
      </c>
      <c r="CJ44" s="32">
        <v>794.13</v>
      </c>
      <c r="CK44" s="32">
        <v>305.95</v>
      </c>
      <c r="CL44" s="32">
        <v>550.04</v>
      </c>
      <c r="CM44" s="32">
        <v>6.35</v>
      </c>
      <c r="CN44" s="32">
        <v>6.35</v>
      </c>
      <c r="CO44" s="32">
        <v>6.35</v>
      </c>
      <c r="CP44" s="32">
        <v>0</v>
      </c>
      <c r="CQ44" s="32">
        <v>0</v>
      </c>
      <c r="CR44" s="32">
        <v>1.31</v>
      </c>
    </row>
    <row r="45" spans="1:96" s="32" customFormat="1">
      <c r="A45" s="32" t="str">
        <f>"3"</f>
        <v>3</v>
      </c>
      <c r="B45" s="33" t="s">
        <v>105</v>
      </c>
      <c r="C45" s="34" t="str">
        <f>"20"</f>
        <v>20</v>
      </c>
      <c r="D45" s="34">
        <v>1.32</v>
      </c>
      <c r="E45" s="34">
        <v>0</v>
      </c>
      <c r="F45" s="34">
        <v>0.24</v>
      </c>
      <c r="G45" s="34">
        <v>0.24</v>
      </c>
      <c r="H45" s="34">
        <v>8.34</v>
      </c>
      <c r="I45" s="34">
        <v>38.676000000000002</v>
      </c>
      <c r="J45" s="35">
        <v>0.04</v>
      </c>
      <c r="K45" s="35">
        <v>0</v>
      </c>
      <c r="L45" s="35">
        <v>0</v>
      </c>
      <c r="M45" s="35">
        <v>0</v>
      </c>
      <c r="N45" s="35">
        <v>0.24</v>
      </c>
      <c r="O45" s="35">
        <v>6.44</v>
      </c>
      <c r="P45" s="35">
        <v>1.66</v>
      </c>
      <c r="Q45" s="35">
        <v>0</v>
      </c>
      <c r="R45" s="35">
        <v>0</v>
      </c>
      <c r="S45" s="35">
        <v>0.2</v>
      </c>
      <c r="T45" s="35">
        <v>0.5</v>
      </c>
      <c r="U45" s="35">
        <v>122</v>
      </c>
      <c r="V45" s="35">
        <v>49</v>
      </c>
      <c r="W45" s="35">
        <v>7</v>
      </c>
      <c r="X45" s="35">
        <v>9.4</v>
      </c>
      <c r="Y45" s="35">
        <v>31.6</v>
      </c>
      <c r="Z45" s="35">
        <v>0.78</v>
      </c>
      <c r="AA45" s="35">
        <v>0</v>
      </c>
      <c r="AB45" s="35">
        <v>1</v>
      </c>
      <c r="AC45" s="35">
        <v>0.2</v>
      </c>
      <c r="AD45" s="35">
        <v>0.28000000000000003</v>
      </c>
      <c r="AE45" s="35">
        <v>0.04</v>
      </c>
      <c r="AF45" s="35">
        <v>0.02</v>
      </c>
      <c r="AG45" s="35">
        <v>0.14000000000000001</v>
      </c>
      <c r="AH45" s="35">
        <v>0.4</v>
      </c>
      <c r="AI45" s="35">
        <v>0</v>
      </c>
      <c r="AJ45" s="35">
        <v>0</v>
      </c>
      <c r="AK45" s="35">
        <v>0</v>
      </c>
      <c r="AL45" s="35">
        <v>0</v>
      </c>
      <c r="AM45" s="35">
        <v>85.4</v>
      </c>
      <c r="AN45" s="35">
        <v>44.6</v>
      </c>
      <c r="AO45" s="35">
        <v>18.600000000000001</v>
      </c>
      <c r="AP45" s="35">
        <v>39.6</v>
      </c>
      <c r="AQ45" s="35">
        <v>16</v>
      </c>
      <c r="AR45" s="35">
        <v>74.2</v>
      </c>
      <c r="AS45" s="35">
        <v>59.4</v>
      </c>
      <c r="AT45" s="35">
        <v>58.2</v>
      </c>
      <c r="AU45" s="35">
        <v>92.8</v>
      </c>
      <c r="AV45" s="35">
        <v>24.8</v>
      </c>
      <c r="AW45" s="35">
        <v>62</v>
      </c>
      <c r="AX45" s="35">
        <v>305.8</v>
      </c>
      <c r="AY45" s="35">
        <v>0</v>
      </c>
      <c r="AZ45" s="35">
        <v>105.2</v>
      </c>
      <c r="BA45" s="35">
        <v>58.2</v>
      </c>
      <c r="BB45" s="35">
        <v>36</v>
      </c>
      <c r="BC45" s="35">
        <v>26</v>
      </c>
      <c r="BD45" s="35">
        <v>0</v>
      </c>
      <c r="BE45" s="35">
        <v>0</v>
      </c>
      <c r="BF45" s="35">
        <v>0</v>
      </c>
      <c r="BG45" s="35">
        <v>0</v>
      </c>
      <c r="BH45" s="35">
        <v>0</v>
      </c>
      <c r="BI45" s="35">
        <v>0</v>
      </c>
      <c r="BJ45" s="35">
        <v>0</v>
      </c>
      <c r="BK45" s="35">
        <v>0.03</v>
      </c>
      <c r="BL45" s="35">
        <v>0</v>
      </c>
      <c r="BM45" s="35">
        <v>0</v>
      </c>
      <c r="BN45" s="35">
        <v>0</v>
      </c>
      <c r="BO45" s="35">
        <v>0</v>
      </c>
      <c r="BP45" s="35">
        <v>0</v>
      </c>
      <c r="BQ45" s="35">
        <v>0</v>
      </c>
      <c r="BR45" s="35">
        <v>0</v>
      </c>
      <c r="BS45" s="35">
        <v>0.02</v>
      </c>
      <c r="BT45" s="35">
        <v>0</v>
      </c>
      <c r="BU45" s="35">
        <v>0</v>
      </c>
      <c r="BV45" s="35">
        <v>0.1</v>
      </c>
      <c r="BW45" s="35">
        <v>0.02</v>
      </c>
      <c r="BX45" s="35">
        <v>0</v>
      </c>
      <c r="BY45" s="35">
        <v>0</v>
      </c>
      <c r="BZ45" s="35">
        <v>0</v>
      </c>
      <c r="CA45" s="35">
        <v>0</v>
      </c>
      <c r="CB45" s="35">
        <v>9.4</v>
      </c>
      <c r="CC45" s="34">
        <v>1.27</v>
      </c>
      <c r="CE45" s="32">
        <v>0.17</v>
      </c>
      <c r="CG45" s="32">
        <v>0</v>
      </c>
      <c r="CH45" s="32">
        <v>0</v>
      </c>
      <c r="CI45" s="32">
        <v>0</v>
      </c>
      <c r="CJ45" s="32">
        <v>0</v>
      </c>
      <c r="CK45" s="32">
        <v>0</v>
      </c>
      <c r="CL45" s="32">
        <v>0</v>
      </c>
      <c r="CM45" s="32">
        <v>0</v>
      </c>
      <c r="CN45" s="32">
        <v>0</v>
      </c>
      <c r="CO45" s="32">
        <v>0</v>
      </c>
      <c r="CP45" s="32">
        <v>0</v>
      </c>
      <c r="CQ45" s="32">
        <v>0</v>
      </c>
      <c r="CR45" s="32">
        <v>1.06</v>
      </c>
    </row>
    <row r="46" spans="1:96" s="28" customFormat="1">
      <c r="A46" s="28" t="str">
        <f>"648"</f>
        <v>648</v>
      </c>
      <c r="B46" s="29" t="s">
        <v>106</v>
      </c>
      <c r="C46" s="30" t="str">
        <f>"200"</f>
        <v>200</v>
      </c>
      <c r="D46" s="30">
        <v>7.0000000000000007E-2</v>
      </c>
      <c r="E46" s="30">
        <v>0</v>
      </c>
      <c r="F46" s="30">
        <v>0</v>
      </c>
      <c r="G46" s="30">
        <v>0</v>
      </c>
      <c r="H46" s="30">
        <v>4.54</v>
      </c>
      <c r="I46" s="30">
        <v>17.526140000000002</v>
      </c>
      <c r="J46" s="31">
        <v>0</v>
      </c>
      <c r="K46" s="31">
        <v>0</v>
      </c>
      <c r="L46" s="31">
        <v>0</v>
      </c>
      <c r="M46" s="31">
        <v>0</v>
      </c>
      <c r="N46" s="31">
        <v>4.54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0.01</v>
      </c>
      <c r="U46" s="31">
        <v>0.05</v>
      </c>
      <c r="V46" s="31">
        <v>0.13</v>
      </c>
      <c r="W46" s="31">
        <v>0.13</v>
      </c>
      <c r="X46" s="31">
        <v>0</v>
      </c>
      <c r="Y46" s="31">
        <v>0</v>
      </c>
      <c r="Z46" s="31">
        <v>0.01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0.09</v>
      </c>
      <c r="AJ46" s="31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0</v>
      </c>
      <c r="BN46" s="31">
        <v>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1">
        <v>190.01</v>
      </c>
      <c r="CC46" s="30">
        <v>4.1399999999999997</v>
      </c>
      <c r="CE46" s="28">
        <v>0</v>
      </c>
      <c r="CG46" s="28">
        <v>0</v>
      </c>
      <c r="CH46" s="28">
        <v>0</v>
      </c>
      <c r="CI46" s="28">
        <v>0</v>
      </c>
      <c r="CJ46" s="28">
        <v>0</v>
      </c>
      <c r="CK46" s="28">
        <v>0</v>
      </c>
      <c r="CL46" s="28">
        <v>0</v>
      </c>
      <c r="CM46" s="28">
        <v>0</v>
      </c>
      <c r="CN46" s="28">
        <v>0</v>
      </c>
      <c r="CO46" s="28">
        <v>0</v>
      </c>
      <c r="CP46" s="28">
        <v>5</v>
      </c>
      <c r="CQ46" s="28">
        <v>0</v>
      </c>
      <c r="CR46" s="28">
        <v>2.5099999999999998</v>
      </c>
    </row>
    <row r="47" spans="1:96" s="39" customFormat="1" ht="11.4">
      <c r="B47" s="36" t="s">
        <v>115</v>
      </c>
      <c r="C47" s="37"/>
      <c r="D47" s="37">
        <v>28.61</v>
      </c>
      <c r="E47" s="37">
        <v>13.91</v>
      </c>
      <c r="F47" s="37">
        <v>29.2</v>
      </c>
      <c r="G47" s="37">
        <v>16.420000000000002</v>
      </c>
      <c r="H47" s="37">
        <v>95.91</v>
      </c>
      <c r="I47" s="37">
        <v>747.71</v>
      </c>
      <c r="J47" s="38">
        <v>10.23</v>
      </c>
      <c r="K47" s="38">
        <v>10.5</v>
      </c>
      <c r="L47" s="38">
        <v>0</v>
      </c>
      <c r="M47" s="38">
        <v>0</v>
      </c>
      <c r="N47" s="38">
        <v>20.34</v>
      </c>
      <c r="O47" s="38">
        <v>66.08</v>
      </c>
      <c r="P47" s="38">
        <v>9.49</v>
      </c>
      <c r="Q47" s="38">
        <v>0</v>
      </c>
      <c r="R47" s="38">
        <v>0</v>
      </c>
      <c r="S47" s="38">
        <v>1.1000000000000001</v>
      </c>
      <c r="T47" s="38">
        <v>8.6199999999999992</v>
      </c>
      <c r="U47" s="38">
        <v>1039.21</v>
      </c>
      <c r="V47" s="38">
        <v>1750.5</v>
      </c>
      <c r="W47" s="38">
        <v>114.38</v>
      </c>
      <c r="X47" s="38">
        <v>125.62</v>
      </c>
      <c r="Y47" s="38">
        <v>390.97</v>
      </c>
      <c r="Z47" s="38">
        <v>7.23</v>
      </c>
      <c r="AA47" s="38">
        <v>22.5</v>
      </c>
      <c r="AB47" s="38">
        <v>8879.98</v>
      </c>
      <c r="AC47" s="38">
        <v>1533.39</v>
      </c>
      <c r="AD47" s="38">
        <v>8.4600000000000009</v>
      </c>
      <c r="AE47" s="38">
        <v>0.5</v>
      </c>
      <c r="AF47" s="38">
        <v>0.37</v>
      </c>
      <c r="AG47" s="38">
        <v>6.93</v>
      </c>
      <c r="AH47" s="38">
        <v>13.43</v>
      </c>
      <c r="AI47" s="38">
        <v>17.57</v>
      </c>
      <c r="AJ47" s="38">
        <v>0</v>
      </c>
      <c r="AK47" s="38">
        <v>1188.68</v>
      </c>
      <c r="AL47" s="38">
        <v>1055.47</v>
      </c>
      <c r="AM47" s="38">
        <v>1873.23</v>
      </c>
      <c r="AN47" s="38">
        <v>1758.29</v>
      </c>
      <c r="AO47" s="38">
        <v>461.52</v>
      </c>
      <c r="AP47" s="38">
        <v>998.59</v>
      </c>
      <c r="AQ47" s="38">
        <v>307.67</v>
      </c>
      <c r="AR47" s="38">
        <v>1130.5999999999999</v>
      </c>
      <c r="AS47" s="38">
        <v>1266.8399999999999</v>
      </c>
      <c r="AT47" s="38">
        <v>1622.04</v>
      </c>
      <c r="AU47" s="38">
        <v>2161</v>
      </c>
      <c r="AV47" s="38">
        <v>718.88</v>
      </c>
      <c r="AW47" s="38">
        <v>1125.9100000000001</v>
      </c>
      <c r="AX47" s="38">
        <v>4589.1899999999996</v>
      </c>
      <c r="AY47" s="38">
        <v>206.63</v>
      </c>
      <c r="AZ47" s="38">
        <v>1078.27</v>
      </c>
      <c r="BA47" s="38">
        <v>980.49</v>
      </c>
      <c r="BB47" s="38">
        <v>836.39</v>
      </c>
      <c r="BC47" s="38">
        <v>363.72</v>
      </c>
      <c r="BD47" s="38">
        <v>0.11</v>
      </c>
      <c r="BE47" s="38">
        <v>0.05</v>
      </c>
      <c r="BF47" s="38">
        <v>0.03</v>
      </c>
      <c r="BG47" s="38">
        <v>0.06</v>
      </c>
      <c r="BH47" s="38">
        <v>7.0000000000000007E-2</v>
      </c>
      <c r="BI47" s="38">
        <v>0.34</v>
      </c>
      <c r="BJ47" s="38">
        <v>0</v>
      </c>
      <c r="BK47" s="38">
        <v>2.1</v>
      </c>
      <c r="BL47" s="38">
        <v>0</v>
      </c>
      <c r="BM47" s="38">
        <v>1</v>
      </c>
      <c r="BN47" s="38">
        <v>0.05</v>
      </c>
      <c r="BO47" s="38">
        <v>0.1</v>
      </c>
      <c r="BP47" s="38">
        <v>0</v>
      </c>
      <c r="BQ47" s="38">
        <v>7.0000000000000007E-2</v>
      </c>
      <c r="BR47" s="38">
        <v>0.11</v>
      </c>
      <c r="BS47" s="38">
        <v>4.68</v>
      </c>
      <c r="BT47" s="38">
        <v>0</v>
      </c>
      <c r="BU47" s="38">
        <v>0</v>
      </c>
      <c r="BV47" s="38">
        <v>9.18</v>
      </c>
      <c r="BW47" s="38">
        <v>0.05</v>
      </c>
      <c r="BX47" s="38">
        <v>0</v>
      </c>
      <c r="BY47" s="38">
        <v>0</v>
      </c>
      <c r="BZ47" s="38">
        <v>0</v>
      </c>
      <c r="CA47" s="38">
        <v>0</v>
      </c>
      <c r="CB47" s="38">
        <v>754.33</v>
      </c>
      <c r="CC47" s="37">
        <f>SUM($CC$39:$CC$46)</f>
        <v>113.50999999999999</v>
      </c>
      <c r="CD47" s="39">
        <f>$I$47/$I$52*100</f>
        <v>25.968374367469988</v>
      </c>
      <c r="CE47" s="39">
        <v>1502.5</v>
      </c>
      <c r="CG47" s="39">
        <v>103.45</v>
      </c>
      <c r="CH47" s="39">
        <v>57.93</v>
      </c>
      <c r="CI47" s="39">
        <v>80.69</v>
      </c>
      <c r="CJ47" s="39">
        <v>3414.3</v>
      </c>
      <c r="CK47" s="39">
        <v>1690.97</v>
      </c>
      <c r="CL47" s="39">
        <v>2552.63</v>
      </c>
      <c r="CM47" s="39">
        <v>91.34</v>
      </c>
      <c r="CN47" s="39">
        <v>46.14</v>
      </c>
      <c r="CO47" s="39">
        <v>68.739999999999995</v>
      </c>
      <c r="CP47" s="39">
        <v>8</v>
      </c>
      <c r="CQ47" s="39">
        <v>2.4</v>
      </c>
    </row>
    <row r="48" spans="1:96">
      <c r="B48" s="27" t="s">
        <v>116</v>
      </c>
      <c r="C48" s="16"/>
      <c r="D48" s="16"/>
      <c r="E48" s="16"/>
      <c r="F48" s="16"/>
      <c r="G48" s="16"/>
      <c r="H48" s="16"/>
      <c r="I48" s="16"/>
    </row>
    <row r="49" spans="1:96" s="32" customFormat="1">
      <c r="A49" s="32" t="str">
        <f>"5"</f>
        <v>5</v>
      </c>
      <c r="B49" s="33" t="s">
        <v>109</v>
      </c>
      <c r="C49" s="34" t="str">
        <f>"200"</f>
        <v>200</v>
      </c>
      <c r="D49" s="34">
        <v>1</v>
      </c>
      <c r="E49" s="34">
        <v>0</v>
      </c>
      <c r="F49" s="34">
        <v>0.2</v>
      </c>
      <c r="G49" s="34">
        <v>0</v>
      </c>
      <c r="H49" s="34">
        <v>20.6</v>
      </c>
      <c r="I49" s="34">
        <v>86.47999999999999</v>
      </c>
      <c r="J49" s="35">
        <v>0</v>
      </c>
      <c r="K49" s="35">
        <v>0</v>
      </c>
      <c r="L49" s="35">
        <v>0</v>
      </c>
      <c r="M49" s="35">
        <v>0</v>
      </c>
      <c r="N49" s="35">
        <v>19.8</v>
      </c>
      <c r="O49" s="35">
        <v>0.4</v>
      </c>
      <c r="P49" s="35">
        <v>0.4</v>
      </c>
      <c r="Q49" s="35">
        <v>0</v>
      </c>
      <c r="R49" s="35">
        <v>0</v>
      </c>
      <c r="S49" s="35">
        <v>1</v>
      </c>
      <c r="T49" s="35">
        <v>0.6</v>
      </c>
      <c r="U49" s="35">
        <v>12</v>
      </c>
      <c r="V49" s="35">
        <v>240</v>
      </c>
      <c r="W49" s="35">
        <v>14</v>
      </c>
      <c r="X49" s="35">
        <v>8</v>
      </c>
      <c r="Y49" s="35">
        <v>14</v>
      </c>
      <c r="Z49" s="35">
        <v>2.8</v>
      </c>
      <c r="AA49" s="35">
        <v>0</v>
      </c>
      <c r="AB49" s="35">
        <v>0</v>
      </c>
      <c r="AC49" s="35">
        <v>0</v>
      </c>
      <c r="AD49" s="35">
        <v>0.2</v>
      </c>
      <c r="AE49" s="35">
        <v>0.02</v>
      </c>
      <c r="AF49" s="35">
        <v>0.02</v>
      </c>
      <c r="AG49" s="35">
        <v>0.2</v>
      </c>
      <c r="AH49" s="35">
        <v>0.4</v>
      </c>
      <c r="AI49" s="35">
        <v>4</v>
      </c>
      <c r="AJ49" s="35">
        <v>0.4</v>
      </c>
      <c r="AK49" s="35">
        <v>16</v>
      </c>
      <c r="AL49" s="35">
        <v>20</v>
      </c>
      <c r="AM49" s="35">
        <v>28</v>
      </c>
      <c r="AN49" s="35">
        <v>28</v>
      </c>
      <c r="AO49" s="35">
        <v>4</v>
      </c>
      <c r="AP49" s="35">
        <v>16</v>
      </c>
      <c r="AQ49" s="35">
        <v>4</v>
      </c>
      <c r="AR49" s="35">
        <v>14</v>
      </c>
      <c r="AS49" s="35">
        <v>26</v>
      </c>
      <c r="AT49" s="35">
        <v>16</v>
      </c>
      <c r="AU49" s="35">
        <v>116</v>
      </c>
      <c r="AV49" s="35">
        <v>10</v>
      </c>
      <c r="AW49" s="35">
        <v>22</v>
      </c>
      <c r="AX49" s="35">
        <v>64</v>
      </c>
      <c r="AY49" s="35">
        <v>0</v>
      </c>
      <c r="AZ49" s="35">
        <v>20</v>
      </c>
      <c r="BA49" s="35">
        <v>24</v>
      </c>
      <c r="BB49" s="35">
        <v>10</v>
      </c>
      <c r="BC49" s="35">
        <v>8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176.2</v>
      </c>
      <c r="CC49" s="34">
        <v>11.23</v>
      </c>
      <c r="CE49" s="32">
        <v>0</v>
      </c>
      <c r="CG49" s="32">
        <v>4</v>
      </c>
      <c r="CH49" s="32">
        <v>4</v>
      </c>
      <c r="CI49" s="32">
        <v>4</v>
      </c>
      <c r="CJ49" s="32">
        <v>400</v>
      </c>
      <c r="CK49" s="32">
        <v>182</v>
      </c>
      <c r="CL49" s="32">
        <v>291</v>
      </c>
      <c r="CM49" s="32">
        <v>0.6</v>
      </c>
      <c r="CN49" s="32">
        <v>0.6</v>
      </c>
      <c r="CO49" s="32">
        <v>0.6</v>
      </c>
      <c r="CP49" s="32">
        <v>0</v>
      </c>
      <c r="CQ49" s="32">
        <v>0</v>
      </c>
      <c r="CR49" s="32">
        <v>9.36</v>
      </c>
    </row>
    <row r="50" spans="1:96" s="28" customFormat="1">
      <c r="A50" s="28" t="str">
        <f>"13"</f>
        <v>13</v>
      </c>
      <c r="B50" s="29" t="s">
        <v>110</v>
      </c>
      <c r="C50" s="30" t="str">
        <f>"160"</f>
        <v>160</v>
      </c>
      <c r="D50" s="30">
        <v>0.64</v>
      </c>
      <c r="E50" s="30">
        <v>0</v>
      </c>
      <c r="F50" s="30">
        <v>0.64</v>
      </c>
      <c r="G50" s="30">
        <v>0.64</v>
      </c>
      <c r="H50" s="30">
        <v>18.559999999999999</v>
      </c>
      <c r="I50" s="30">
        <v>77.888000000000005</v>
      </c>
      <c r="J50" s="31">
        <v>0.16</v>
      </c>
      <c r="K50" s="31">
        <v>0</v>
      </c>
      <c r="L50" s="31">
        <v>0</v>
      </c>
      <c r="M50" s="31">
        <v>0</v>
      </c>
      <c r="N50" s="31">
        <v>14.4</v>
      </c>
      <c r="O50" s="31">
        <v>1.28</v>
      </c>
      <c r="P50" s="31">
        <v>2.88</v>
      </c>
      <c r="Q50" s="31">
        <v>0</v>
      </c>
      <c r="R50" s="31">
        <v>0</v>
      </c>
      <c r="S50" s="31">
        <v>1.28</v>
      </c>
      <c r="T50" s="31">
        <v>0.8</v>
      </c>
      <c r="U50" s="31">
        <v>41.6</v>
      </c>
      <c r="V50" s="31">
        <v>444.8</v>
      </c>
      <c r="W50" s="31">
        <v>25.6</v>
      </c>
      <c r="X50" s="31">
        <v>14.4</v>
      </c>
      <c r="Y50" s="31">
        <v>17.600000000000001</v>
      </c>
      <c r="Z50" s="31">
        <v>3.52</v>
      </c>
      <c r="AA50" s="31">
        <v>0</v>
      </c>
      <c r="AB50" s="31">
        <v>48</v>
      </c>
      <c r="AC50" s="31">
        <v>8</v>
      </c>
      <c r="AD50" s="31">
        <v>0.32</v>
      </c>
      <c r="AE50" s="31">
        <v>0.05</v>
      </c>
      <c r="AF50" s="31">
        <v>0.03</v>
      </c>
      <c r="AG50" s="31">
        <v>0.48</v>
      </c>
      <c r="AH50" s="31">
        <v>0.64</v>
      </c>
      <c r="AI50" s="31">
        <v>16</v>
      </c>
      <c r="AJ50" s="31">
        <v>0</v>
      </c>
      <c r="AK50" s="31">
        <v>19.2</v>
      </c>
      <c r="AL50" s="31">
        <v>20.8</v>
      </c>
      <c r="AM50" s="31">
        <v>30.4</v>
      </c>
      <c r="AN50" s="31">
        <v>28.8</v>
      </c>
      <c r="AO50" s="31">
        <v>4.8</v>
      </c>
      <c r="AP50" s="31">
        <v>17.600000000000001</v>
      </c>
      <c r="AQ50" s="31">
        <v>4.8</v>
      </c>
      <c r="AR50" s="31">
        <v>14.4</v>
      </c>
      <c r="AS50" s="31">
        <v>27.2</v>
      </c>
      <c r="AT50" s="31">
        <v>16</v>
      </c>
      <c r="AU50" s="31">
        <v>124.8</v>
      </c>
      <c r="AV50" s="31">
        <v>11.2</v>
      </c>
      <c r="AW50" s="31">
        <v>22.4</v>
      </c>
      <c r="AX50" s="31">
        <v>67.2</v>
      </c>
      <c r="AY50" s="31">
        <v>0</v>
      </c>
      <c r="AZ50" s="31">
        <v>20.8</v>
      </c>
      <c r="BA50" s="31">
        <v>25.6</v>
      </c>
      <c r="BB50" s="31">
        <v>9.6</v>
      </c>
      <c r="BC50" s="31">
        <v>8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  <c r="CA50" s="31">
        <v>0</v>
      </c>
      <c r="CB50" s="31">
        <v>138.08000000000001</v>
      </c>
      <c r="CC50" s="30">
        <v>26.88</v>
      </c>
      <c r="CE50" s="28">
        <v>8</v>
      </c>
      <c r="CG50" s="28">
        <v>3.2</v>
      </c>
      <c r="CH50" s="28">
        <v>3.2</v>
      </c>
      <c r="CI50" s="28">
        <v>3.2</v>
      </c>
      <c r="CJ50" s="28">
        <v>240</v>
      </c>
      <c r="CK50" s="28">
        <v>240</v>
      </c>
      <c r="CL50" s="28">
        <v>240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22.4</v>
      </c>
    </row>
    <row r="51" spans="1:96" s="39" customFormat="1" ht="11.4">
      <c r="B51" s="36" t="s">
        <v>117</v>
      </c>
      <c r="C51" s="37"/>
      <c r="D51" s="37">
        <v>1.64</v>
      </c>
      <c r="E51" s="37">
        <v>0</v>
      </c>
      <c r="F51" s="37">
        <v>0.84</v>
      </c>
      <c r="G51" s="37">
        <v>0.64</v>
      </c>
      <c r="H51" s="37">
        <v>39.159999999999997</v>
      </c>
      <c r="I51" s="37">
        <v>164.37</v>
      </c>
      <c r="J51" s="38">
        <v>0.16</v>
      </c>
      <c r="K51" s="38">
        <v>0</v>
      </c>
      <c r="L51" s="38">
        <v>0</v>
      </c>
      <c r="M51" s="38">
        <v>0</v>
      </c>
      <c r="N51" s="38">
        <v>34.200000000000003</v>
      </c>
      <c r="O51" s="38">
        <v>1.68</v>
      </c>
      <c r="P51" s="38">
        <v>3.28</v>
      </c>
      <c r="Q51" s="38">
        <v>0</v>
      </c>
      <c r="R51" s="38">
        <v>0</v>
      </c>
      <c r="S51" s="38">
        <v>2.2799999999999998</v>
      </c>
      <c r="T51" s="38">
        <v>1.4</v>
      </c>
      <c r="U51" s="38">
        <v>53.6</v>
      </c>
      <c r="V51" s="38">
        <v>684.8</v>
      </c>
      <c r="W51" s="38">
        <v>39.6</v>
      </c>
      <c r="X51" s="38">
        <v>22.4</v>
      </c>
      <c r="Y51" s="38">
        <v>31.6</v>
      </c>
      <c r="Z51" s="38">
        <v>6.32</v>
      </c>
      <c r="AA51" s="38">
        <v>0</v>
      </c>
      <c r="AB51" s="38">
        <v>48</v>
      </c>
      <c r="AC51" s="38">
        <v>8</v>
      </c>
      <c r="AD51" s="38">
        <v>0.52</v>
      </c>
      <c r="AE51" s="38">
        <v>7.0000000000000007E-2</v>
      </c>
      <c r="AF51" s="38">
        <v>0.05</v>
      </c>
      <c r="AG51" s="38">
        <v>0.68</v>
      </c>
      <c r="AH51" s="38">
        <v>1.04</v>
      </c>
      <c r="AI51" s="38">
        <v>20</v>
      </c>
      <c r="AJ51" s="38">
        <v>0.4</v>
      </c>
      <c r="AK51" s="38">
        <v>35.200000000000003</v>
      </c>
      <c r="AL51" s="38">
        <v>40.799999999999997</v>
      </c>
      <c r="AM51" s="38">
        <v>58.4</v>
      </c>
      <c r="AN51" s="38">
        <v>56.8</v>
      </c>
      <c r="AO51" s="38">
        <v>8.8000000000000007</v>
      </c>
      <c r="AP51" s="38">
        <v>33.6</v>
      </c>
      <c r="AQ51" s="38">
        <v>8.8000000000000007</v>
      </c>
      <c r="AR51" s="38">
        <v>28.4</v>
      </c>
      <c r="AS51" s="38">
        <v>53.2</v>
      </c>
      <c r="AT51" s="38">
        <v>32</v>
      </c>
      <c r="AU51" s="38">
        <v>240.8</v>
      </c>
      <c r="AV51" s="38">
        <v>21.2</v>
      </c>
      <c r="AW51" s="38">
        <v>44.4</v>
      </c>
      <c r="AX51" s="38">
        <v>131.19999999999999</v>
      </c>
      <c r="AY51" s="38">
        <v>0</v>
      </c>
      <c r="AZ51" s="38">
        <v>40.799999999999997</v>
      </c>
      <c r="BA51" s="38">
        <v>49.6</v>
      </c>
      <c r="BB51" s="38">
        <v>19.600000000000001</v>
      </c>
      <c r="BC51" s="38">
        <v>16</v>
      </c>
      <c r="BD51" s="38">
        <v>0</v>
      </c>
      <c r="BE51" s="38">
        <v>0</v>
      </c>
      <c r="BF51" s="38">
        <v>0</v>
      </c>
      <c r="BG51" s="38">
        <v>0</v>
      </c>
      <c r="BH51" s="38">
        <v>0</v>
      </c>
      <c r="BI51" s="38">
        <v>0</v>
      </c>
      <c r="BJ51" s="38">
        <v>0</v>
      </c>
      <c r="BK51" s="38">
        <v>0</v>
      </c>
      <c r="BL51" s="38">
        <v>0</v>
      </c>
      <c r="BM51" s="38">
        <v>0</v>
      </c>
      <c r="BN51" s="38">
        <v>0</v>
      </c>
      <c r="BO51" s="38">
        <v>0</v>
      </c>
      <c r="BP51" s="38">
        <v>0</v>
      </c>
      <c r="BQ51" s="38">
        <v>0</v>
      </c>
      <c r="BR51" s="38">
        <v>0</v>
      </c>
      <c r="BS51" s="38">
        <v>0</v>
      </c>
      <c r="BT51" s="38">
        <v>0</v>
      </c>
      <c r="BU51" s="38">
        <v>0</v>
      </c>
      <c r="BV51" s="38">
        <v>0</v>
      </c>
      <c r="BW51" s="38">
        <v>0</v>
      </c>
      <c r="BX51" s="38">
        <v>0</v>
      </c>
      <c r="BY51" s="38">
        <v>0</v>
      </c>
      <c r="BZ51" s="38">
        <v>0</v>
      </c>
      <c r="CA51" s="38">
        <v>0</v>
      </c>
      <c r="CB51" s="38">
        <v>314.27999999999997</v>
      </c>
      <c r="CC51" s="37">
        <f>SUM($CC$48:$CC$50)</f>
        <v>38.11</v>
      </c>
      <c r="CD51" s="39">
        <f>$I$51/$I$52*100</f>
        <v>5.7086593663065113</v>
      </c>
      <c r="CE51" s="39">
        <v>8</v>
      </c>
      <c r="CG51" s="39">
        <v>7.2</v>
      </c>
      <c r="CH51" s="39">
        <v>7.2</v>
      </c>
      <c r="CI51" s="39">
        <v>7.2</v>
      </c>
      <c r="CJ51" s="39">
        <v>640</v>
      </c>
      <c r="CK51" s="39">
        <v>422</v>
      </c>
      <c r="CL51" s="39">
        <v>531</v>
      </c>
      <c r="CM51" s="39">
        <v>0.6</v>
      </c>
      <c r="CN51" s="39">
        <v>0.6</v>
      </c>
      <c r="CO51" s="39">
        <v>0.6</v>
      </c>
      <c r="CP51" s="39">
        <v>0</v>
      </c>
      <c r="CQ51" s="39">
        <v>0</v>
      </c>
    </row>
    <row r="52" spans="1:96" s="39" customFormat="1" ht="11.4">
      <c r="B52" s="36" t="s">
        <v>118</v>
      </c>
      <c r="C52" s="37"/>
      <c r="D52" s="37">
        <v>111.45</v>
      </c>
      <c r="E52" s="37">
        <v>49.12</v>
      </c>
      <c r="F52" s="37">
        <v>109.01</v>
      </c>
      <c r="G52" s="37">
        <v>30.84</v>
      </c>
      <c r="H52" s="37">
        <v>375.4</v>
      </c>
      <c r="I52" s="37">
        <v>2879.31</v>
      </c>
      <c r="J52" s="38">
        <v>34.89</v>
      </c>
      <c r="K52" s="38">
        <v>18.66</v>
      </c>
      <c r="L52" s="38">
        <v>0</v>
      </c>
      <c r="M52" s="38">
        <v>0</v>
      </c>
      <c r="N52" s="38">
        <v>181.79</v>
      </c>
      <c r="O52" s="38">
        <v>167.65</v>
      </c>
      <c r="P52" s="38">
        <v>25.97</v>
      </c>
      <c r="Q52" s="38">
        <v>0</v>
      </c>
      <c r="R52" s="38">
        <v>0</v>
      </c>
      <c r="S52" s="38">
        <v>7.44</v>
      </c>
      <c r="T52" s="38">
        <v>26.31</v>
      </c>
      <c r="U52" s="38">
        <v>3292.42</v>
      </c>
      <c r="V52" s="38">
        <v>5072.42</v>
      </c>
      <c r="W52" s="38">
        <v>833.6</v>
      </c>
      <c r="X52" s="38">
        <v>324.58999999999997</v>
      </c>
      <c r="Y52" s="38">
        <v>1268.6199999999999</v>
      </c>
      <c r="Z52" s="38">
        <v>29.04</v>
      </c>
      <c r="AA52" s="38">
        <v>366.1</v>
      </c>
      <c r="AB52" s="38">
        <v>14456.29</v>
      </c>
      <c r="AC52" s="38">
        <v>2857.69</v>
      </c>
      <c r="AD52" s="38">
        <v>16.87</v>
      </c>
      <c r="AE52" s="38">
        <v>1.21</v>
      </c>
      <c r="AF52" s="38">
        <v>1.49</v>
      </c>
      <c r="AG52" s="38">
        <v>14.76</v>
      </c>
      <c r="AH52" s="38">
        <v>33.53</v>
      </c>
      <c r="AI52" s="38">
        <v>76.48</v>
      </c>
      <c r="AJ52" s="38">
        <v>0.8</v>
      </c>
      <c r="AK52" s="38">
        <v>4071.39</v>
      </c>
      <c r="AL52" s="38">
        <v>3457.18</v>
      </c>
      <c r="AM52" s="38">
        <v>6035.42</v>
      </c>
      <c r="AN52" s="38">
        <v>5154.87</v>
      </c>
      <c r="AO52" s="38">
        <v>1614.46</v>
      </c>
      <c r="AP52" s="38">
        <v>3123.24</v>
      </c>
      <c r="AQ52" s="38">
        <v>1106.23</v>
      </c>
      <c r="AR52" s="38">
        <v>3664.12</v>
      </c>
      <c r="AS52" s="38">
        <v>3448.28</v>
      </c>
      <c r="AT52" s="38">
        <v>4225.7</v>
      </c>
      <c r="AU52" s="38">
        <v>6162.99</v>
      </c>
      <c r="AV52" s="38">
        <v>2241.67</v>
      </c>
      <c r="AW52" s="38">
        <v>2879.76</v>
      </c>
      <c r="AX52" s="38">
        <v>13469.75</v>
      </c>
      <c r="AY52" s="38">
        <v>403.79</v>
      </c>
      <c r="AZ52" s="38">
        <v>3717.96</v>
      </c>
      <c r="BA52" s="38">
        <v>3308.13</v>
      </c>
      <c r="BB52" s="38">
        <v>2900.46</v>
      </c>
      <c r="BC52" s="38">
        <v>1195.75</v>
      </c>
      <c r="BD52" s="38">
        <v>0.44</v>
      </c>
      <c r="BE52" s="38">
        <v>0.23</v>
      </c>
      <c r="BF52" s="38">
        <v>0.23</v>
      </c>
      <c r="BG52" s="38">
        <v>0.63</v>
      </c>
      <c r="BH52" s="38">
        <v>0.63</v>
      </c>
      <c r="BI52" s="38">
        <v>2.04</v>
      </c>
      <c r="BJ52" s="38">
        <v>0.09</v>
      </c>
      <c r="BK52" s="38">
        <v>7.63</v>
      </c>
      <c r="BL52" s="38">
        <v>0.06</v>
      </c>
      <c r="BM52" s="38">
        <v>3.39</v>
      </c>
      <c r="BN52" s="38">
        <v>0.15</v>
      </c>
      <c r="BO52" s="38">
        <v>0.18</v>
      </c>
      <c r="BP52" s="38">
        <v>0</v>
      </c>
      <c r="BQ52" s="38">
        <v>0.37</v>
      </c>
      <c r="BR52" s="38">
        <v>0.56000000000000005</v>
      </c>
      <c r="BS52" s="38">
        <v>11.94</v>
      </c>
      <c r="BT52" s="38">
        <v>0</v>
      </c>
      <c r="BU52" s="38">
        <v>0</v>
      </c>
      <c r="BV52" s="38">
        <v>16.670000000000002</v>
      </c>
      <c r="BW52" s="38">
        <v>0.14000000000000001</v>
      </c>
      <c r="BX52" s="38">
        <v>0</v>
      </c>
      <c r="BY52" s="38">
        <v>0</v>
      </c>
      <c r="BZ52" s="38">
        <v>0</v>
      </c>
      <c r="CA52" s="38">
        <v>0</v>
      </c>
      <c r="CB52" s="38">
        <v>2925.7</v>
      </c>
      <c r="CC52" s="37">
        <v>410.99999999999994</v>
      </c>
      <c r="CE52" s="39">
        <v>2775.48</v>
      </c>
      <c r="CG52" s="39">
        <v>361.18</v>
      </c>
      <c r="CH52" s="39">
        <v>208.19</v>
      </c>
      <c r="CI52" s="39">
        <v>284.68</v>
      </c>
      <c r="CJ52" s="39">
        <v>16012.68</v>
      </c>
      <c r="CK52" s="39">
        <v>8159.81</v>
      </c>
      <c r="CL52" s="39">
        <v>12086.24</v>
      </c>
      <c r="CM52" s="39">
        <v>298.33</v>
      </c>
      <c r="CN52" s="39">
        <v>168.54</v>
      </c>
      <c r="CO52" s="39">
        <v>233.44</v>
      </c>
      <c r="CP52" s="39">
        <v>34.4</v>
      </c>
      <c r="CQ52" s="39">
        <v>6.35</v>
      </c>
    </row>
    <row r="53" spans="1:96">
      <c r="C53" s="16"/>
      <c r="D53" s="16"/>
      <c r="E53" s="16"/>
      <c r="F53" s="16"/>
      <c r="G53" s="16"/>
      <c r="H53" s="16"/>
      <c r="I53" s="16"/>
    </row>
    <row r="54" spans="1:96">
      <c r="B54" s="14" t="s">
        <v>119</v>
      </c>
      <c r="C54" s="16"/>
      <c r="D54" s="16">
        <v>16</v>
      </c>
      <c r="E54" s="16"/>
      <c r="F54" s="16">
        <v>35</v>
      </c>
      <c r="G54" s="16"/>
      <c r="H54" s="16">
        <v>49</v>
      </c>
      <c r="I54" s="16"/>
    </row>
    <row r="55" spans="1:96">
      <c r="C55" s="16"/>
      <c r="D55" s="16"/>
      <c r="E55" s="16"/>
      <c r="F55" s="16"/>
      <c r="G55" s="16"/>
      <c r="H55" s="16"/>
      <c r="I55" s="1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</sheetData>
  <mergeCells count="13">
    <mergeCell ref="G1:CC1"/>
    <mergeCell ref="I8:I9"/>
    <mergeCell ref="A2:I2"/>
    <mergeCell ref="A8:A9"/>
    <mergeCell ref="B8:B9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A4" sqref="A4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121</v>
      </c>
      <c r="B1" s="42" t="s">
        <v>122</v>
      </c>
      <c r="C1" s="43"/>
      <c r="D1" s="44"/>
      <c r="E1" s="41" t="s">
        <v>123</v>
      </c>
      <c r="F1" s="45"/>
      <c r="I1" s="41" t="s">
        <v>124</v>
      </c>
      <c r="J1" s="46"/>
    </row>
    <row r="2" spans="1:10" ht="7.5" customHeight="1" thickBot="1"/>
    <row r="3" spans="1:10" ht="15" thickBot="1">
      <c r="A3" s="47" t="s">
        <v>125</v>
      </c>
      <c r="B3" s="48" t="s">
        <v>126</v>
      </c>
      <c r="C3" s="48" t="s">
        <v>127</v>
      </c>
      <c r="D3" s="48" t="s">
        <v>128</v>
      </c>
      <c r="E3" s="48" t="s">
        <v>6</v>
      </c>
      <c r="F3" s="48" t="s">
        <v>129</v>
      </c>
      <c r="G3" s="48" t="s">
        <v>130</v>
      </c>
      <c r="H3" s="48" t="s">
        <v>131</v>
      </c>
      <c r="I3" s="48" t="s">
        <v>132</v>
      </c>
      <c r="J3" s="49" t="s">
        <v>133</v>
      </c>
    </row>
    <row r="4" spans="1:10">
      <c r="A4" s="50" t="s">
        <v>134</v>
      </c>
      <c r="B4" s="51" t="s">
        <v>135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136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137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138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139</v>
      </c>
      <c r="B15" s="76" t="s">
        <v>138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140</v>
      </c>
      <c r="B18" s="58" t="s">
        <v>141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142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143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144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145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146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147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108</v>
      </c>
      <c r="B29" s="76" t="s">
        <v>148</v>
      </c>
      <c r="C29" s="84" t="s">
        <v>152</v>
      </c>
      <c r="D29" s="53" t="s">
        <v>109</v>
      </c>
      <c r="E29" s="54">
        <v>200</v>
      </c>
      <c r="F29" s="55">
        <v>11.23</v>
      </c>
      <c r="G29" s="54">
        <v>86.47999999999999</v>
      </c>
      <c r="H29" s="54">
        <v>1</v>
      </c>
      <c r="I29" s="54">
        <v>0.2</v>
      </c>
      <c r="J29" s="56">
        <v>20.6</v>
      </c>
    </row>
    <row r="30" spans="1:10" hidden="1">
      <c r="A30" s="57"/>
      <c r="B30" s="82" t="s">
        <v>145</v>
      </c>
      <c r="C30" s="85" t="s">
        <v>153</v>
      </c>
      <c r="D30" s="65" t="s">
        <v>110</v>
      </c>
      <c r="E30" s="66">
        <v>160</v>
      </c>
      <c r="F30" s="67">
        <v>26.88</v>
      </c>
      <c r="G30" s="66">
        <v>77.888000000000005</v>
      </c>
      <c r="H30" s="66">
        <v>0.64</v>
      </c>
      <c r="I30" s="66">
        <v>0.64</v>
      </c>
      <c r="J30" s="68">
        <v>18.559999999999999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149</v>
      </c>
      <c r="B33" s="51" t="s">
        <v>135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144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145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137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150</v>
      </c>
      <c r="B39" s="76" t="s">
        <v>151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148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145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138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45589.394189814811</v>
      </c>
      <c r="C1">
        <f>YEAR(Дата_Сост)</f>
        <v>2024</v>
      </c>
      <c r="D1">
        <f>MONTH(Дата_Сост)</f>
        <v>10</v>
      </c>
      <c r="E1">
        <f>DAY(Дата_Сост)</f>
        <v>24</v>
      </c>
    </row>
    <row r="2" spans="1:5">
      <c r="A2" t="s">
        <v>82</v>
      </c>
      <c r="B2" s="2">
        <v>45579.631365740737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30</v>
      </c>
    </row>
    <row r="6" spans="1:5">
      <c r="B6" s="4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24.10.2024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2024-10-14T10:09:43Z</dcterms:modified>
</cp:coreProperties>
</file>