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<sst xmlns="http://schemas.openxmlformats.org/spreadsheetml/2006/main" count="180" uniqueCount="151">
  <si>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</si>
  <si>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</si>
  <si>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</si>
  <si>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</si>
  <si>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</si>
  <si>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</si>
  <si>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</si>
  <si>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</si>
  <si>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</si>
  <si>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</si>
  <si>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</si>
  <si>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</si>
  <si>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</si>
  <si>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</si>
  <si>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</si>
  <si>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</si>
  <si>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</si>
  <si>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</si>
  <si>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</si>
  <si>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</si>
  <si>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</si>
  <si>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</si>
  <si>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</si>
  <si>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</si>
  <si>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</si>
  <si>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</si>
  <si>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</si>
  <si>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</si>
  <si>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</si>
  <si>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</si>
  <si>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</si>
  <si>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</si>
  <si>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</si>
  <si>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</si>
  <si>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</si>
  <si>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</si>
  <si>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</si>
  <si>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</si>
  <si>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</si>
  <si>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</si>
  <si>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</si>
  <si>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</si>
  <si>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</si>
  <si>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</si>
  <si>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</si>
  <si>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</si>
  <si>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</si>
  <si>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</si>
  <si>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</si>
  <si>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</si>
  <si>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</si>
  <si>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</si>
  <si>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</si>
  <si>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</si>
  <si>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</si>
  <si>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</si>
  <si>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</si>
  <si>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</si>
  <si>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</si>
  <si>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</si>
  <si>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</si>
  <si>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</si>
  <si>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</si>
  <si>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</si>
  <si>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</si>
  <si>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</si>
  <si>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</si>
  <si>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</si>
  <si>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</si>
  <si>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</si>
  <si>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</si>
  <si>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</si>
  <si>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</si>
  <si>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</si>
  <si>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</si>
  <si>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</si>
  <si>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</si>
  <si>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</si>
  <si>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</si>
  <si>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</si>
  <si>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</si>
  <si>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</si>
  <si>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</si>
  <si>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</si>
  <si>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</si>
  <si>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</si>
  <si>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</si>
  <si>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</si>
  <si>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</si>
  <si>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</si>
  <si>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</si>
  <si>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</si>
  <si>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</si>
  <si>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</si>
  <si>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</si>
  <si>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</si>
  <si>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</si>
  <si>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</si>
  <si>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</si>
  <si>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</si>
  <si>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</si>
  <si>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</si>
  <si>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</si>
  <si>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</si>
  <si>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</si>
  <si>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</si>
  <si>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</si>
  <si>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</si>
  <si>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</si>
  <si>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</si>
  <si>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</si>
  <si>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</si>
  <si>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</si>
  <si>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/>
  </si>
  <si>
    <t>Итого за ''</t>
  </si>
  <si>
    <t>Итого за день</t>
  </si>
  <si>
    <t>Содержание, % от калорийности</t>
  </si>
  <si>
    <t>11.12.2024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</si>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</sst>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6" sqref="H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11.12.2024г.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"11 декабря 2024 г."</f>
        <v>11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"220"</f>
        <v>220</v>
      </c>
      <c r="D11" s="34">
        <v>3.29</v>
      </c>
      <c r="E11" s="34">
        <v>3.23</v>
      </c>
      <c r="F11" s="34">
        <v>6.65</v>
      </c>
      <c r="G11" s="34">
        <v>0</v>
      </c>
      <c r="H11" s="34">
        <v>9.41</v>
      </c>
      <c r="I11" s="34">
        <v>107.94037539999999</v>
      </c>
      <c r="J11" s="35">
        <v>4.79</v>
      </c>
      <c r="K11" s="35">
        <v>0.12</v>
      </c>
      <c r="L11" s="35">
        <v>0</v>
      </c>
      <c r="M11" s="35">
        <v>0</v>
      </c>
      <c r="N11" s="35">
        <v>8.7899999999999991</v>
      </c>
      <c r="O11" s="35">
        <v>0</v>
      </c>
      <c r="P11" s="35">
        <v>0.62</v>
      </c>
      <c r="Q11" s="35">
        <v>0</v>
      </c>
      <c r="R11" s="35">
        <v>0</v>
      </c>
      <c r="S11" s="35">
        <v>0.11</v>
      </c>
      <c r="T11" s="35">
        <v>2.16</v>
      </c>
      <c r="U11" s="35">
        <v>483.66</v>
      </c>
      <c r="V11" s="35">
        <v>189.06</v>
      </c>
      <c r="W11" s="35">
        <v>135.91</v>
      </c>
      <c r="X11" s="35">
        <v>16.100000000000001</v>
      </c>
      <c r="Y11" s="35">
        <v>93.83</v>
      </c>
      <c r="Z11" s="35">
        <v>0.2</v>
      </c>
      <c r="AA11" s="35">
        <v>26.4</v>
      </c>
      <c r="AB11" s="35">
        <v>22</v>
      </c>
      <c r="AC11" s="35">
        <v>48.95</v>
      </c>
      <c r="AD11" s="35">
        <v>0.06</v>
      </c>
      <c r="AE11" s="35">
        <v>0.04</v>
      </c>
      <c r="AF11" s="35">
        <v>0.15</v>
      </c>
      <c r="AG11" s="35">
        <v>0.16</v>
      </c>
      <c r="AH11" s="35">
        <v>0.89</v>
      </c>
      <c r="AI11" s="35">
        <v>2.95</v>
      </c>
      <c r="AJ11" s="35">
        <v>0</v>
      </c>
      <c r="AK11" s="35">
        <v>170.72</v>
      </c>
      <c r="AL11" s="35">
        <v>168.61</v>
      </c>
      <c r="AM11" s="35">
        <v>289.33</v>
      </c>
      <c r="AN11" s="35">
        <v>231.89</v>
      </c>
      <c r="AO11" s="35">
        <v>77.400000000000006</v>
      </c>
      <c r="AP11" s="35">
        <v>136.86000000000001</v>
      </c>
      <c r="AQ11" s="35">
        <v>46.69</v>
      </c>
      <c r="AR11" s="35">
        <v>153.13999999999999</v>
      </c>
      <c r="AS11" s="35">
        <v>1.88</v>
      </c>
      <c r="AT11" s="35">
        <v>1.36</v>
      </c>
      <c r="AU11" s="35">
        <v>2.96</v>
      </c>
      <c r="AV11" s="35">
        <v>1.81</v>
      </c>
      <c r="AW11" s="35">
        <v>1.25</v>
      </c>
      <c r="AX11" s="35">
        <v>7.4</v>
      </c>
      <c r="AY11" s="35">
        <v>0</v>
      </c>
      <c r="AZ11" s="35">
        <v>2.4900000000000002</v>
      </c>
      <c r="BA11" s="35">
        <v>2.8</v>
      </c>
      <c r="BB11" s="35">
        <v>192.43</v>
      </c>
      <c r="BC11" s="35">
        <v>27.4</v>
      </c>
      <c r="BD11" s="35">
        <v>0.13</v>
      </c>
      <c r="BE11" s="35">
        <v>0.06</v>
      </c>
      <c r="BF11" s="35">
        <v>0.03</v>
      </c>
      <c r="BG11" s="35">
        <v>7.0000000000000007E-2</v>
      </c>
      <c r="BH11" s="35">
        <v>0.08</v>
      </c>
      <c r="BI11" s="35">
        <v>0.38</v>
      </c>
      <c r="BJ11" s="35">
        <v>0</v>
      </c>
      <c r="BK11" s="35">
        <v>1.08</v>
      </c>
      <c r="BL11" s="35">
        <v>0</v>
      </c>
      <c r="BM11" s="35">
        <v>0.33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0.11</v>
      </c>
      <c r="BS11" s="35">
        <v>0.88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222.79</v>
      </c>
      <c r="CC11" s="34">
        <v>26.053618</v>
      </c>
      <c r="CE11" s="32">
        <v>30.07</v>
      </c>
      <c r="CG11" s="32">
        <v>43.2</v>
      </c>
      <c r="CH11" s="32">
        <v>23.05</v>
      </c>
      <c r="CI11" s="32">
        <v>33.119999999999997</v>
      </c>
      <c r="CJ11" s="32">
        <v>957.33</v>
      </c>
      <c r="CK11" s="32">
        <v>452.51</v>
      </c>
      <c r="CL11" s="32">
        <v>704.92</v>
      </c>
      <c r="CM11" s="32">
        <v>25.6</v>
      </c>
      <c r="CN11" s="32">
        <v>16.64</v>
      </c>
      <c r="CO11" s="32">
        <v>21.12</v>
      </c>
      <c r="CP11" s="32">
        <v>4.4000000000000004</v>
      </c>
      <c r="CQ11" s="32">
        <v>1.1000000000000001</v>
      </c>
      <c r="CR11" s="32">
        <v>15.790037999999999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15.675000000000001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9.5</v>
      </c>
    </row>
    <row r="13" spans="1:96" s="32" customFormat="1">
      <c r="A13" s="32" t="str">
        <f>"2"</f>
        <v>2</v>
      </c>
      <c r="B13" s="33" t="s">
        <v>95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111.95049999999999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3.1703999999999999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2.6419999999999999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1.1286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0.68400000000000005</v>
      </c>
    </row>
    <row r="15" spans="1:96" s="36" customFormat="1" ht="11.4">
      <c r="B15" s="37" t="s">
        <v>97</v>
      </c>
      <c r="C15" s="38"/>
      <c r="D15" s="38">
        <v>11.77</v>
      </c>
      <c r="E15" s="38">
        <v>8.31</v>
      </c>
      <c r="F15" s="38">
        <v>11.6</v>
      </c>
      <c r="G15" s="38">
        <v>0.35</v>
      </c>
      <c r="H15" s="38">
        <v>39.08</v>
      </c>
      <c r="I15" s="38">
        <v>305.77</v>
      </c>
      <c r="J15" s="39">
        <v>5.99</v>
      </c>
      <c r="K15" s="39">
        <v>0.12</v>
      </c>
      <c r="L15" s="39">
        <v>0</v>
      </c>
      <c r="M15" s="39">
        <v>0</v>
      </c>
      <c r="N15" s="39">
        <v>15.51</v>
      </c>
      <c r="O15" s="39">
        <v>22.8</v>
      </c>
      <c r="P15" s="39">
        <v>0.77</v>
      </c>
      <c r="Q15" s="39">
        <v>0</v>
      </c>
      <c r="R15" s="39">
        <v>0</v>
      </c>
      <c r="S15" s="39">
        <v>0.11</v>
      </c>
      <c r="T15" s="39">
        <v>3.5</v>
      </c>
      <c r="U15" s="39">
        <v>537.32000000000005</v>
      </c>
      <c r="V15" s="39">
        <v>245.24</v>
      </c>
      <c r="W15" s="39">
        <v>158.08000000000001</v>
      </c>
      <c r="X15" s="39">
        <v>20.9</v>
      </c>
      <c r="Y15" s="39">
        <v>170.63</v>
      </c>
      <c r="Z15" s="39">
        <v>1.22</v>
      </c>
      <c r="AA15" s="39">
        <v>126.4</v>
      </c>
      <c r="AB15" s="39">
        <v>46</v>
      </c>
      <c r="AC15" s="39">
        <v>152.94999999999999</v>
      </c>
      <c r="AD15" s="39">
        <v>0.3</v>
      </c>
      <c r="AE15" s="39">
        <v>7.0000000000000007E-2</v>
      </c>
      <c r="AF15" s="39">
        <v>0.32</v>
      </c>
      <c r="AG15" s="39">
        <v>0.24</v>
      </c>
      <c r="AH15" s="39">
        <v>2.33</v>
      </c>
      <c r="AI15" s="39">
        <v>2.95</v>
      </c>
      <c r="AJ15" s="39">
        <v>0</v>
      </c>
      <c r="AK15" s="39">
        <v>639.16999999999996</v>
      </c>
      <c r="AL15" s="39">
        <v>573.58000000000004</v>
      </c>
      <c r="AM15" s="39">
        <v>976.2</v>
      </c>
      <c r="AN15" s="39">
        <v>677.48</v>
      </c>
      <c r="AO15" s="39">
        <v>297.02</v>
      </c>
      <c r="AP15" s="39">
        <v>480.91</v>
      </c>
      <c r="AQ15" s="39">
        <v>166.13</v>
      </c>
      <c r="AR15" s="39">
        <v>594.9</v>
      </c>
      <c r="AS15" s="39">
        <v>398.11</v>
      </c>
      <c r="AT15" s="39">
        <v>472.76</v>
      </c>
      <c r="AU15" s="39">
        <v>623.76</v>
      </c>
      <c r="AV15" s="39">
        <v>205.67</v>
      </c>
      <c r="AW15" s="39">
        <v>287.70999999999998</v>
      </c>
      <c r="AX15" s="39">
        <v>1720.58</v>
      </c>
      <c r="AY15" s="39">
        <v>5.6</v>
      </c>
      <c r="AZ15" s="39">
        <v>488.01</v>
      </c>
      <c r="BA15" s="39">
        <v>516.24</v>
      </c>
      <c r="BB15" s="39">
        <v>477.23</v>
      </c>
      <c r="BC15" s="39">
        <v>219.42</v>
      </c>
      <c r="BD15" s="39">
        <v>0.13</v>
      </c>
      <c r="BE15" s="39">
        <v>0.06</v>
      </c>
      <c r="BF15" s="39">
        <v>0.03</v>
      </c>
      <c r="BG15" s="39">
        <v>7.0000000000000007E-2</v>
      </c>
      <c r="BH15" s="39">
        <v>0.08</v>
      </c>
      <c r="BI15" s="39">
        <v>0.38</v>
      </c>
      <c r="BJ15" s="39">
        <v>0</v>
      </c>
      <c r="BK15" s="39">
        <v>1.1200000000000001</v>
      </c>
      <c r="BL15" s="39">
        <v>0</v>
      </c>
      <c r="BM15" s="39">
        <v>0.33</v>
      </c>
      <c r="BN15" s="39">
        <v>0</v>
      </c>
      <c r="BO15" s="39">
        <v>0</v>
      </c>
      <c r="BP15" s="39">
        <v>0</v>
      </c>
      <c r="BQ15" s="39">
        <v>7.0000000000000007E-2</v>
      </c>
      <c r="BR15" s="39">
        <v>0.12</v>
      </c>
      <c r="BS15" s="39">
        <v>0.91</v>
      </c>
      <c r="BT15" s="39">
        <v>0</v>
      </c>
      <c r="BU15" s="39">
        <v>0</v>
      </c>
      <c r="BV15" s="39">
        <v>0.19</v>
      </c>
      <c r="BW15" s="39">
        <v>0.02</v>
      </c>
      <c r="BX15" s="39">
        <v>0</v>
      </c>
      <c r="BY15" s="39">
        <v>0</v>
      </c>
      <c r="BZ15" s="39">
        <v>0</v>
      </c>
      <c r="CA15" s="39">
        <v>0</v>
      </c>
      <c r="CB15" s="39">
        <v>472.03</v>
      </c>
      <c r="CC15" s="38">
        <f>SUM($CC$10:$CC$14)</f>
        <v>46.027617999999997</v>
      </c>
      <c r="CD15" s="36">
        <f>$I$15/$I$47*100</f>
        <v>12.790459338829837</v>
      </c>
      <c r="CE15" s="36">
        <v>134.07</v>
      </c>
      <c r="CG15" s="36">
        <v>49.45</v>
      </c>
      <c r="CH15" s="36">
        <v>28.4</v>
      </c>
      <c r="CI15" s="36">
        <v>38.92</v>
      </c>
      <c r="CJ15" s="36">
        <v>2266.15</v>
      </c>
      <c r="CK15" s="36">
        <v>1163.67</v>
      </c>
      <c r="CL15" s="36">
        <v>1714.91</v>
      </c>
      <c r="CM15" s="36">
        <v>38.15</v>
      </c>
      <c r="CN15" s="36">
        <v>25.74</v>
      </c>
      <c r="CO15" s="36">
        <v>31.94</v>
      </c>
      <c r="CP15" s="36">
        <v>10.4</v>
      </c>
      <c r="CQ15" s="36">
        <v>1.1000000000000001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36">
      <c r="A17" s="32" t="str">
        <f>"5/1"</f>
        <v>5/1</v>
      </c>
      <c r="B17" s="33" t="s">
        <v>99</v>
      </c>
      <c r="C17" s="34" t="str">
        <f>"60"</f>
        <v>60</v>
      </c>
      <c r="D17" s="34">
        <v>1.01</v>
      </c>
      <c r="E17" s="34">
        <v>0</v>
      </c>
      <c r="F17" s="34">
        <v>3.62</v>
      </c>
      <c r="G17" s="34">
        <v>3.62</v>
      </c>
      <c r="H17" s="34">
        <v>6.22</v>
      </c>
      <c r="I17" s="34">
        <v>59.312853599999997</v>
      </c>
      <c r="J17" s="35">
        <v>0.45</v>
      </c>
      <c r="K17" s="35">
        <v>2.34</v>
      </c>
      <c r="L17" s="35">
        <v>0</v>
      </c>
      <c r="M17" s="35">
        <v>0</v>
      </c>
      <c r="N17" s="35">
        <v>4.04</v>
      </c>
      <c r="O17" s="35">
        <v>1.24</v>
      </c>
      <c r="P17" s="35">
        <v>0.93</v>
      </c>
      <c r="Q17" s="35">
        <v>0</v>
      </c>
      <c r="R17" s="35">
        <v>0</v>
      </c>
      <c r="S17" s="35">
        <v>0.12</v>
      </c>
      <c r="T17" s="35">
        <v>0.78</v>
      </c>
      <c r="U17" s="35">
        <v>118.81</v>
      </c>
      <c r="V17" s="35">
        <v>118.41</v>
      </c>
      <c r="W17" s="35">
        <v>20.190000000000001</v>
      </c>
      <c r="X17" s="35">
        <v>6.57</v>
      </c>
      <c r="Y17" s="35">
        <v>14.16</v>
      </c>
      <c r="Z17" s="35">
        <v>0.27</v>
      </c>
      <c r="AA17" s="35">
        <v>0</v>
      </c>
      <c r="AB17" s="35">
        <v>7.41</v>
      </c>
      <c r="AC17" s="35">
        <v>1.1299999999999999</v>
      </c>
      <c r="AD17" s="35">
        <v>1.63</v>
      </c>
      <c r="AE17" s="35">
        <v>0.01</v>
      </c>
      <c r="AF17" s="35">
        <v>0.02</v>
      </c>
      <c r="AG17" s="35">
        <v>0.27</v>
      </c>
      <c r="AH17" s="35">
        <v>0.36</v>
      </c>
      <c r="AI17" s="35">
        <v>17.079999999999998</v>
      </c>
      <c r="AJ17" s="35">
        <v>0</v>
      </c>
      <c r="AK17" s="35">
        <v>21.49</v>
      </c>
      <c r="AL17" s="35">
        <v>18.52</v>
      </c>
      <c r="AM17" s="35">
        <v>23.71</v>
      </c>
      <c r="AN17" s="35">
        <v>22.6</v>
      </c>
      <c r="AO17" s="35">
        <v>8.15</v>
      </c>
      <c r="AP17" s="35">
        <v>16.670000000000002</v>
      </c>
      <c r="AQ17" s="35">
        <v>3.71</v>
      </c>
      <c r="AR17" s="35">
        <v>20.75</v>
      </c>
      <c r="AS17" s="35">
        <v>26.3</v>
      </c>
      <c r="AT17" s="35">
        <v>31.49</v>
      </c>
      <c r="AU17" s="35">
        <v>63.72</v>
      </c>
      <c r="AV17" s="35">
        <v>10.38</v>
      </c>
      <c r="AW17" s="35">
        <v>17.41</v>
      </c>
      <c r="AX17" s="35">
        <v>101.88</v>
      </c>
      <c r="AY17" s="35">
        <v>0</v>
      </c>
      <c r="AZ17" s="35">
        <v>21.86</v>
      </c>
      <c r="BA17" s="35">
        <v>21.86</v>
      </c>
      <c r="BB17" s="35">
        <v>18.52</v>
      </c>
      <c r="BC17" s="35">
        <v>7.41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49.27</v>
      </c>
      <c r="CC17" s="34">
        <v>10.631636</v>
      </c>
      <c r="CE17" s="32">
        <v>1.23</v>
      </c>
      <c r="CG17" s="32">
        <v>16.38</v>
      </c>
      <c r="CH17" s="32">
        <v>7.22</v>
      </c>
      <c r="CI17" s="32">
        <v>11.8</v>
      </c>
      <c r="CJ17" s="32">
        <v>406.9</v>
      </c>
      <c r="CK17" s="32">
        <v>103.56</v>
      </c>
      <c r="CL17" s="32">
        <v>255.23</v>
      </c>
      <c r="CM17" s="32">
        <v>11.11</v>
      </c>
      <c r="CN17" s="32">
        <v>9.14</v>
      </c>
      <c r="CO17" s="32">
        <v>10.119999999999999</v>
      </c>
      <c r="CP17" s="32">
        <v>1.8</v>
      </c>
      <c r="CQ17" s="32">
        <v>0.3</v>
      </c>
      <c r="CR17" s="32">
        <v>6.443416</v>
      </c>
    </row>
    <row r="18" spans="1:96" s="32" customFormat="1">
      <c r="A18" s="32" t="str">
        <f>"358"</f>
        <v>358</v>
      </c>
      <c r="B18" s="33" t="s">
        <v>100</v>
      </c>
      <c r="C18" s="34" t="str">
        <f>"200"</f>
        <v>200</v>
      </c>
      <c r="D18" s="34">
        <v>5.32</v>
      </c>
      <c r="E18" s="34">
        <v>0</v>
      </c>
      <c r="F18" s="34">
        <v>4.9000000000000004</v>
      </c>
      <c r="G18" s="34">
        <v>4.1900000000000004</v>
      </c>
      <c r="H18" s="34">
        <v>16.510000000000002</v>
      </c>
      <c r="I18" s="34">
        <v>128.52595999999997</v>
      </c>
      <c r="J18" s="35">
        <v>0.54</v>
      </c>
      <c r="K18" s="35">
        <v>2.6</v>
      </c>
      <c r="L18" s="35">
        <v>0</v>
      </c>
      <c r="M18" s="35">
        <v>0</v>
      </c>
      <c r="N18" s="35">
        <v>9.89</v>
      </c>
      <c r="O18" s="35">
        <v>5.7</v>
      </c>
      <c r="P18" s="35">
        <v>0.92</v>
      </c>
      <c r="Q18" s="35">
        <v>0</v>
      </c>
      <c r="R18" s="35">
        <v>0</v>
      </c>
      <c r="S18" s="35">
        <v>0.12</v>
      </c>
      <c r="T18" s="35">
        <v>0.86</v>
      </c>
      <c r="U18" s="35">
        <v>97</v>
      </c>
      <c r="V18" s="35">
        <v>234.72</v>
      </c>
      <c r="W18" s="35">
        <v>9.11</v>
      </c>
      <c r="X18" s="35">
        <v>12.07</v>
      </c>
      <c r="Y18" s="35">
        <v>29.16</v>
      </c>
      <c r="Z18" s="35">
        <v>0.47</v>
      </c>
      <c r="AA18" s="35">
        <v>0</v>
      </c>
      <c r="AB18" s="35">
        <v>774.66</v>
      </c>
      <c r="AC18" s="35">
        <v>161.5</v>
      </c>
      <c r="AD18" s="35">
        <v>1.85</v>
      </c>
      <c r="AE18" s="35">
        <v>0.04</v>
      </c>
      <c r="AF18" s="35">
        <v>0.03</v>
      </c>
      <c r="AG18" s="35">
        <v>0.51</v>
      </c>
      <c r="AH18" s="35">
        <v>0.88</v>
      </c>
      <c r="AI18" s="35">
        <v>3.82</v>
      </c>
      <c r="AJ18" s="35">
        <v>0</v>
      </c>
      <c r="AK18" s="35">
        <v>13.01</v>
      </c>
      <c r="AL18" s="35">
        <v>18.28</v>
      </c>
      <c r="AM18" s="35">
        <v>22.86</v>
      </c>
      <c r="AN18" s="35">
        <v>26.32</v>
      </c>
      <c r="AO18" s="35">
        <v>4.59</v>
      </c>
      <c r="AP18" s="35">
        <v>18.05</v>
      </c>
      <c r="AQ18" s="35">
        <v>8.42</v>
      </c>
      <c r="AR18" s="35">
        <v>18.37</v>
      </c>
      <c r="AS18" s="35">
        <v>26.29</v>
      </c>
      <c r="AT18" s="35">
        <v>65.66</v>
      </c>
      <c r="AU18" s="35">
        <v>37.53</v>
      </c>
      <c r="AV18" s="35">
        <v>6.54</v>
      </c>
      <c r="AW18" s="35">
        <v>18.22</v>
      </c>
      <c r="AX18" s="35">
        <v>103.71</v>
      </c>
      <c r="AY18" s="35">
        <v>0</v>
      </c>
      <c r="AZ18" s="35">
        <v>13.99</v>
      </c>
      <c r="BA18" s="35">
        <v>13.04</v>
      </c>
      <c r="BB18" s="35">
        <v>13.09</v>
      </c>
      <c r="BC18" s="35">
        <v>5.99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</v>
      </c>
      <c r="BT18" s="35">
        <v>0</v>
      </c>
      <c r="BU18" s="35">
        <v>0</v>
      </c>
      <c r="BV18" s="35">
        <v>2.4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190.62</v>
      </c>
      <c r="CC18" s="34">
        <v>21.242137</v>
      </c>
      <c r="CE18" s="32">
        <v>129.11000000000001</v>
      </c>
      <c r="CG18" s="32">
        <v>12.32</v>
      </c>
      <c r="CH18" s="32">
        <v>7.52</v>
      </c>
      <c r="CI18" s="32">
        <v>9.92</v>
      </c>
      <c r="CJ18" s="32">
        <v>286.56</v>
      </c>
      <c r="CK18" s="32">
        <v>182.56</v>
      </c>
      <c r="CL18" s="32">
        <v>234.56</v>
      </c>
      <c r="CM18" s="32">
        <v>8.2100000000000009</v>
      </c>
      <c r="CN18" s="32">
        <v>1.68</v>
      </c>
      <c r="CO18" s="32">
        <v>4.9400000000000004</v>
      </c>
      <c r="CP18" s="32">
        <v>0</v>
      </c>
      <c r="CQ18" s="32">
        <v>0.24</v>
      </c>
      <c r="CR18" s="32">
        <v>12.874022999999999</v>
      </c>
    </row>
    <row r="19" spans="1:96" s="32" customFormat="1">
      <c r="A19" s="32" t="str">
        <f>"3/3"</f>
        <v>3/3</v>
      </c>
      <c r="B19" s="33" t="s">
        <v>101</v>
      </c>
      <c r="C19" s="34" t="str">
        <f>"150"</f>
        <v>150</v>
      </c>
      <c r="D19" s="34">
        <v>3.11</v>
      </c>
      <c r="E19" s="34">
        <v>0.55000000000000004</v>
      </c>
      <c r="F19" s="34">
        <v>3.67</v>
      </c>
      <c r="G19" s="34">
        <v>0.51</v>
      </c>
      <c r="H19" s="34">
        <v>22.07</v>
      </c>
      <c r="I19" s="34">
        <v>132.58571249999997</v>
      </c>
      <c r="J19" s="35">
        <v>2.2799999999999998</v>
      </c>
      <c r="K19" s="35">
        <v>0.08</v>
      </c>
      <c r="L19" s="35">
        <v>0</v>
      </c>
      <c r="M19" s="35">
        <v>0</v>
      </c>
      <c r="N19" s="35">
        <v>2.15</v>
      </c>
      <c r="O19" s="35">
        <v>18.23</v>
      </c>
      <c r="P19" s="35">
        <v>1.7</v>
      </c>
      <c r="Q19" s="35">
        <v>0</v>
      </c>
      <c r="R19" s="35">
        <v>0</v>
      </c>
      <c r="S19" s="35">
        <v>0.28999999999999998</v>
      </c>
      <c r="T19" s="35">
        <v>2.42</v>
      </c>
      <c r="U19" s="35">
        <v>230.26</v>
      </c>
      <c r="V19" s="35">
        <v>636.29</v>
      </c>
      <c r="W19" s="35">
        <v>35.69</v>
      </c>
      <c r="X19" s="35">
        <v>30.46</v>
      </c>
      <c r="Y19" s="35">
        <v>87.18</v>
      </c>
      <c r="Z19" s="35">
        <v>1.1399999999999999</v>
      </c>
      <c r="AA19" s="35">
        <v>18.75</v>
      </c>
      <c r="AB19" s="35">
        <v>34.11</v>
      </c>
      <c r="AC19" s="35">
        <v>25.05</v>
      </c>
      <c r="AD19" s="35">
        <v>0.17</v>
      </c>
      <c r="AE19" s="35">
        <v>0.12</v>
      </c>
      <c r="AF19" s="35">
        <v>0.1</v>
      </c>
      <c r="AG19" s="35">
        <v>1.33</v>
      </c>
      <c r="AH19" s="35">
        <v>2.59</v>
      </c>
      <c r="AI19" s="35">
        <v>5.45</v>
      </c>
      <c r="AJ19" s="35">
        <v>0</v>
      </c>
      <c r="AK19" s="35">
        <v>62.59</v>
      </c>
      <c r="AL19" s="35">
        <v>81.44</v>
      </c>
      <c r="AM19" s="35">
        <v>116</v>
      </c>
      <c r="AN19" s="35">
        <v>118.1</v>
      </c>
      <c r="AO19" s="35">
        <v>26.61</v>
      </c>
      <c r="AP19" s="35">
        <v>76.13</v>
      </c>
      <c r="AQ19" s="35">
        <v>34.840000000000003</v>
      </c>
      <c r="AR19" s="35">
        <v>80.09</v>
      </c>
      <c r="AS19" s="35">
        <v>75.67</v>
      </c>
      <c r="AT19" s="35">
        <v>206.13</v>
      </c>
      <c r="AU19" s="35">
        <v>91.81</v>
      </c>
      <c r="AV19" s="35">
        <v>19.2</v>
      </c>
      <c r="AW19" s="35">
        <v>53.44</v>
      </c>
      <c r="AX19" s="35">
        <v>287.20999999999998</v>
      </c>
      <c r="AY19" s="35">
        <v>0</v>
      </c>
      <c r="AZ19" s="35">
        <v>40.19</v>
      </c>
      <c r="BA19" s="35">
        <v>36.549999999999997</v>
      </c>
      <c r="BB19" s="35">
        <v>72.75</v>
      </c>
      <c r="BC19" s="35">
        <v>21.66</v>
      </c>
      <c r="BD19" s="35">
        <v>0.1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0.28999999999999998</v>
      </c>
      <c r="BJ19" s="35">
        <v>0</v>
      </c>
      <c r="BK19" s="35">
        <v>0.88</v>
      </c>
      <c r="BL19" s="35">
        <v>0</v>
      </c>
      <c r="BM19" s="35">
        <v>0.26</v>
      </c>
      <c r="BN19" s="35">
        <v>0</v>
      </c>
      <c r="BO19" s="35">
        <v>0</v>
      </c>
      <c r="BP19" s="35">
        <v>0</v>
      </c>
      <c r="BQ19" s="35">
        <v>0.05</v>
      </c>
      <c r="BR19" s="35">
        <v>0.09</v>
      </c>
      <c r="BS19" s="35">
        <v>0.85</v>
      </c>
      <c r="BT19" s="35">
        <v>0</v>
      </c>
      <c r="BU19" s="35">
        <v>0</v>
      </c>
      <c r="BV19" s="35">
        <v>0.14000000000000001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123.62</v>
      </c>
      <c r="CC19" s="34">
        <v>23.986456</v>
      </c>
      <c r="CE19" s="32">
        <v>24.43</v>
      </c>
      <c r="CG19" s="32">
        <v>32.44</v>
      </c>
      <c r="CH19" s="32">
        <v>18.53</v>
      </c>
      <c r="CI19" s="32">
        <v>25.48</v>
      </c>
      <c r="CJ19" s="32">
        <v>521.14</v>
      </c>
      <c r="CK19" s="32">
        <v>449.02</v>
      </c>
      <c r="CL19" s="32">
        <v>485.08</v>
      </c>
      <c r="CM19" s="32">
        <v>20.75</v>
      </c>
      <c r="CN19" s="32">
        <v>3.09</v>
      </c>
      <c r="CO19" s="32">
        <v>11.92</v>
      </c>
      <c r="CP19" s="32">
        <v>0</v>
      </c>
      <c r="CQ19" s="32">
        <v>0.75</v>
      </c>
      <c r="CR19" s="32">
        <v>14.537240000000001</v>
      </c>
    </row>
    <row r="20" spans="1:96" s="32" customFormat="1" ht="24">
      <c r="A20" s="32" t="str">
        <f>"16/8"</f>
        <v>16/8</v>
      </c>
      <c r="B20" s="33" t="s">
        <v>102</v>
      </c>
      <c r="C20" s="34" t="str">
        <f>"90"</f>
        <v>90</v>
      </c>
      <c r="D20" s="34">
        <v>13.5</v>
      </c>
      <c r="E20" s="34">
        <v>11.93</v>
      </c>
      <c r="F20" s="34">
        <v>11.62</v>
      </c>
      <c r="G20" s="34">
        <v>3.52</v>
      </c>
      <c r="H20" s="34">
        <v>9.64</v>
      </c>
      <c r="I20" s="34">
        <v>197.0136</v>
      </c>
      <c r="J20" s="35">
        <v>5.37</v>
      </c>
      <c r="K20" s="35">
        <v>2.93</v>
      </c>
      <c r="L20" s="35">
        <v>0</v>
      </c>
      <c r="M20" s="35">
        <v>0</v>
      </c>
      <c r="N20" s="35">
        <v>0.99</v>
      </c>
      <c r="O20" s="35">
        <v>8.18</v>
      </c>
      <c r="P20" s="35">
        <v>0.47</v>
      </c>
      <c r="Q20" s="35">
        <v>0</v>
      </c>
      <c r="R20" s="35">
        <v>0</v>
      </c>
      <c r="S20" s="35">
        <v>0.05</v>
      </c>
      <c r="T20" s="35">
        <v>1.48</v>
      </c>
      <c r="U20" s="35">
        <v>206.09</v>
      </c>
      <c r="V20" s="35">
        <v>207.73</v>
      </c>
      <c r="W20" s="35">
        <v>10.72</v>
      </c>
      <c r="X20" s="35">
        <v>16.489999999999998</v>
      </c>
      <c r="Y20" s="35">
        <v>117.41</v>
      </c>
      <c r="Z20" s="35">
        <v>1.95</v>
      </c>
      <c r="AA20" s="35">
        <v>0</v>
      </c>
      <c r="AB20" s="35">
        <v>0</v>
      </c>
      <c r="AC20" s="35">
        <v>0</v>
      </c>
      <c r="AD20" s="35">
        <v>2.35</v>
      </c>
      <c r="AE20" s="35">
        <v>0.05</v>
      </c>
      <c r="AF20" s="35">
        <v>0.1</v>
      </c>
      <c r="AG20" s="35">
        <v>2.96</v>
      </c>
      <c r="AH20" s="35">
        <v>5.78</v>
      </c>
      <c r="AI20" s="35">
        <v>0.18</v>
      </c>
      <c r="AJ20" s="35">
        <v>0</v>
      </c>
      <c r="AK20" s="35">
        <v>710.76</v>
      </c>
      <c r="AL20" s="35">
        <v>550.45000000000005</v>
      </c>
      <c r="AM20" s="35">
        <v>1022.8</v>
      </c>
      <c r="AN20" s="35">
        <v>1043.83</v>
      </c>
      <c r="AO20" s="35">
        <v>300.11</v>
      </c>
      <c r="AP20" s="35">
        <v>544.41999999999996</v>
      </c>
      <c r="AQ20" s="35">
        <v>145.82</v>
      </c>
      <c r="AR20" s="35">
        <v>563.15</v>
      </c>
      <c r="AS20" s="35">
        <v>729.49</v>
      </c>
      <c r="AT20" s="35">
        <v>715.01</v>
      </c>
      <c r="AU20" s="35">
        <v>1173.75</v>
      </c>
      <c r="AV20" s="35">
        <v>475.31</v>
      </c>
      <c r="AW20" s="35">
        <v>636.25</v>
      </c>
      <c r="AX20" s="35">
        <v>2266.58</v>
      </c>
      <c r="AY20" s="35">
        <v>185.96</v>
      </c>
      <c r="AZ20" s="35">
        <v>535.70000000000005</v>
      </c>
      <c r="BA20" s="35">
        <v>542.12</v>
      </c>
      <c r="BB20" s="35">
        <v>449.78</v>
      </c>
      <c r="BC20" s="35">
        <v>188.14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0.22</v>
      </c>
      <c r="BL20" s="35">
        <v>0</v>
      </c>
      <c r="BM20" s="35">
        <v>0.14000000000000001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0.81</v>
      </c>
      <c r="BT20" s="35">
        <v>0</v>
      </c>
      <c r="BU20" s="35">
        <v>0</v>
      </c>
      <c r="BV20" s="35">
        <v>2.0299999999999998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77.349999999999994</v>
      </c>
      <c r="CC20" s="34">
        <v>53.338715000000001</v>
      </c>
      <c r="CE20" s="32">
        <v>0</v>
      </c>
      <c r="CG20" s="32">
        <v>58.69</v>
      </c>
      <c r="CH20" s="32">
        <v>30.41</v>
      </c>
      <c r="CI20" s="32">
        <v>44.55</v>
      </c>
      <c r="CJ20" s="32">
        <v>1178.57</v>
      </c>
      <c r="CK20" s="32">
        <v>424.05</v>
      </c>
      <c r="CL20" s="32">
        <v>801.31</v>
      </c>
      <c r="CM20" s="32">
        <v>25.16</v>
      </c>
      <c r="CN20" s="32">
        <v>17.059999999999999</v>
      </c>
      <c r="CO20" s="32">
        <v>21.11</v>
      </c>
      <c r="CP20" s="32">
        <v>0</v>
      </c>
      <c r="CQ20" s="32">
        <v>0.45</v>
      </c>
      <c r="CR20" s="32">
        <v>32.521040999999997</v>
      </c>
    </row>
    <row r="21" spans="1:96" s="32" customFormat="1">
      <c r="A21" s="32" t="str">
        <f>"2"</f>
        <v>2</v>
      </c>
      <c r="B21" s="33" t="s">
        <v>95</v>
      </c>
      <c r="C21" s="34" t="str">
        <f>"44,5"</f>
        <v>44,5</v>
      </c>
      <c r="D21" s="34">
        <v>2.94</v>
      </c>
      <c r="E21" s="34">
        <v>0</v>
      </c>
      <c r="F21" s="34">
        <v>0.28999999999999998</v>
      </c>
      <c r="G21" s="34">
        <v>0.28999999999999998</v>
      </c>
      <c r="H21" s="34">
        <v>20.87</v>
      </c>
      <c r="I21" s="34">
        <v>99.635944999999992</v>
      </c>
      <c r="J21" s="35">
        <v>0</v>
      </c>
      <c r="K21" s="35">
        <v>0</v>
      </c>
      <c r="L21" s="35">
        <v>0</v>
      </c>
      <c r="M21" s="35">
        <v>0</v>
      </c>
      <c r="N21" s="35">
        <v>0.49</v>
      </c>
      <c r="O21" s="35">
        <v>20.29</v>
      </c>
      <c r="P21" s="35">
        <v>0.09</v>
      </c>
      <c r="Q21" s="35">
        <v>0</v>
      </c>
      <c r="R21" s="35">
        <v>0</v>
      </c>
      <c r="S21" s="35">
        <v>0</v>
      </c>
      <c r="T21" s="35">
        <v>0.8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142.08000000000001</v>
      </c>
      <c r="AL21" s="35">
        <v>147.88999999999999</v>
      </c>
      <c r="AM21" s="35">
        <v>226.48</v>
      </c>
      <c r="AN21" s="35">
        <v>75.11</v>
      </c>
      <c r="AO21" s="35">
        <v>44.52</v>
      </c>
      <c r="AP21" s="35">
        <v>89.04</v>
      </c>
      <c r="AQ21" s="35">
        <v>33.68</v>
      </c>
      <c r="AR21" s="35">
        <v>161.05000000000001</v>
      </c>
      <c r="AS21" s="35">
        <v>99.88</v>
      </c>
      <c r="AT21" s="35">
        <v>139.37</v>
      </c>
      <c r="AU21" s="35">
        <v>114.98</v>
      </c>
      <c r="AV21" s="35">
        <v>60.4</v>
      </c>
      <c r="AW21" s="35">
        <v>106.85</v>
      </c>
      <c r="AX21" s="35">
        <v>893.54</v>
      </c>
      <c r="AY21" s="35">
        <v>0</v>
      </c>
      <c r="AZ21" s="35">
        <v>291.14</v>
      </c>
      <c r="BA21" s="35">
        <v>126.6</v>
      </c>
      <c r="BB21" s="35">
        <v>84.01</v>
      </c>
      <c r="BC21" s="35">
        <v>66.59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0.04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0.12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17.399999999999999</v>
      </c>
      <c r="CC21" s="34">
        <v>2.8216559999999999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2.3513799999999998</v>
      </c>
    </row>
    <row r="22" spans="1:96" s="32" customFormat="1">
      <c r="A22" s="32" t="str">
        <f>"3"</f>
        <v>3</v>
      </c>
      <c r="B22" s="33" t="s">
        <v>103</v>
      </c>
      <c r="C22" s="34" t="str">
        <f>"20,2"</f>
        <v>20,2</v>
      </c>
      <c r="D22" s="34">
        <v>1.33</v>
      </c>
      <c r="E22" s="34">
        <v>0</v>
      </c>
      <c r="F22" s="34">
        <v>0.24</v>
      </c>
      <c r="G22" s="34">
        <v>0.24</v>
      </c>
      <c r="H22" s="34">
        <v>8.42</v>
      </c>
      <c r="I22" s="34">
        <v>39.062759999999997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6.5</v>
      </c>
      <c r="P22" s="35">
        <v>1.68</v>
      </c>
      <c r="Q22" s="35">
        <v>0</v>
      </c>
      <c r="R22" s="35">
        <v>0</v>
      </c>
      <c r="S22" s="35">
        <v>0.2</v>
      </c>
      <c r="T22" s="35">
        <v>0.51</v>
      </c>
      <c r="U22" s="35">
        <v>123.22</v>
      </c>
      <c r="V22" s="35">
        <v>49.49</v>
      </c>
      <c r="W22" s="35">
        <v>7.07</v>
      </c>
      <c r="X22" s="35">
        <v>9.49</v>
      </c>
      <c r="Y22" s="35">
        <v>31.92</v>
      </c>
      <c r="Z22" s="35">
        <v>0.79</v>
      </c>
      <c r="AA22" s="35">
        <v>0</v>
      </c>
      <c r="AB22" s="35">
        <v>1.01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65.040000000000006</v>
      </c>
      <c r="AL22" s="35">
        <v>50.1</v>
      </c>
      <c r="AM22" s="35">
        <v>86.25</v>
      </c>
      <c r="AN22" s="35">
        <v>45.05</v>
      </c>
      <c r="AO22" s="35">
        <v>18.79</v>
      </c>
      <c r="AP22" s="35">
        <v>40</v>
      </c>
      <c r="AQ22" s="35">
        <v>16.16</v>
      </c>
      <c r="AR22" s="35">
        <v>74.94</v>
      </c>
      <c r="AS22" s="35">
        <v>59.99</v>
      </c>
      <c r="AT22" s="35">
        <v>58.78</v>
      </c>
      <c r="AU22" s="35">
        <v>93.73</v>
      </c>
      <c r="AV22" s="35">
        <v>25.05</v>
      </c>
      <c r="AW22" s="35">
        <v>62.62</v>
      </c>
      <c r="AX22" s="35">
        <v>308.86</v>
      </c>
      <c r="AY22" s="35">
        <v>0</v>
      </c>
      <c r="AZ22" s="35">
        <v>106.25</v>
      </c>
      <c r="BA22" s="35">
        <v>58.78</v>
      </c>
      <c r="BB22" s="35">
        <v>36.36</v>
      </c>
      <c r="BC22" s="35">
        <v>26.26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9.49</v>
      </c>
      <c r="CC22" s="34">
        <v>1.32108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1.1009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4.7519999999999998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28.23</v>
      </c>
      <c r="E24" s="38">
        <v>12.47</v>
      </c>
      <c r="F24" s="38">
        <v>24.4</v>
      </c>
      <c r="G24" s="38">
        <v>12.44</v>
      </c>
      <c r="H24" s="38">
        <v>102.03</v>
      </c>
      <c r="I24" s="38">
        <v>725.15</v>
      </c>
      <c r="J24" s="39">
        <v>8.6999999999999993</v>
      </c>
      <c r="K24" s="39">
        <v>7.95</v>
      </c>
      <c r="L24" s="39">
        <v>0</v>
      </c>
      <c r="M24" s="39">
        <v>0</v>
      </c>
      <c r="N24" s="39">
        <v>32.1</v>
      </c>
      <c r="O24" s="39">
        <v>60.72</v>
      </c>
      <c r="P24" s="39">
        <v>9.2100000000000009</v>
      </c>
      <c r="Q24" s="39">
        <v>0</v>
      </c>
      <c r="R24" s="39">
        <v>0</v>
      </c>
      <c r="S24" s="39">
        <v>1.08</v>
      </c>
      <c r="T24" s="39">
        <v>7.65</v>
      </c>
      <c r="U24" s="39">
        <v>778.79</v>
      </c>
      <c r="V24" s="39">
        <v>1586.77</v>
      </c>
      <c r="W24" s="39">
        <v>113.97</v>
      </c>
      <c r="X24" s="39">
        <v>95.03</v>
      </c>
      <c r="Y24" s="39">
        <v>306.98</v>
      </c>
      <c r="Z24" s="39">
        <v>5.25</v>
      </c>
      <c r="AA24" s="39">
        <v>18.75</v>
      </c>
      <c r="AB24" s="39">
        <v>1447.18</v>
      </c>
      <c r="AC24" s="39">
        <v>304.48</v>
      </c>
      <c r="AD24" s="39">
        <v>7.39</v>
      </c>
      <c r="AE24" s="39">
        <v>0.28000000000000003</v>
      </c>
      <c r="AF24" s="39">
        <v>0.28999999999999998</v>
      </c>
      <c r="AG24" s="39">
        <v>5.73</v>
      </c>
      <c r="AH24" s="39">
        <v>10.79</v>
      </c>
      <c r="AI24" s="39">
        <v>26.85</v>
      </c>
      <c r="AJ24" s="39">
        <v>0</v>
      </c>
      <c r="AK24" s="39">
        <v>1014.99</v>
      </c>
      <c r="AL24" s="39">
        <v>866.69</v>
      </c>
      <c r="AM24" s="39">
        <v>1498.12</v>
      </c>
      <c r="AN24" s="39">
        <v>1331.02</v>
      </c>
      <c r="AO24" s="39">
        <v>402.77</v>
      </c>
      <c r="AP24" s="39">
        <v>784.33</v>
      </c>
      <c r="AQ24" s="39">
        <v>242.64</v>
      </c>
      <c r="AR24" s="39">
        <v>918.35</v>
      </c>
      <c r="AS24" s="39">
        <v>1017.64</v>
      </c>
      <c r="AT24" s="39">
        <v>1216.45</v>
      </c>
      <c r="AU24" s="39">
        <v>1575.57</v>
      </c>
      <c r="AV24" s="39">
        <v>596.88</v>
      </c>
      <c r="AW24" s="39">
        <v>894.8</v>
      </c>
      <c r="AX24" s="39">
        <v>3961.81</v>
      </c>
      <c r="AY24" s="39">
        <v>185.96</v>
      </c>
      <c r="AZ24" s="39">
        <v>1009.14</v>
      </c>
      <c r="BA24" s="39">
        <v>798.96</v>
      </c>
      <c r="BB24" s="39">
        <v>674.51</v>
      </c>
      <c r="BC24" s="39">
        <v>316.05</v>
      </c>
      <c r="BD24" s="39">
        <v>0.1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0.28999999999999998</v>
      </c>
      <c r="BJ24" s="39">
        <v>0</v>
      </c>
      <c r="BK24" s="39">
        <v>1.63</v>
      </c>
      <c r="BL24" s="39">
        <v>0</v>
      </c>
      <c r="BM24" s="39">
        <v>0.7</v>
      </c>
      <c r="BN24" s="39">
        <v>0.04</v>
      </c>
      <c r="BO24" s="39">
        <v>7.0000000000000007E-2</v>
      </c>
      <c r="BP24" s="39">
        <v>0</v>
      </c>
      <c r="BQ24" s="39">
        <v>0.05</v>
      </c>
      <c r="BR24" s="39">
        <v>0.1</v>
      </c>
      <c r="BS24" s="39">
        <v>3.46</v>
      </c>
      <c r="BT24" s="39">
        <v>0</v>
      </c>
      <c r="BU24" s="39">
        <v>0</v>
      </c>
      <c r="BV24" s="39">
        <v>6.88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681.77</v>
      </c>
      <c r="CC24" s="38">
        <f>SUM($CC$16:$CC$23)</f>
        <v>118.09368000000001</v>
      </c>
      <c r="CD24" s="36">
        <f>$I$24/$I$47*100</f>
        <v>30.333262221776032</v>
      </c>
      <c r="CE24" s="36">
        <v>259.95</v>
      </c>
      <c r="CG24" s="36">
        <v>125.61</v>
      </c>
      <c r="CH24" s="36">
        <v>69.45</v>
      </c>
      <c r="CI24" s="36">
        <v>97.53</v>
      </c>
      <c r="CJ24" s="36">
        <v>4192.28</v>
      </c>
      <c r="CK24" s="36">
        <v>1852.99</v>
      </c>
      <c r="CL24" s="36">
        <v>3022.63</v>
      </c>
      <c r="CM24" s="36">
        <v>88.62</v>
      </c>
      <c r="CN24" s="36">
        <v>49.59</v>
      </c>
      <c r="CO24" s="36">
        <v>69.11</v>
      </c>
      <c r="CP24" s="36">
        <v>6.8</v>
      </c>
      <c r="CQ24" s="36">
        <v>1.74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"13"</f>
        <v>13</v>
      </c>
      <c r="B26" s="29" t="s">
        <v>107</v>
      </c>
      <c r="C26" s="30" t="str">
        <f>"160"</f>
        <v>160</v>
      </c>
      <c r="D26" s="30">
        <v>0.64</v>
      </c>
      <c r="E26" s="30">
        <v>0</v>
      </c>
      <c r="F26" s="30">
        <v>0.64</v>
      </c>
      <c r="G26" s="30">
        <v>0.64</v>
      </c>
      <c r="H26" s="30">
        <v>18.559999999999999</v>
      </c>
      <c r="I26" s="30">
        <v>77.888000000000005</v>
      </c>
      <c r="J26" s="31">
        <v>0.16</v>
      </c>
      <c r="K26" s="31">
        <v>0</v>
      </c>
      <c r="L26" s="31">
        <v>0</v>
      </c>
      <c r="M26" s="31">
        <v>0</v>
      </c>
      <c r="N26" s="31">
        <v>14.4</v>
      </c>
      <c r="O26" s="31">
        <v>1.28</v>
      </c>
      <c r="P26" s="31">
        <v>2.88</v>
      </c>
      <c r="Q26" s="31">
        <v>0</v>
      </c>
      <c r="R26" s="31">
        <v>0</v>
      </c>
      <c r="S26" s="31">
        <v>1.28</v>
      </c>
      <c r="T26" s="31">
        <v>0.8</v>
      </c>
      <c r="U26" s="31">
        <v>41.6</v>
      </c>
      <c r="V26" s="31">
        <v>444.8</v>
      </c>
      <c r="W26" s="31">
        <v>25.6</v>
      </c>
      <c r="X26" s="31">
        <v>14.4</v>
      </c>
      <c r="Y26" s="31">
        <v>17.600000000000001</v>
      </c>
      <c r="Z26" s="31">
        <v>3.52</v>
      </c>
      <c r="AA26" s="31">
        <v>0</v>
      </c>
      <c r="AB26" s="31">
        <v>48</v>
      </c>
      <c r="AC26" s="31">
        <v>8</v>
      </c>
      <c r="AD26" s="31">
        <v>0.32</v>
      </c>
      <c r="AE26" s="31">
        <v>0.05</v>
      </c>
      <c r="AF26" s="31">
        <v>0.03</v>
      </c>
      <c r="AG26" s="31">
        <v>0.48</v>
      </c>
      <c r="AH26" s="31">
        <v>0.64</v>
      </c>
      <c r="AI26" s="31">
        <v>16</v>
      </c>
      <c r="AJ26" s="31">
        <v>0</v>
      </c>
      <c r="AK26" s="31">
        <v>19.2</v>
      </c>
      <c r="AL26" s="31">
        <v>20.8</v>
      </c>
      <c r="AM26" s="31">
        <v>30.4</v>
      </c>
      <c r="AN26" s="31">
        <v>28.8</v>
      </c>
      <c r="AO26" s="31">
        <v>4.8</v>
      </c>
      <c r="AP26" s="31">
        <v>17.600000000000001</v>
      </c>
      <c r="AQ26" s="31">
        <v>4.8</v>
      </c>
      <c r="AR26" s="31">
        <v>14.4</v>
      </c>
      <c r="AS26" s="31">
        <v>27.2</v>
      </c>
      <c r="AT26" s="31">
        <v>16</v>
      </c>
      <c r="AU26" s="31">
        <v>124.8</v>
      </c>
      <c r="AV26" s="31">
        <v>11.2</v>
      </c>
      <c r="AW26" s="31">
        <v>22.4</v>
      </c>
      <c r="AX26" s="31">
        <v>67.2</v>
      </c>
      <c r="AY26" s="31">
        <v>0</v>
      </c>
      <c r="AZ26" s="31">
        <v>20.8</v>
      </c>
      <c r="BA26" s="31">
        <v>25.6</v>
      </c>
      <c r="BB26" s="31">
        <v>9.6</v>
      </c>
      <c r="BC26" s="31">
        <v>8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138.08000000000001</v>
      </c>
      <c r="CC26" s="30">
        <v>26.88</v>
      </c>
      <c r="CE26" s="28">
        <v>8</v>
      </c>
      <c r="CG26" s="28">
        <v>3</v>
      </c>
      <c r="CH26" s="28">
        <v>3</v>
      </c>
      <c r="CI26" s="28">
        <v>3</v>
      </c>
      <c r="CJ26" s="28">
        <v>225</v>
      </c>
      <c r="CK26" s="28">
        <v>225</v>
      </c>
      <c r="CL26" s="28">
        <v>225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22.4</v>
      </c>
    </row>
    <row r="27" spans="1:96" s="36" customFormat="1" ht="11.4">
      <c r="B27" s="37" t="s">
        <v>108</v>
      </c>
      <c r="C27" s="38"/>
      <c r="D27" s="38">
        <v>0.64</v>
      </c>
      <c r="E27" s="38">
        <v>0</v>
      </c>
      <c r="F27" s="38">
        <v>0.64</v>
      </c>
      <c r="G27" s="38">
        <v>0.64</v>
      </c>
      <c r="H27" s="38">
        <v>18.559999999999999</v>
      </c>
      <c r="I27" s="38">
        <v>77.89</v>
      </c>
      <c r="J27" s="39">
        <v>0.16</v>
      </c>
      <c r="K27" s="39">
        <v>0</v>
      </c>
      <c r="L27" s="39">
        <v>0</v>
      </c>
      <c r="M27" s="39">
        <v>0</v>
      </c>
      <c r="N27" s="39">
        <v>14.4</v>
      </c>
      <c r="O27" s="39">
        <v>1.28</v>
      </c>
      <c r="P27" s="39">
        <v>2.88</v>
      </c>
      <c r="Q27" s="39">
        <v>0</v>
      </c>
      <c r="R27" s="39">
        <v>0</v>
      </c>
      <c r="S27" s="39">
        <v>1.28</v>
      </c>
      <c r="T27" s="39">
        <v>0.8</v>
      </c>
      <c r="U27" s="39">
        <v>41.6</v>
      </c>
      <c r="V27" s="39">
        <v>444.8</v>
      </c>
      <c r="W27" s="39">
        <v>25.6</v>
      </c>
      <c r="X27" s="39">
        <v>14.4</v>
      </c>
      <c r="Y27" s="39">
        <v>17.600000000000001</v>
      </c>
      <c r="Z27" s="39">
        <v>3.52</v>
      </c>
      <c r="AA27" s="39">
        <v>0</v>
      </c>
      <c r="AB27" s="39">
        <v>48</v>
      </c>
      <c r="AC27" s="39">
        <v>8</v>
      </c>
      <c r="AD27" s="39">
        <v>0.32</v>
      </c>
      <c r="AE27" s="39">
        <v>0.05</v>
      </c>
      <c r="AF27" s="39">
        <v>0.03</v>
      </c>
      <c r="AG27" s="39">
        <v>0.48</v>
      </c>
      <c r="AH27" s="39">
        <v>0.64</v>
      </c>
      <c r="AI27" s="39">
        <v>16</v>
      </c>
      <c r="AJ27" s="39">
        <v>0</v>
      </c>
      <c r="AK27" s="39">
        <v>19.2</v>
      </c>
      <c r="AL27" s="39">
        <v>20.8</v>
      </c>
      <c r="AM27" s="39">
        <v>30.4</v>
      </c>
      <c r="AN27" s="39">
        <v>28.8</v>
      </c>
      <c r="AO27" s="39">
        <v>4.8</v>
      </c>
      <c r="AP27" s="39">
        <v>17.600000000000001</v>
      </c>
      <c r="AQ27" s="39">
        <v>4.8</v>
      </c>
      <c r="AR27" s="39">
        <v>14.4</v>
      </c>
      <c r="AS27" s="39">
        <v>27.2</v>
      </c>
      <c r="AT27" s="39">
        <v>16</v>
      </c>
      <c r="AU27" s="39">
        <v>124.8</v>
      </c>
      <c r="AV27" s="39">
        <v>11.2</v>
      </c>
      <c r="AW27" s="39">
        <v>22.4</v>
      </c>
      <c r="AX27" s="39">
        <v>67.2</v>
      </c>
      <c r="AY27" s="39">
        <v>0</v>
      </c>
      <c r="AZ27" s="39">
        <v>20.8</v>
      </c>
      <c r="BA27" s="39">
        <v>25.6</v>
      </c>
      <c r="BB27" s="39">
        <v>9.6</v>
      </c>
      <c r="BC27" s="39">
        <v>8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138.08000000000001</v>
      </c>
      <c r="CC27" s="38">
        <f>SUM($CC$25:$CC$26)</f>
        <v>26.88</v>
      </c>
      <c r="CD27" s="36">
        <f>$I$27/$I$47*100</f>
        <v>3.2581642342331034</v>
      </c>
      <c r="CE27" s="36">
        <v>8</v>
      </c>
      <c r="CG27" s="36">
        <v>3</v>
      </c>
      <c r="CH27" s="36">
        <v>3</v>
      </c>
      <c r="CI27" s="36">
        <v>3</v>
      </c>
      <c r="CJ27" s="36">
        <v>225</v>
      </c>
      <c r="CK27" s="36">
        <v>225</v>
      </c>
      <c r="CL27" s="36">
        <v>225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</row>
    <row r="28" spans="1:96" s="85" customFormat="1" ht="11.4">
      <c r="A28" s="85" t="s">
        <v>149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"4/4"</f>
        <v>4/4</v>
      </c>
      <c r="B30" s="33" t="s">
        <v>93</v>
      </c>
      <c r="C30" s="34" t="str">
        <f>"260"</f>
        <v>260</v>
      </c>
      <c r="D30" s="34">
        <v>3.89</v>
      </c>
      <c r="E30" s="34">
        <v>3.82</v>
      </c>
      <c r="F30" s="34">
        <v>7.85</v>
      </c>
      <c r="G30" s="34">
        <v>0</v>
      </c>
      <c r="H30" s="34">
        <v>11.12</v>
      </c>
      <c r="I30" s="34">
        <v>127.56589820000001</v>
      </c>
      <c r="J30" s="35">
        <v>5.66</v>
      </c>
      <c r="K30" s="35">
        <v>0.14000000000000001</v>
      </c>
      <c r="L30" s="35">
        <v>0</v>
      </c>
      <c r="M30" s="35">
        <v>0</v>
      </c>
      <c r="N30" s="35">
        <v>10.39</v>
      </c>
      <c r="O30" s="35">
        <v>0</v>
      </c>
      <c r="P30" s="35">
        <v>0.73</v>
      </c>
      <c r="Q30" s="35">
        <v>0</v>
      </c>
      <c r="R30" s="35">
        <v>0</v>
      </c>
      <c r="S30" s="35">
        <v>0.13</v>
      </c>
      <c r="T30" s="35">
        <v>2.56</v>
      </c>
      <c r="U30" s="35">
        <v>571.6</v>
      </c>
      <c r="V30" s="35">
        <v>223.43</v>
      </c>
      <c r="W30" s="35">
        <v>160.62</v>
      </c>
      <c r="X30" s="35">
        <v>19.02</v>
      </c>
      <c r="Y30" s="35">
        <v>110.89</v>
      </c>
      <c r="Z30" s="35">
        <v>0.24</v>
      </c>
      <c r="AA30" s="35">
        <v>31.2</v>
      </c>
      <c r="AB30" s="35">
        <v>26</v>
      </c>
      <c r="AC30" s="35">
        <v>57.85</v>
      </c>
      <c r="AD30" s="35">
        <v>7.0000000000000007E-2</v>
      </c>
      <c r="AE30" s="35">
        <v>0.05</v>
      </c>
      <c r="AF30" s="35">
        <v>0.17</v>
      </c>
      <c r="AG30" s="35">
        <v>0.19</v>
      </c>
      <c r="AH30" s="35">
        <v>1.05</v>
      </c>
      <c r="AI30" s="35">
        <v>3.48</v>
      </c>
      <c r="AJ30" s="35">
        <v>0</v>
      </c>
      <c r="AK30" s="35">
        <v>201.77</v>
      </c>
      <c r="AL30" s="35">
        <v>199.26</v>
      </c>
      <c r="AM30" s="35">
        <v>341.93</v>
      </c>
      <c r="AN30" s="35">
        <v>274.05</v>
      </c>
      <c r="AO30" s="35">
        <v>91.47</v>
      </c>
      <c r="AP30" s="35">
        <v>161.74</v>
      </c>
      <c r="AQ30" s="35">
        <v>55.18</v>
      </c>
      <c r="AR30" s="35">
        <v>180.99</v>
      </c>
      <c r="AS30" s="35">
        <v>2.2200000000000002</v>
      </c>
      <c r="AT30" s="35">
        <v>1.6</v>
      </c>
      <c r="AU30" s="35">
        <v>3.5</v>
      </c>
      <c r="AV30" s="35">
        <v>2.14</v>
      </c>
      <c r="AW30" s="35">
        <v>1.47</v>
      </c>
      <c r="AX30" s="35">
        <v>8.75</v>
      </c>
      <c r="AY30" s="35">
        <v>0</v>
      </c>
      <c r="AZ30" s="35">
        <v>2.94</v>
      </c>
      <c r="BA30" s="35">
        <v>3.31</v>
      </c>
      <c r="BB30" s="35">
        <v>227.42</v>
      </c>
      <c r="BC30" s="35">
        <v>32.39</v>
      </c>
      <c r="BD30" s="35">
        <v>0.15</v>
      </c>
      <c r="BE30" s="35">
        <v>7.0000000000000007E-2</v>
      </c>
      <c r="BF30" s="35">
        <v>0.04</v>
      </c>
      <c r="BG30" s="35">
        <v>0.09</v>
      </c>
      <c r="BH30" s="35">
        <v>0.1</v>
      </c>
      <c r="BI30" s="35">
        <v>0.45</v>
      </c>
      <c r="BJ30" s="35">
        <v>0</v>
      </c>
      <c r="BK30" s="35">
        <v>1.27</v>
      </c>
      <c r="BL30" s="35">
        <v>0</v>
      </c>
      <c r="BM30" s="35">
        <v>0.39</v>
      </c>
      <c r="BN30" s="35">
        <v>0</v>
      </c>
      <c r="BO30" s="35">
        <v>0</v>
      </c>
      <c r="BP30" s="35">
        <v>0</v>
      </c>
      <c r="BQ30" s="35">
        <v>0.09</v>
      </c>
      <c r="BR30" s="35">
        <v>0.13</v>
      </c>
      <c r="BS30" s="35">
        <v>1.03</v>
      </c>
      <c r="BT30" s="35">
        <v>0</v>
      </c>
      <c r="BU30" s="35">
        <v>0</v>
      </c>
      <c r="BV30" s="35">
        <v>0.06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263.29000000000002</v>
      </c>
      <c r="CC30" s="34">
        <v>30.790638999999999</v>
      </c>
      <c r="CE30" s="32">
        <v>35.53</v>
      </c>
      <c r="CG30" s="32">
        <v>43.2</v>
      </c>
      <c r="CH30" s="32">
        <v>23.05</v>
      </c>
      <c r="CI30" s="32">
        <v>33.119999999999997</v>
      </c>
      <c r="CJ30" s="32">
        <v>957.33</v>
      </c>
      <c r="CK30" s="32">
        <v>452.51</v>
      </c>
      <c r="CL30" s="32">
        <v>704.92</v>
      </c>
      <c r="CM30" s="32">
        <v>25.6</v>
      </c>
      <c r="CN30" s="32">
        <v>16.64</v>
      </c>
      <c r="CO30" s="32">
        <v>21.12</v>
      </c>
      <c r="CP30" s="32">
        <v>5.2</v>
      </c>
      <c r="CQ30" s="32">
        <v>1.3</v>
      </c>
      <c r="CR30" s="32">
        <v>18.660954</v>
      </c>
    </row>
    <row r="31" spans="1:96" s="32" customFormat="1">
      <c r="A31" s="32" t="str">
        <f>"1/6"</f>
        <v>1/6</v>
      </c>
      <c r="B31" s="33" t="s">
        <v>94</v>
      </c>
      <c r="C31" s="34" t="str">
        <f>"40"</f>
        <v>40</v>
      </c>
      <c r="D31" s="34">
        <v>5.08</v>
      </c>
      <c r="E31" s="34">
        <v>5.08</v>
      </c>
      <c r="F31" s="34">
        <v>4.5999999999999996</v>
      </c>
      <c r="G31" s="34">
        <v>0</v>
      </c>
      <c r="H31" s="34">
        <v>0.28000000000000003</v>
      </c>
      <c r="I31" s="34">
        <v>62.783999999999999</v>
      </c>
      <c r="J31" s="35">
        <v>1.2</v>
      </c>
      <c r="K31" s="35">
        <v>0</v>
      </c>
      <c r="L31" s="35">
        <v>0</v>
      </c>
      <c r="M31" s="35">
        <v>0</v>
      </c>
      <c r="N31" s="35">
        <v>0.28000000000000003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0.4</v>
      </c>
      <c r="U31" s="35">
        <v>53.6</v>
      </c>
      <c r="V31" s="35">
        <v>56</v>
      </c>
      <c r="W31" s="35">
        <v>22</v>
      </c>
      <c r="X31" s="35">
        <v>4.8</v>
      </c>
      <c r="Y31" s="35">
        <v>76.8</v>
      </c>
      <c r="Z31" s="35">
        <v>1</v>
      </c>
      <c r="AA31" s="35">
        <v>100</v>
      </c>
      <c r="AB31" s="35">
        <v>24</v>
      </c>
      <c r="AC31" s="35">
        <v>104</v>
      </c>
      <c r="AD31" s="35">
        <v>0.24</v>
      </c>
      <c r="AE31" s="35">
        <v>0.03</v>
      </c>
      <c r="AF31" s="35">
        <v>0.18</v>
      </c>
      <c r="AG31" s="35">
        <v>0.08</v>
      </c>
      <c r="AH31" s="35">
        <v>1.44</v>
      </c>
      <c r="AI31" s="35">
        <v>0</v>
      </c>
      <c r="AJ31" s="35">
        <v>0</v>
      </c>
      <c r="AK31" s="35">
        <v>308.8</v>
      </c>
      <c r="AL31" s="35">
        <v>238.8</v>
      </c>
      <c r="AM31" s="35">
        <v>432.4</v>
      </c>
      <c r="AN31" s="35">
        <v>361.2</v>
      </c>
      <c r="AO31" s="35">
        <v>169.6</v>
      </c>
      <c r="AP31" s="35">
        <v>244</v>
      </c>
      <c r="AQ31" s="35">
        <v>81.599999999999994</v>
      </c>
      <c r="AR31" s="35">
        <v>260.8</v>
      </c>
      <c r="AS31" s="35">
        <v>284</v>
      </c>
      <c r="AT31" s="35">
        <v>314.8</v>
      </c>
      <c r="AU31" s="35">
        <v>491.6</v>
      </c>
      <c r="AV31" s="35">
        <v>136</v>
      </c>
      <c r="AW31" s="35">
        <v>166.4</v>
      </c>
      <c r="AX31" s="35">
        <v>709.2</v>
      </c>
      <c r="AY31" s="35">
        <v>5.6</v>
      </c>
      <c r="AZ31" s="35">
        <v>158.4</v>
      </c>
      <c r="BA31" s="35">
        <v>371.2</v>
      </c>
      <c r="BB31" s="35">
        <v>190.4</v>
      </c>
      <c r="BC31" s="35">
        <v>117.2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29.64</v>
      </c>
      <c r="CC31" s="34">
        <v>15.675000000000001</v>
      </c>
      <c r="CE31" s="32">
        <v>104</v>
      </c>
      <c r="CG31" s="32">
        <v>5.65</v>
      </c>
      <c r="CH31" s="32">
        <v>4.75</v>
      </c>
      <c r="CI31" s="32">
        <v>5.2</v>
      </c>
      <c r="CJ31" s="32">
        <v>810</v>
      </c>
      <c r="CK31" s="32">
        <v>517.5</v>
      </c>
      <c r="CL31" s="32">
        <v>663.75</v>
      </c>
      <c r="CM31" s="32">
        <v>2.5</v>
      </c>
      <c r="CN31" s="32">
        <v>1.75</v>
      </c>
      <c r="CO31" s="32">
        <v>2.13</v>
      </c>
      <c r="CP31" s="32">
        <v>0</v>
      </c>
      <c r="CQ31" s="32">
        <v>0</v>
      </c>
      <c r="CR31" s="32">
        <v>9.5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111.95049999999999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3.1703999999999999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2.6419999999999999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1.1286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0.68400000000000005</v>
      </c>
    </row>
    <row r="34" spans="1:96" s="36" customFormat="1" ht="11.4">
      <c r="B34" s="37" t="s">
        <v>110</v>
      </c>
      <c r="C34" s="38"/>
      <c r="D34" s="38">
        <v>12.37</v>
      </c>
      <c r="E34" s="38">
        <v>8.9</v>
      </c>
      <c r="F34" s="38">
        <v>12.81</v>
      </c>
      <c r="G34" s="38">
        <v>0.35</v>
      </c>
      <c r="H34" s="38">
        <v>40.79</v>
      </c>
      <c r="I34" s="38">
        <v>325.39999999999998</v>
      </c>
      <c r="J34" s="39">
        <v>6.86</v>
      </c>
      <c r="K34" s="39">
        <v>0.14000000000000001</v>
      </c>
      <c r="L34" s="39">
        <v>0</v>
      </c>
      <c r="M34" s="39">
        <v>0</v>
      </c>
      <c r="N34" s="39">
        <v>17.11</v>
      </c>
      <c r="O34" s="39">
        <v>22.8</v>
      </c>
      <c r="P34" s="39">
        <v>0.89</v>
      </c>
      <c r="Q34" s="39">
        <v>0</v>
      </c>
      <c r="R34" s="39">
        <v>0</v>
      </c>
      <c r="S34" s="39">
        <v>0.13</v>
      </c>
      <c r="T34" s="39">
        <v>3.89</v>
      </c>
      <c r="U34" s="39">
        <v>625.26</v>
      </c>
      <c r="V34" s="39">
        <v>279.61</v>
      </c>
      <c r="W34" s="39">
        <v>182.79</v>
      </c>
      <c r="X34" s="39">
        <v>23.82</v>
      </c>
      <c r="Y34" s="39">
        <v>187.69</v>
      </c>
      <c r="Z34" s="39">
        <v>1.26</v>
      </c>
      <c r="AA34" s="39">
        <v>131.19999999999999</v>
      </c>
      <c r="AB34" s="39">
        <v>50</v>
      </c>
      <c r="AC34" s="39">
        <v>161.85</v>
      </c>
      <c r="AD34" s="39">
        <v>0.31</v>
      </c>
      <c r="AE34" s="39">
        <v>7.0000000000000007E-2</v>
      </c>
      <c r="AF34" s="39">
        <v>0.35</v>
      </c>
      <c r="AG34" s="39">
        <v>0.27</v>
      </c>
      <c r="AH34" s="39">
        <v>2.4900000000000002</v>
      </c>
      <c r="AI34" s="39">
        <v>3.48</v>
      </c>
      <c r="AJ34" s="39">
        <v>0</v>
      </c>
      <c r="AK34" s="39">
        <v>670.21</v>
      </c>
      <c r="AL34" s="39">
        <v>604.23</v>
      </c>
      <c r="AM34" s="39">
        <v>1028.81</v>
      </c>
      <c r="AN34" s="39">
        <v>719.64</v>
      </c>
      <c r="AO34" s="39">
        <v>311.08999999999997</v>
      </c>
      <c r="AP34" s="39">
        <v>505.79</v>
      </c>
      <c r="AQ34" s="39">
        <v>174.62</v>
      </c>
      <c r="AR34" s="39">
        <v>622.75</v>
      </c>
      <c r="AS34" s="39">
        <v>398.45</v>
      </c>
      <c r="AT34" s="39">
        <v>473</v>
      </c>
      <c r="AU34" s="39">
        <v>624.29999999999995</v>
      </c>
      <c r="AV34" s="39">
        <v>206</v>
      </c>
      <c r="AW34" s="39">
        <v>287.93</v>
      </c>
      <c r="AX34" s="39">
        <v>1721.93</v>
      </c>
      <c r="AY34" s="39">
        <v>5.6</v>
      </c>
      <c r="AZ34" s="39">
        <v>488.46</v>
      </c>
      <c r="BA34" s="39">
        <v>516.75</v>
      </c>
      <c r="BB34" s="39">
        <v>512.21</v>
      </c>
      <c r="BC34" s="39">
        <v>224.41</v>
      </c>
      <c r="BD34" s="39">
        <v>0.15</v>
      </c>
      <c r="BE34" s="39">
        <v>7.0000000000000007E-2</v>
      </c>
      <c r="BF34" s="39">
        <v>0.04</v>
      </c>
      <c r="BG34" s="39">
        <v>0.09</v>
      </c>
      <c r="BH34" s="39">
        <v>0.1</v>
      </c>
      <c r="BI34" s="39">
        <v>0.45</v>
      </c>
      <c r="BJ34" s="39">
        <v>0</v>
      </c>
      <c r="BK34" s="39">
        <v>1.31</v>
      </c>
      <c r="BL34" s="39">
        <v>0</v>
      </c>
      <c r="BM34" s="39">
        <v>0.39</v>
      </c>
      <c r="BN34" s="39">
        <v>0</v>
      </c>
      <c r="BO34" s="39">
        <v>0</v>
      </c>
      <c r="BP34" s="39">
        <v>0</v>
      </c>
      <c r="BQ34" s="39">
        <v>0.09</v>
      </c>
      <c r="BR34" s="39">
        <v>0.14000000000000001</v>
      </c>
      <c r="BS34" s="39">
        <v>1.07</v>
      </c>
      <c r="BT34" s="39">
        <v>0</v>
      </c>
      <c r="BU34" s="39">
        <v>0</v>
      </c>
      <c r="BV34" s="39">
        <v>0.2</v>
      </c>
      <c r="BW34" s="39">
        <v>0.02</v>
      </c>
      <c r="BX34" s="39">
        <v>0</v>
      </c>
      <c r="BY34" s="39">
        <v>0</v>
      </c>
      <c r="BZ34" s="39">
        <v>0</v>
      </c>
      <c r="CA34" s="39">
        <v>0</v>
      </c>
      <c r="CB34" s="39">
        <v>512.53</v>
      </c>
      <c r="CC34" s="38">
        <f>SUM($CC$29:$CC$33)</f>
        <v>50.764638999999995</v>
      </c>
      <c r="CD34" s="36">
        <f>$I$34/$I$47*100</f>
        <v>13.611588674020435</v>
      </c>
      <c r="CE34" s="36">
        <v>139.53</v>
      </c>
      <c r="CG34" s="36">
        <v>49.45</v>
      </c>
      <c r="CH34" s="36">
        <v>28.4</v>
      </c>
      <c r="CI34" s="36">
        <v>38.92</v>
      </c>
      <c r="CJ34" s="36">
        <v>2629.48</v>
      </c>
      <c r="CK34" s="36">
        <v>1303.6500000000001</v>
      </c>
      <c r="CL34" s="36">
        <v>1966.57</v>
      </c>
      <c r="CM34" s="36">
        <v>41.05</v>
      </c>
      <c r="CN34" s="36">
        <v>28.64</v>
      </c>
      <c r="CO34" s="36">
        <v>34.85</v>
      </c>
      <c r="CP34" s="36">
        <v>11.2</v>
      </c>
      <c r="CQ34" s="36">
        <v>1.3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 ht="36">
      <c r="A36" s="32" t="str">
        <f>"5/1"</f>
        <v>5/1</v>
      </c>
      <c r="B36" s="33" t="s">
        <v>99</v>
      </c>
      <c r="C36" s="34" t="str">
        <f>"100"</f>
        <v>100</v>
      </c>
      <c r="D36" s="34">
        <v>1.68</v>
      </c>
      <c r="E36" s="34">
        <v>0</v>
      </c>
      <c r="F36" s="34">
        <v>6.04</v>
      </c>
      <c r="G36" s="34">
        <v>6.04</v>
      </c>
      <c r="H36" s="34">
        <v>10.36</v>
      </c>
      <c r="I36" s="34">
        <v>98.854756000000009</v>
      </c>
      <c r="J36" s="35">
        <v>0.75</v>
      </c>
      <c r="K36" s="35">
        <v>3.9</v>
      </c>
      <c r="L36" s="35">
        <v>0</v>
      </c>
      <c r="M36" s="35">
        <v>0</v>
      </c>
      <c r="N36" s="35">
        <v>6.74</v>
      </c>
      <c r="O36" s="35">
        <v>2.0699999999999998</v>
      </c>
      <c r="P36" s="35">
        <v>1.55</v>
      </c>
      <c r="Q36" s="35">
        <v>0</v>
      </c>
      <c r="R36" s="35">
        <v>0</v>
      </c>
      <c r="S36" s="35">
        <v>0.2</v>
      </c>
      <c r="T36" s="35">
        <v>1.29</v>
      </c>
      <c r="U36" s="35">
        <v>198.01</v>
      </c>
      <c r="V36" s="35">
        <v>197.36</v>
      </c>
      <c r="W36" s="35">
        <v>33.65</v>
      </c>
      <c r="X36" s="35">
        <v>10.95</v>
      </c>
      <c r="Y36" s="35">
        <v>23.6</v>
      </c>
      <c r="Z36" s="35">
        <v>0.45</v>
      </c>
      <c r="AA36" s="35">
        <v>0</v>
      </c>
      <c r="AB36" s="35">
        <v>12.35</v>
      </c>
      <c r="AC36" s="35">
        <v>1.89</v>
      </c>
      <c r="AD36" s="35">
        <v>2.72</v>
      </c>
      <c r="AE36" s="35">
        <v>0.02</v>
      </c>
      <c r="AF36" s="35">
        <v>0.03</v>
      </c>
      <c r="AG36" s="35">
        <v>0.45</v>
      </c>
      <c r="AH36" s="35">
        <v>0.6</v>
      </c>
      <c r="AI36" s="35">
        <v>28.47</v>
      </c>
      <c r="AJ36" s="35">
        <v>0</v>
      </c>
      <c r="AK36" s="35">
        <v>35.81</v>
      </c>
      <c r="AL36" s="35">
        <v>30.87</v>
      </c>
      <c r="AM36" s="35">
        <v>39.520000000000003</v>
      </c>
      <c r="AN36" s="35">
        <v>37.67</v>
      </c>
      <c r="AO36" s="35">
        <v>13.58</v>
      </c>
      <c r="AP36" s="35">
        <v>27.78</v>
      </c>
      <c r="AQ36" s="35">
        <v>6.18</v>
      </c>
      <c r="AR36" s="35">
        <v>34.58</v>
      </c>
      <c r="AS36" s="35">
        <v>43.84</v>
      </c>
      <c r="AT36" s="35">
        <v>52.49</v>
      </c>
      <c r="AU36" s="35">
        <v>106.2</v>
      </c>
      <c r="AV36" s="35">
        <v>17.3</v>
      </c>
      <c r="AW36" s="35">
        <v>29.02</v>
      </c>
      <c r="AX36" s="35">
        <v>169.8</v>
      </c>
      <c r="AY36" s="35">
        <v>0</v>
      </c>
      <c r="AZ36" s="35">
        <v>36.43</v>
      </c>
      <c r="BA36" s="35">
        <v>36.43</v>
      </c>
      <c r="BB36" s="35">
        <v>30.87</v>
      </c>
      <c r="BC36" s="35">
        <v>12.35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0.37</v>
      </c>
      <c r="BL36" s="35">
        <v>0</v>
      </c>
      <c r="BM36" s="35">
        <v>0.24</v>
      </c>
      <c r="BN36" s="35">
        <v>0.02</v>
      </c>
      <c r="BO36" s="35">
        <v>0.04</v>
      </c>
      <c r="BP36" s="35">
        <v>0</v>
      </c>
      <c r="BQ36" s="35">
        <v>0</v>
      </c>
      <c r="BR36" s="35">
        <v>0</v>
      </c>
      <c r="BS36" s="35">
        <v>1.4</v>
      </c>
      <c r="BT36" s="35">
        <v>0</v>
      </c>
      <c r="BU36" s="35">
        <v>0</v>
      </c>
      <c r="BV36" s="35">
        <v>3.47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82.12</v>
      </c>
      <c r="CC36" s="34">
        <v>17.719393</v>
      </c>
      <c r="CE36" s="32">
        <v>2.06</v>
      </c>
      <c r="CG36" s="32">
        <v>27.31</v>
      </c>
      <c r="CH36" s="32">
        <v>12.03</v>
      </c>
      <c r="CI36" s="32">
        <v>19.670000000000002</v>
      </c>
      <c r="CJ36" s="32">
        <v>678.17</v>
      </c>
      <c r="CK36" s="32">
        <v>172.61</v>
      </c>
      <c r="CL36" s="32">
        <v>425.39</v>
      </c>
      <c r="CM36" s="32">
        <v>18.52</v>
      </c>
      <c r="CN36" s="32">
        <v>15.23</v>
      </c>
      <c r="CO36" s="32">
        <v>16.87</v>
      </c>
      <c r="CP36" s="32">
        <v>3</v>
      </c>
      <c r="CQ36" s="32">
        <v>0.5</v>
      </c>
      <c r="CR36" s="32">
        <v>10.739026000000001</v>
      </c>
    </row>
    <row r="37" spans="1:96" s="32" customFormat="1">
      <c r="A37" s="32" t="str">
        <f>"358"</f>
        <v>358</v>
      </c>
      <c r="B37" s="33" t="s">
        <v>100</v>
      </c>
      <c r="C37" s="34" t="str">
        <f>"250"</f>
        <v>250</v>
      </c>
      <c r="D37" s="34">
        <v>6.65</v>
      </c>
      <c r="E37" s="34">
        <v>0</v>
      </c>
      <c r="F37" s="34">
        <v>6.13</v>
      </c>
      <c r="G37" s="34">
        <v>5.23</v>
      </c>
      <c r="H37" s="34">
        <v>20.64</v>
      </c>
      <c r="I37" s="34">
        <v>160.65745000000001</v>
      </c>
      <c r="J37" s="35">
        <v>0.68</v>
      </c>
      <c r="K37" s="35">
        <v>3.25</v>
      </c>
      <c r="L37" s="35">
        <v>0</v>
      </c>
      <c r="M37" s="35">
        <v>0</v>
      </c>
      <c r="N37" s="35">
        <v>12.36</v>
      </c>
      <c r="O37" s="35">
        <v>7.13</v>
      </c>
      <c r="P37" s="35">
        <v>1.1499999999999999</v>
      </c>
      <c r="Q37" s="35">
        <v>0</v>
      </c>
      <c r="R37" s="35">
        <v>0</v>
      </c>
      <c r="S37" s="35">
        <v>0.15</v>
      </c>
      <c r="T37" s="35">
        <v>1.07</v>
      </c>
      <c r="U37" s="35">
        <v>121.25</v>
      </c>
      <c r="V37" s="35">
        <v>293.41000000000003</v>
      </c>
      <c r="W37" s="35">
        <v>11.39</v>
      </c>
      <c r="X37" s="35">
        <v>15.09</v>
      </c>
      <c r="Y37" s="35">
        <v>36.450000000000003</v>
      </c>
      <c r="Z37" s="35">
        <v>0.57999999999999996</v>
      </c>
      <c r="AA37" s="35">
        <v>0</v>
      </c>
      <c r="AB37" s="35">
        <v>968.32</v>
      </c>
      <c r="AC37" s="35">
        <v>201.87</v>
      </c>
      <c r="AD37" s="35">
        <v>2.31</v>
      </c>
      <c r="AE37" s="35">
        <v>0.05</v>
      </c>
      <c r="AF37" s="35">
        <v>0.04</v>
      </c>
      <c r="AG37" s="35">
        <v>0.64</v>
      </c>
      <c r="AH37" s="35">
        <v>1.1000000000000001</v>
      </c>
      <c r="AI37" s="35">
        <v>4.78</v>
      </c>
      <c r="AJ37" s="35">
        <v>0</v>
      </c>
      <c r="AK37" s="35">
        <v>16.260000000000002</v>
      </c>
      <c r="AL37" s="35">
        <v>22.85</v>
      </c>
      <c r="AM37" s="35">
        <v>28.58</v>
      </c>
      <c r="AN37" s="35">
        <v>32.909999999999997</v>
      </c>
      <c r="AO37" s="35">
        <v>5.73</v>
      </c>
      <c r="AP37" s="35">
        <v>22.56</v>
      </c>
      <c r="AQ37" s="35">
        <v>10.53</v>
      </c>
      <c r="AR37" s="35">
        <v>22.96</v>
      </c>
      <c r="AS37" s="35">
        <v>32.869999999999997</v>
      </c>
      <c r="AT37" s="35">
        <v>82.08</v>
      </c>
      <c r="AU37" s="35">
        <v>46.91</v>
      </c>
      <c r="AV37" s="35">
        <v>8.18</v>
      </c>
      <c r="AW37" s="35">
        <v>22.77</v>
      </c>
      <c r="AX37" s="35">
        <v>129.63999999999999</v>
      </c>
      <c r="AY37" s="35">
        <v>0</v>
      </c>
      <c r="AZ37" s="35">
        <v>17.489999999999998</v>
      </c>
      <c r="BA37" s="35">
        <v>16.3</v>
      </c>
      <c r="BB37" s="35">
        <v>16.36</v>
      </c>
      <c r="BC37" s="35">
        <v>7.48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0.31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1.1200000000000001</v>
      </c>
      <c r="BT37" s="35">
        <v>0</v>
      </c>
      <c r="BU37" s="35">
        <v>0</v>
      </c>
      <c r="BV37" s="35">
        <v>3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238.28</v>
      </c>
      <c r="CC37" s="34">
        <v>26.552672000000001</v>
      </c>
      <c r="CE37" s="32">
        <v>161.38999999999999</v>
      </c>
      <c r="CG37" s="32">
        <v>15.4</v>
      </c>
      <c r="CH37" s="32">
        <v>9.4</v>
      </c>
      <c r="CI37" s="32">
        <v>12.4</v>
      </c>
      <c r="CJ37" s="32">
        <v>358.2</v>
      </c>
      <c r="CK37" s="32">
        <v>228.2</v>
      </c>
      <c r="CL37" s="32">
        <v>293.2</v>
      </c>
      <c r="CM37" s="32">
        <v>10.26</v>
      </c>
      <c r="CN37" s="32">
        <v>2.1</v>
      </c>
      <c r="CO37" s="32">
        <v>6.18</v>
      </c>
      <c r="CP37" s="32">
        <v>0</v>
      </c>
      <c r="CQ37" s="32">
        <v>0.3</v>
      </c>
      <c r="CR37" s="32">
        <v>16.092528000000001</v>
      </c>
    </row>
    <row r="38" spans="1:96" s="32" customFormat="1">
      <c r="A38" s="32" t="str">
        <f>"3/3"</f>
        <v>3/3</v>
      </c>
      <c r="B38" s="33" t="s">
        <v>101</v>
      </c>
      <c r="C38" s="34" t="str">
        <f>"180"</f>
        <v>180</v>
      </c>
      <c r="D38" s="34">
        <v>3.73</v>
      </c>
      <c r="E38" s="34">
        <v>0.65</v>
      </c>
      <c r="F38" s="34">
        <v>4.4000000000000004</v>
      </c>
      <c r="G38" s="34">
        <v>0.62</v>
      </c>
      <c r="H38" s="34">
        <v>26.49</v>
      </c>
      <c r="I38" s="34">
        <v>159.10285500000001</v>
      </c>
      <c r="J38" s="35">
        <v>2.73</v>
      </c>
      <c r="K38" s="35">
        <v>0.1</v>
      </c>
      <c r="L38" s="35">
        <v>0</v>
      </c>
      <c r="M38" s="35">
        <v>0</v>
      </c>
      <c r="N38" s="35">
        <v>2.58</v>
      </c>
      <c r="O38" s="35">
        <v>21.87</v>
      </c>
      <c r="P38" s="35">
        <v>2.04</v>
      </c>
      <c r="Q38" s="35">
        <v>0</v>
      </c>
      <c r="R38" s="35">
        <v>0</v>
      </c>
      <c r="S38" s="35">
        <v>0.35</v>
      </c>
      <c r="T38" s="35">
        <v>2.9</v>
      </c>
      <c r="U38" s="35">
        <v>276.31</v>
      </c>
      <c r="V38" s="35">
        <v>763.55</v>
      </c>
      <c r="W38" s="35">
        <v>42.83</v>
      </c>
      <c r="X38" s="35">
        <v>36.549999999999997</v>
      </c>
      <c r="Y38" s="35">
        <v>104.61</v>
      </c>
      <c r="Z38" s="35">
        <v>1.36</v>
      </c>
      <c r="AA38" s="35">
        <v>22.5</v>
      </c>
      <c r="AB38" s="35">
        <v>40.93</v>
      </c>
      <c r="AC38" s="35">
        <v>30.06</v>
      </c>
      <c r="AD38" s="35">
        <v>0.21</v>
      </c>
      <c r="AE38" s="35">
        <v>0.14000000000000001</v>
      </c>
      <c r="AF38" s="35">
        <v>0.12</v>
      </c>
      <c r="AG38" s="35">
        <v>1.6</v>
      </c>
      <c r="AH38" s="35">
        <v>3.11</v>
      </c>
      <c r="AI38" s="35">
        <v>6.54</v>
      </c>
      <c r="AJ38" s="35">
        <v>0</v>
      </c>
      <c r="AK38" s="35">
        <v>75.11</v>
      </c>
      <c r="AL38" s="35">
        <v>97.73</v>
      </c>
      <c r="AM38" s="35">
        <v>139.19</v>
      </c>
      <c r="AN38" s="35">
        <v>141.72</v>
      </c>
      <c r="AO38" s="35">
        <v>31.93</v>
      </c>
      <c r="AP38" s="35">
        <v>91.36</v>
      </c>
      <c r="AQ38" s="35">
        <v>41.81</v>
      </c>
      <c r="AR38" s="35">
        <v>96.1</v>
      </c>
      <c r="AS38" s="35">
        <v>90.8</v>
      </c>
      <c r="AT38" s="35">
        <v>247.35</v>
      </c>
      <c r="AU38" s="35">
        <v>110.17</v>
      </c>
      <c r="AV38" s="35">
        <v>23.04</v>
      </c>
      <c r="AW38" s="35">
        <v>64.13</v>
      </c>
      <c r="AX38" s="35">
        <v>344.65</v>
      </c>
      <c r="AY38" s="35">
        <v>0</v>
      </c>
      <c r="AZ38" s="35">
        <v>48.22</v>
      </c>
      <c r="BA38" s="35">
        <v>43.86</v>
      </c>
      <c r="BB38" s="35">
        <v>87.3</v>
      </c>
      <c r="BC38" s="35">
        <v>25.99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0.34</v>
      </c>
      <c r="BJ38" s="35">
        <v>0</v>
      </c>
      <c r="BK38" s="35">
        <v>1.05</v>
      </c>
      <c r="BL38" s="35">
        <v>0</v>
      </c>
      <c r="BM38" s="35">
        <v>0.31</v>
      </c>
      <c r="BN38" s="35">
        <v>0</v>
      </c>
      <c r="BO38" s="35">
        <v>0</v>
      </c>
      <c r="BP38" s="35">
        <v>0</v>
      </c>
      <c r="BQ38" s="35">
        <v>7.0000000000000007E-2</v>
      </c>
      <c r="BR38" s="35">
        <v>0.11</v>
      </c>
      <c r="BS38" s="35">
        <v>1.02</v>
      </c>
      <c r="BT38" s="35">
        <v>0</v>
      </c>
      <c r="BU38" s="35">
        <v>0</v>
      </c>
      <c r="BV38" s="35">
        <v>0.17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148.35</v>
      </c>
      <c r="CC38" s="34">
        <v>28.783747000000002</v>
      </c>
      <c r="CE38" s="32">
        <v>29.32</v>
      </c>
      <c r="CG38" s="32">
        <v>34.6</v>
      </c>
      <c r="CH38" s="32">
        <v>19.77</v>
      </c>
      <c r="CI38" s="32">
        <v>27.18</v>
      </c>
      <c r="CJ38" s="32">
        <v>555.89</v>
      </c>
      <c r="CK38" s="32">
        <v>478.95</v>
      </c>
      <c r="CL38" s="32">
        <v>517.41999999999996</v>
      </c>
      <c r="CM38" s="32">
        <v>22.13</v>
      </c>
      <c r="CN38" s="32">
        <v>3.29</v>
      </c>
      <c r="CO38" s="32">
        <v>12.71</v>
      </c>
      <c r="CP38" s="32">
        <v>0</v>
      </c>
      <c r="CQ38" s="32">
        <v>0.9</v>
      </c>
      <c r="CR38" s="32">
        <v>17.444687999999999</v>
      </c>
    </row>
    <row r="39" spans="1:96" s="32" customFormat="1" ht="24">
      <c r="A39" s="32" t="str">
        <f>"16/8"</f>
        <v>16/8</v>
      </c>
      <c r="B39" s="33" t="s">
        <v>102</v>
      </c>
      <c r="C39" s="34" t="str">
        <f>"100"</f>
        <v>100</v>
      </c>
      <c r="D39" s="34">
        <v>15</v>
      </c>
      <c r="E39" s="34">
        <v>13.25</v>
      </c>
      <c r="F39" s="34">
        <v>12.92</v>
      </c>
      <c r="G39" s="34">
        <v>3.92</v>
      </c>
      <c r="H39" s="34">
        <v>10.72</v>
      </c>
      <c r="I39" s="34">
        <v>218.904</v>
      </c>
      <c r="J39" s="35">
        <v>5.97</v>
      </c>
      <c r="K39" s="35">
        <v>3.25</v>
      </c>
      <c r="L39" s="35">
        <v>0</v>
      </c>
      <c r="M39" s="35">
        <v>0</v>
      </c>
      <c r="N39" s="35">
        <v>1.1000000000000001</v>
      </c>
      <c r="O39" s="35">
        <v>9.09</v>
      </c>
      <c r="P39" s="35">
        <v>0.53</v>
      </c>
      <c r="Q39" s="35">
        <v>0</v>
      </c>
      <c r="R39" s="35">
        <v>0</v>
      </c>
      <c r="S39" s="35">
        <v>0.06</v>
      </c>
      <c r="T39" s="35">
        <v>1.65</v>
      </c>
      <c r="U39" s="35">
        <v>228.99</v>
      </c>
      <c r="V39" s="35">
        <v>230.81</v>
      </c>
      <c r="W39" s="35">
        <v>11.92</v>
      </c>
      <c r="X39" s="35">
        <v>18.32</v>
      </c>
      <c r="Y39" s="35">
        <v>130.44999999999999</v>
      </c>
      <c r="Z39" s="35">
        <v>2.17</v>
      </c>
      <c r="AA39" s="35">
        <v>0</v>
      </c>
      <c r="AB39" s="35">
        <v>0</v>
      </c>
      <c r="AC39" s="35">
        <v>0</v>
      </c>
      <c r="AD39" s="35">
        <v>2.62</v>
      </c>
      <c r="AE39" s="35">
        <v>0.06</v>
      </c>
      <c r="AF39" s="35">
        <v>0.11</v>
      </c>
      <c r="AG39" s="35">
        <v>3.29</v>
      </c>
      <c r="AH39" s="35">
        <v>6.42</v>
      </c>
      <c r="AI39" s="35">
        <v>0.2</v>
      </c>
      <c r="AJ39" s="35">
        <v>0</v>
      </c>
      <c r="AK39" s="35">
        <v>789.74</v>
      </c>
      <c r="AL39" s="35">
        <v>611.61</v>
      </c>
      <c r="AM39" s="35">
        <v>1136.44</v>
      </c>
      <c r="AN39" s="35">
        <v>1159.81</v>
      </c>
      <c r="AO39" s="35">
        <v>333.45</v>
      </c>
      <c r="AP39" s="35">
        <v>604.91999999999996</v>
      </c>
      <c r="AQ39" s="35">
        <v>162.02000000000001</v>
      </c>
      <c r="AR39" s="35">
        <v>625.72</v>
      </c>
      <c r="AS39" s="35">
        <v>810.54</v>
      </c>
      <c r="AT39" s="35">
        <v>794.45</v>
      </c>
      <c r="AU39" s="35">
        <v>1304.17</v>
      </c>
      <c r="AV39" s="35">
        <v>528.12</v>
      </c>
      <c r="AW39" s="35">
        <v>706.95</v>
      </c>
      <c r="AX39" s="35">
        <v>2518.42</v>
      </c>
      <c r="AY39" s="35">
        <v>206.63</v>
      </c>
      <c r="AZ39" s="35">
        <v>595.23</v>
      </c>
      <c r="BA39" s="35">
        <v>602.35</v>
      </c>
      <c r="BB39" s="35">
        <v>499.75</v>
      </c>
      <c r="BC39" s="35">
        <v>209.05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0.25</v>
      </c>
      <c r="BL39" s="35">
        <v>0</v>
      </c>
      <c r="BM39" s="35">
        <v>0.16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0.9</v>
      </c>
      <c r="BT39" s="35">
        <v>0</v>
      </c>
      <c r="BU39" s="35">
        <v>0</v>
      </c>
      <c r="BV39" s="35">
        <v>2.2599999999999998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85.95</v>
      </c>
      <c r="CC39" s="34">
        <v>59.265239000000001</v>
      </c>
      <c r="CE39" s="32">
        <v>0</v>
      </c>
      <c r="CG39" s="32">
        <v>26.68</v>
      </c>
      <c r="CH39" s="32">
        <v>13.82</v>
      </c>
      <c r="CI39" s="32">
        <v>20.25</v>
      </c>
      <c r="CJ39" s="32">
        <v>535.71</v>
      </c>
      <c r="CK39" s="32">
        <v>192.75</v>
      </c>
      <c r="CL39" s="32">
        <v>364.23</v>
      </c>
      <c r="CM39" s="32">
        <v>11.44</v>
      </c>
      <c r="CN39" s="32">
        <v>7.75</v>
      </c>
      <c r="CO39" s="32">
        <v>9.6</v>
      </c>
      <c r="CP39" s="32">
        <v>0</v>
      </c>
      <c r="CQ39" s="32">
        <v>0.5</v>
      </c>
      <c r="CR39" s="32">
        <v>36.13449</v>
      </c>
    </row>
    <row r="40" spans="1:96" s="32" customFormat="1">
      <c r="A40" s="32" t="str">
        <f>"2"</f>
        <v>2</v>
      </c>
      <c r="B40" s="33" t="s">
        <v>95</v>
      </c>
      <c r="C40" s="34" t="str">
        <f>"43,3"</f>
        <v>43,3</v>
      </c>
      <c r="D40" s="34">
        <v>2.86</v>
      </c>
      <c r="E40" s="34">
        <v>0</v>
      </c>
      <c r="F40" s="34">
        <v>0.28000000000000003</v>
      </c>
      <c r="G40" s="34">
        <v>0.28000000000000003</v>
      </c>
      <c r="H40" s="34">
        <v>20.309999999999999</v>
      </c>
      <c r="I40" s="34">
        <v>96.949132999999975</v>
      </c>
      <c r="J40" s="35">
        <v>0</v>
      </c>
      <c r="K40" s="35">
        <v>0</v>
      </c>
      <c r="L40" s="35">
        <v>0</v>
      </c>
      <c r="M40" s="35">
        <v>0</v>
      </c>
      <c r="N40" s="35">
        <v>0.48</v>
      </c>
      <c r="O40" s="35">
        <v>19.739999999999998</v>
      </c>
      <c r="P40" s="35">
        <v>0.09</v>
      </c>
      <c r="Q40" s="35">
        <v>0</v>
      </c>
      <c r="R40" s="35">
        <v>0</v>
      </c>
      <c r="S40" s="35">
        <v>0</v>
      </c>
      <c r="T40" s="35">
        <v>0.78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138.25</v>
      </c>
      <c r="AL40" s="35">
        <v>143.9</v>
      </c>
      <c r="AM40" s="35">
        <v>220.38</v>
      </c>
      <c r="AN40" s="35">
        <v>73.08</v>
      </c>
      <c r="AO40" s="35">
        <v>43.32</v>
      </c>
      <c r="AP40" s="35">
        <v>86.64</v>
      </c>
      <c r="AQ40" s="35">
        <v>32.770000000000003</v>
      </c>
      <c r="AR40" s="35">
        <v>156.71</v>
      </c>
      <c r="AS40" s="35">
        <v>97.19</v>
      </c>
      <c r="AT40" s="35">
        <v>135.62</v>
      </c>
      <c r="AU40" s="35">
        <v>111.88</v>
      </c>
      <c r="AV40" s="35">
        <v>58.77</v>
      </c>
      <c r="AW40" s="35">
        <v>103.97</v>
      </c>
      <c r="AX40" s="35">
        <v>869.45</v>
      </c>
      <c r="AY40" s="35">
        <v>0</v>
      </c>
      <c r="AZ40" s="35">
        <v>283.29000000000002</v>
      </c>
      <c r="BA40" s="35">
        <v>123.18</v>
      </c>
      <c r="BB40" s="35">
        <v>81.75</v>
      </c>
      <c r="BC40" s="35">
        <v>64.790000000000006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0.03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16.93</v>
      </c>
      <c r="CC40" s="34">
        <v>2.7455660000000002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2.2879719999999999</v>
      </c>
    </row>
    <row r="41" spans="1:96" s="32" customFormat="1">
      <c r="A41" s="32" t="str">
        <f>"3"</f>
        <v>3</v>
      </c>
      <c r="B41" s="33" t="s">
        <v>103</v>
      </c>
      <c r="C41" s="34" t="str">
        <f>"38,8"</f>
        <v>38,8</v>
      </c>
      <c r="D41" s="34">
        <v>2.56</v>
      </c>
      <c r="E41" s="34">
        <v>0</v>
      </c>
      <c r="F41" s="34">
        <v>0.47</v>
      </c>
      <c r="G41" s="34">
        <v>0.47</v>
      </c>
      <c r="H41" s="34">
        <v>16.18</v>
      </c>
      <c r="I41" s="34">
        <v>75.031439999999989</v>
      </c>
      <c r="J41" s="35">
        <v>0.08</v>
      </c>
      <c r="K41" s="35">
        <v>0</v>
      </c>
      <c r="L41" s="35">
        <v>0</v>
      </c>
      <c r="M41" s="35">
        <v>0</v>
      </c>
      <c r="N41" s="35">
        <v>0.47</v>
      </c>
      <c r="O41" s="35">
        <v>12.49</v>
      </c>
      <c r="P41" s="35">
        <v>3.22</v>
      </c>
      <c r="Q41" s="35">
        <v>0</v>
      </c>
      <c r="R41" s="35">
        <v>0</v>
      </c>
      <c r="S41" s="35">
        <v>0.39</v>
      </c>
      <c r="T41" s="35">
        <v>0.97</v>
      </c>
      <c r="U41" s="35">
        <v>236.68</v>
      </c>
      <c r="V41" s="35">
        <v>95.06</v>
      </c>
      <c r="W41" s="35">
        <v>13.58</v>
      </c>
      <c r="X41" s="35">
        <v>18.239999999999998</v>
      </c>
      <c r="Y41" s="35">
        <v>61.3</v>
      </c>
      <c r="Z41" s="35">
        <v>1.51</v>
      </c>
      <c r="AA41" s="35">
        <v>0</v>
      </c>
      <c r="AB41" s="35">
        <v>1.94</v>
      </c>
      <c r="AC41" s="35">
        <v>0.39</v>
      </c>
      <c r="AD41" s="35">
        <v>0.54</v>
      </c>
      <c r="AE41" s="35">
        <v>7.0000000000000007E-2</v>
      </c>
      <c r="AF41" s="35">
        <v>0.03</v>
      </c>
      <c r="AG41" s="35">
        <v>0.27</v>
      </c>
      <c r="AH41" s="35">
        <v>0.78</v>
      </c>
      <c r="AI41" s="35">
        <v>0</v>
      </c>
      <c r="AJ41" s="35">
        <v>0</v>
      </c>
      <c r="AK41" s="35">
        <v>0</v>
      </c>
      <c r="AL41" s="35">
        <v>0</v>
      </c>
      <c r="AM41" s="35">
        <v>165.68</v>
      </c>
      <c r="AN41" s="35">
        <v>86.52</v>
      </c>
      <c r="AO41" s="35">
        <v>36.08</v>
      </c>
      <c r="AP41" s="35">
        <v>76.819999999999993</v>
      </c>
      <c r="AQ41" s="35">
        <v>31.04</v>
      </c>
      <c r="AR41" s="35">
        <v>143.94999999999999</v>
      </c>
      <c r="AS41" s="35">
        <v>115.24</v>
      </c>
      <c r="AT41" s="35">
        <v>112.91</v>
      </c>
      <c r="AU41" s="35">
        <v>180.03</v>
      </c>
      <c r="AV41" s="35">
        <v>48.11</v>
      </c>
      <c r="AW41" s="35">
        <v>120.28</v>
      </c>
      <c r="AX41" s="35">
        <v>593.25</v>
      </c>
      <c r="AY41" s="35">
        <v>0</v>
      </c>
      <c r="AZ41" s="35">
        <v>204.09</v>
      </c>
      <c r="BA41" s="35">
        <v>112.91</v>
      </c>
      <c r="BB41" s="35">
        <v>69.84</v>
      </c>
      <c r="BC41" s="35">
        <v>50.44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0.05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0.19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18.239999999999998</v>
      </c>
      <c r="CC41" s="34">
        <v>2.5375200000000002</v>
      </c>
      <c r="CE41" s="32">
        <v>0.32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2.1145999999999998</v>
      </c>
    </row>
    <row r="42" spans="1:96" s="28" customFormat="1">
      <c r="A42" s="28" t="str">
        <f>"6/10"</f>
        <v>6/10</v>
      </c>
      <c r="B42" s="29" t="s">
        <v>104</v>
      </c>
      <c r="C42" s="30" t="str">
        <f>"200"</f>
        <v>200</v>
      </c>
      <c r="D42" s="30">
        <v>1.02</v>
      </c>
      <c r="E42" s="30">
        <v>0</v>
      </c>
      <c r="F42" s="30">
        <v>0.06</v>
      </c>
      <c r="G42" s="30">
        <v>0.06</v>
      </c>
      <c r="H42" s="30">
        <v>18.29</v>
      </c>
      <c r="I42" s="30">
        <v>69.016159999999999</v>
      </c>
      <c r="J42" s="31">
        <v>0.02</v>
      </c>
      <c r="K42" s="31">
        <v>0</v>
      </c>
      <c r="L42" s="31">
        <v>0</v>
      </c>
      <c r="M42" s="31">
        <v>0</v>
      </c>
      <c r="N42" s="31">
        <v>14.3</v>
      </c>
      <c r="O42" s="31">
        <v>0.56999999999999995</v>
      </c>
      <c r="P42" s="31">
        <v>3.42</v>
      </c>
      <c r="Q42" s="31">
        <v>0</v>
      </c>
      <c r="R42" s="31">
        <v>0</v>
      </c>
      <c r="S42" s="31">
        <v>0.3</v>
      </c>
      <c r="T42" s="31">
        <v>0.81</v>
      </c>
      <c r="U42" s="31">
        <v>3.42</v>
      </c>
      <c r="V42" s="31">
        <v>340.11</v>
      </c>
      <c r="W42" s="31">
        <v>31.19</v>
      </c>
      <c r="X42" s="31">
        <v>19.95</v>
      </c>
      <c r="Y42" s="31">
        <v>27.16</v>
      </c>
      <c r="Z42" s="31">
        <v>0.64</v>
      </c>
      <c r="AA42" s="31">
        <v>0</v>
      </c>
      <c r="AB42" s="31">
        <v>630</v>
      </c>
      <c r="AC42" s="31">
        <v>116.6</v>
      </c>
      <c r="AD42" s="31">
        <v>1.1000000000000001</v>
      </c>
      <c r="AE42" s="31">
        <v>0.02</v>
      </c>
      <c r="AF42" s="31">
        <v>0.04</v>
      </c>
      <c r="AG42" s="31">
        <v>0.51</v>
      </c>
      <c r="AH42" s="31">
        <v>0.78</v>
      </c>
      <c r="AI42" s="31">
        <v>0.32</v>
      </c>
      <c r="AJ42" s="31">
        <v>0</v>
      </c>
      <c r="AK42" s="31">
        <v>0.01</v>
      </c>
      <c r="AL42" s="31">
        <v>0.01</v>
      </c>
      <c r="AM42" s="31">
        <v>0.01</v>
      </c>
      <c r="AN42" s="31">
        <v>0.02</v>
      </c>
      <c r="AO42" s="31">
        <v>0</v>
      </c>
      <c r="AP42" s="31">
        <v>0.01</v>
      </c>
      <c r="AQ42" s="31">
        <v>0</v>
      </c>
      <c r="AR42" s="31">
        <v>0.01</v>
      </c>
      <c r="AS42" s="31">
        <v>0.01</v>
      </c>
      <c r="AT42" s="31">
        <v>0.01</v>
      </c>
      <c r="AU42" s="31">
        <v>0.06</v>
      </c>
      <c r="AV42" s="31">
        <v>0</v>
      </c>
      <c r="AW42" s="31">
        <v>0.01</v>
      </c>
      <c r="AX42" s="31">
        <v>0.03</v>
      </c>
      <c r="AY42" s="31">
        <v>0</v>
      </c>
      <c r="AZ42" s="31">
        <v>0.02</v>
      </c>
      <c r="BA42" s="31">
        <v>0.01</v>
      </c>
      <c r="BB42" s="31">
        <v>0.01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0.01</v>
      </c>
      <c r="BT42" s="31">
        <v>0</v>
      </c>
      <c r="BU42" s="31">
        <v>0</v>
      </c>
      <c r="BV42" s="31">
        <v>0.01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214.01</v>
      </c>
      <c r="CC42" s="30">
        <v>4.7519999999999998</v>
      </c>
      <c r="CE42" s="28">
        <v>105</v>
      </c>
      <c r="CG42" s="28">
        <v>0.72</v>
      </c>
      <c r="CH42" s="28">
        <v>0.72</v>
      </c>
      <c r="CI42" s="28">
        <v>0.72</v>
      </c>
      <c r="CJ42" s="28">
        <v>77.08</v>
      </c>
      <c r="CK42" s="28">
        <v>30.37</v>
      </c>
      <c r="CL42" s="28">
        <v>53.73</v>
      </c>
      <c r="CM42" s="28">
        <v>7.7</v>
      </c>
      <c r="CN42" s="28">
        <v>4.55</v>
      </c>
      <c r="CO42" s="28">
        <v>6.12</v>
      </c>
      <c r="CP42" s="28">
        <v>5</v>
      </c>
      <c r="CQ42" s="28">
        <v>0</v>
      </c>
      <c r="CR42" s="28">
        <v>2.88</v>
      </c>
    </row>
    <row r="43" spans="1:96" s="36" customFormat="1" ht="11.4">
      <c r="B43" s="37" t="s">
        <v>112</v>
      </c>
      <c r="C43" s="38"/>
      <c r="D43" s="38">
        <v>33.5</v>
      </c>
      <c r="E43" s="38">
        <v>13.91</v>
      </c>
      <c r="F43" s="38">
        <v>30.28</v>
      </c>
      <c r="G43" s="38">
        <v>16.61</v>
      </c>
      <c r="H43" s="38">
        <v>122.98</v>
      </c>
      <c r="I43" s="38">
        <v>878.52</v>
      </c>
      <c r="J43" s="39">
        <v>10.220000000000001</v>
      </c>
      <c r="K43" s="39">
        <v>10.5</v>
      </c>
      <c r="L43" s="39">
        <v>0</v>
      </c>
      <c r="M43" s="39">
        <v>0</v>
      </c>
      <c r="N43" s="39">
        <v>38.01</v>
      </c>
      <c r="O43" s="39">
        <v>72.97</v>
      </c>
      <c r="P43" s="39">
        <v>12</v>
      </c>
      <c r="Q43" s="39">
        <v>0</v>
      </c>
      <c r="R43" s="39">
        <v>0</v>
      </c>
      <c r="S43" s="39">
        <v>1.44</v>
      </c>
      <c r="T43" s="39">
        <v>9.4700000000000006</v>
      </c>
      <c r="U43" s="39">
        <v>1064.6600000000001</v>
      </c>
      <c r="V43" s="39">
        <v>1920.3</v>
      </c>
      <c r="W43" s="39">
        <v>144.55000000000001</v>
      </c>
      <c r="X43" s="39">
        <v>119.09</v>
      </c>
      <c r="Y43" s="39">
        <v>383.58</v>
      </c>
      <c r="Z43" s="39">
        <v>6.71</v>
      </c>
      <c r="AA43" s="39">
        <v>22.5</v>
      </c>
      <c r="AB43" s="39">
        <v>1653.54</v>
      </c>
      <c r="AC43" s="39">
        <v>350.81</v>
      </c>
      <c r="AD43" s="39">
        <v>9.5</v>
      </c>
      <c r="AE43" s="39">
        <v>0.36</v>
      </c>
      <c r="AF43" s="39">
        <v>0.36</v>
      </c>
      <c r="AG43" s="39">
        <v>6.76</v>
      </c>
      <c r="AH43" s="39">
        <v>12.78</v>
      </c>
      <c r="AI43" s="39">
        <v>40.31</v>
      </c>
      <c r="AJ43" s="39">
        <v>0</v>
      </c>
      <c r="AK43" s="39">
        <v>1055.19</v>
      </c>
      <c r="AL43" s="39">
        <v>906.97</v>
      </c>
      <c r="AM43" s="39">
        <v>1729.8</v>
      </c>
      <c r="AN43" s="39">
        <v>1531.72</v>
      </c>
      <c r="AO43" s="39">
        <v>464.11</v>
      </c>
      <c r="AP43" s="39">
        <v>910.1</v>
      </c>
      <c r="AQ43" s="39">
        <v>284.36</v>
      </c>
      <c r="AR43" s="39">
        <v>1080.03</v>
      </c>
      <c r="AS43" s="39">
        <v>1190.49</v>
      </c>
      <c r="AT43" s="39">
        <v>1424.9</v>
      </c>
      <c r="AU43" s="39">
        <v>1859.41</v>
      </c>
      <c r="AV43" s="39">
        <v>683.53</v>
      </c>
      <c r="AW43" s="39">
        <v>1047.1199999999999</v>
      </c>
      <c r="AX43" s="39">
        <v>4625.24</v>
      </c>
      <c r="AY43" s="39">
        <v>206.63</v>
      </c>
      <c r="AZ43" s="39">
        <v>1184.75</v>
      </c>
      <c r="BA43" s="39">
        <v>935.05</v>
      </c>
      <c r="BB43" s="39">
        <v>785.87</v>
      </c>
      <c r="BC43" s="39">
        <v>370.11</v>
      </c>
      <c r="BD43" s="39">
        <v>0.11</v>
      </c>
      <c r="BE43" s="39">
        <v>0.05</v>
      </c>
      <c r="BF43" s="39">
        <v>0.03</v>
      </c>
      <c r="BG43" s="39">
        <v>0.06</v>
      </c>
      <c r="BH43" s="39">
        <v>7.0000000000000007E-2</v>
      </c>
      <c r="BI43" s="39">
        <v>0.34</v>
      </c>
      <c r="BJ43" s="39">
        <v>0</v>
      </c>
      <c r="BK43" s="39">
        <v>2.0699999999999998</v>
      </c>
      <c r="BL43" s="39">
        <v>0</v>
      </c>
      <c r="BM43" s="39">
        <v>0.91</v>
      </c>
      <c r="BN43" s="39">
        <v>0.05</v>
      </c>
      <c r="BO43" s="39">
        <v>0.1</v>
      </c>
      <c r="BP43" s="39">
        <v>0</v>
      </c>
      <c r="BQ43" s="39">
        <v>7.0000000000000007E-2</v>
      </c>
      <c r="BR43" s="39">
        <v>0.12</v>
      </c>
      <c r="BS43" s="39">
        <v>4.5199999999999996</v>
      </c>
      <c r="BT43" s="39">
        <v>0</v>
      </c>
      <c r="BU43" s="39">
        <v>0</v>
      </c>
      <c r="BV43" s="39">
        <v>9.2100000000000009</v>
      </c>
      <c r="BW43" s="39">
        <v>0.04</v>
      </c>
      <c r="BX43" s="39">
        <v>0</v>
      </c>
      <c r="BY43" s="39">
        <v>0</v>
      </c>
      <c r="BZ43" s="39">
        <v>0</v>
      </c>
      <c r="CA43" s="39">
        <v>0</v>
      </c>
      <c r="CB43" s="39">
        <v>803.87</v>
      </c>
      <c r="CC43" s="38">
        <f>SUM($CC$35:$CC$42)</f>
        <v>142.35613700000002</v>
      </c>
      <c r="CD43" s="36">
        <f>$I$43/$I$47*100</f>
        <v>36.748779600185721</v>
      </c>
      <c r="CE43" s="36">
        <v>298.08999999999997</v>
      </c>
      <c r="CG43" s="36">
        <v>104.7</v>
      </c>
      <c r="CH43" s="36">
        <v>55.73</v>
      </c>
      <c r="CI43" s="36">
        <v>80.22</v>
      </c>
      <c r="CJ43" s="36">
        <v>2999.18</v>
      </c>
      <c r="CK43" s="36">
        <v>1408.82</v>
      </c>
      <c r="CL43" s="36">
        <v>2204</v>
      </c>
      <c r="CM43" s="36">
        <v>76.39</v>
      </c>
      <c r="CN43" s="36">
        <v>39.270000000000003</v>
      </c>
      <c r="CO43" s="36">
        <v>57.83</v>
      </c>
      <c r="CP43" s="36">
        <v>8</v>
      </c>
      <c r="CQ43" s="36">
        <v>2.2000000000000002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"13"</f>
        <v>13</v>
      </c>
      <c r="B45" s="29" t="s">
        <v>107</v>
      </c>
      <c r="C45" s="30" t="str">
        <f>"160"</f>
        <v>160</v>
      </c>
      <c r="D45" s="30">
        <v>0.64</v>
      </c>
      <c r="E45" s="30">
        <v>0</v>
      </c>
      <c r="F45" s="30">
        <v>0.64</v>
      </c>
      <c r="G45" s="30">
        <v>0.64</v>
      </c>
      <c r="H45" s="30">
        <v>18.559999999999999</v>
      </c>
      <c r="I45" s="30">
        <v>77.888000000000005</v>
      </c>
      <c r="J45" s="31">
        <v>0.16</v>
      </c>
      <c r="K45" s="31">
        <v>0</v>
      </c>
      <c r="L45" s="31">
        <v>0</v>
      </c>
      <c r="M45" s="31">
        <v>0</v>
      </c>
      <c r="N45" s="31">
        <v>14.4</v>
      </c>
      <c r="O45" s="31">
        <v>1.28</v>
      </c>
      <c r="P45" s="31">
        <v>2.88</v>
      </c>
      <c r="Q45" s="31">
        <v>0</v>
      </c>
      <c r="R45" s="31">
        <v>0</v>
      </c>
      <c r="S45" s="31">
        <v>1.28</v>
      </c>
      <c r="T45" s="31">
        <v>0.8</v>
      </c>
      <c r="U45" s="31">
        <v>41.6</v>
      </c>
      <c r="V45" s="31">
        <v>444.8</v>
      </c>
      <c r="W45" s="31">
        <v>25.6</v>
      </c>
      <c r="X45" s="31">
        <v>14.4</v>
      </c>
      <c r="Y45" s="31">
        <v>17.600000000000001</v>
      </c>
      <c r="Z45" s="31">
        <v>3.52</v>
      </c>
      <c r="AA45" s="31">
        <v>0</v>
      </c>
      <c r="AB45" s="31">
        <v>48</v>
      </c>
      <c r="AC45" s="31">
        <v>8</v>
      </c>
      <c r="AD45" s="31">
        <v>0.32</v>
      </c>
      <c r="AE45" s="31">
        <v>0.05</v>
      </c>
      <c r="AF45" s="31">
        <v>0.03</v>
      </c>
      <c r="AG45" s="31">
        <v>0.48</v>
      </c>
      <c r="AH45" s="31">
        <v>0.64</v>
      </c>
      <c r="AI45" s="31">
        <v>16</v>
      </c>
      <c r="AJ45" s="31">
        <v>0</v>
      </c>
      <c r="AK45" s="31">
        <v>19.2</v>
      </c>
      <c r="AL45" s="31">
        <v>20.8</v>
      </c>
      <c r="AM45" s="31">
        <v>30.4</v>
      </c>
      <c r="AN45" s="31">
        <v>28.8</v>
      </c>
      <c r="AO45" s="31">
        <v>4.8</v>
      </c>
      <c r="AP45" s="31">
        <v>17.600000000000001</v>
      </c>
      <c r="AQ45" s="31">
        <v>4.8</v>
      </c>
      <c r="AR45" s="31">
        <v>14.4</v>
      </c>
      <c r="AS45" s="31">
        <v>27.2</v>
      </c>
      <c r="AT45" s="31">
        <v>16</v>
      </c>
      <c r="AU45" s="31">
        <v>124.8</v>
      </c>
      <c r="AV45" s="31">
        <v>11.2</v>
      </c>
      <c r="AW45" s="31">
        <v>22.4</v>
      </c>
      <c r="AX45" s="31">
        <v>67.2</v>
      </c>
      <c r="AY45" s="31">
        <v>0</v>
      </c>
      <c r="AZ45" s="31">
        <v>20.8</v>
      </c>
      <c r="BA45" s="31">
        <v>25.6</v>
      </c>
      <c r="BB45" s="31">
        <v>9.6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138.08000000000001</v>
      </c>
      <c r="CC45" s="30">
        <v>26.88</v>
      </c>
      <c r="CE45" s="28">
        <v>8</v>
      </c>
      <c r="CG45" s="28">
        <v>3.2</v>
      </c>
      <c r="CH45" s="28">
        <v>3.2</v>
      </c>
      <c r="CI45" s="28">
        <v>3.2</v>
      </c>
      <c r="CJ45" s="28">
        <v>240</v>
      </c>
      <c r="CK45" s="28">
        <v>240</v>
      </c>
      <c r="CL45" s="28">
        <v>240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22.4</v>
      </c>
    </row>
    <row r="46" spans="1:96" s="36" customFormat="1" ht="11.4">
      <c r="B46" s="37" t="s">
        <v>114</v>
      </c>
      <c r="C46" s="38"/>
      <c r="D46" s="38">
        <v>0.64</v>
      </c>
      <c r="E46" s="38">
        <v>0</v>
      </c>
      <c r="F46" s="38">
        <v>0.64</v>
      </c>
      <c r="G46" s="38">
        <v>0.64</v>
      </c>
      <c r="H46" s="38">
        <v>18.559999999999999</v>
      </c>
      <c r="I46" s="38">
        <v>77.89</v>
      </c>
      <c r="J46" s="39">
        <v>0.16</v>
      </c>
      <c r="K46" s="39">
        <v>0</v>
      </c>
      <c r="L46" s="39">
        <v>0</v>
      </c>
      <c r="M46" s="39">
        <v>0</v>
      </c>
      <c r="N46" s="39">
        <v>14.4</v>
      </c>
      <c r="O46" s="39">
        <v>1.28</v>
      </c>
      <c r="P46" s="39">
        <v>2.88</v>
      </c>
      <c r="Q46" s="39">
        <v>0</v>
      </c>
      <c r="R46" s="39">
        <v>0</v>
      </c>
      <c r="S46" s="39">
        <v>1.28</v>
      </c>
      <c r="T46" s="39">
        <v>0.8</v>
      </c>
      <c r="U46" s="39">
        <v>41.6</v>
      </c>
      <c r="V46" s="39">
        <v>444.8</v>
      </c>
      <c r="W46" s="39">
        <v>25.6</v>
      </c>
      <c r="X46" s="39">
        <v>14.4</v>
      </c>
      <c r="Y46" s="39">
        <v>17.600000000000001</v>
      </c>
      <c r="Z46" s="39">
        <v>3.52</v>
      </c>
      <c r="AA46" s="39">
        <v>0</v>
      </c>
      <c r="AB46" s="39">
        <v>48</v>
      </c>
      <c r="AC46" s="39">
        <v>8</v>
      </c>
      <c r="AD46" s="39">
        <v>0.32</v>
      </c>
      <c r="AE46" s="39">
        <v>0.05</v>
      </c>
      <c r="AF46" s="39">
        <v>0.03</v>
      </c>
      <c r="AG46" s="39">
        <v>0.48</v>
      </c>
      <c r="AH46" s="39">
        <v>0.64</v>
      </c>
      <c r="AI46" s="39">
        <v>16</v>
      </c>
      <c r="AJ46" s="39">
        <v>0</v>
      </c>
      <c r="AK46" s="39">
        <v>19.2</v>
      </c>
      <c r="AL46" s="39">
        <v>20.8</v>
      </c>
      <c r="AM46" s="39">
        <v>30.4</v>
      </c>
      <c r="AN46" s="39">
        <v>28.8</v>
      </c>
      <c r="AO46" s="39">
        <v>4.8</v>
      </c>
      <c r="AP46" s="39">
        <v>17.600000000000001</v>
      </c>
      <c r="AQ46" s="39">
        <v>4.8</v>
      </c>
      <c r="AR46" s="39">
        <v>14.4</v>
      </c>
      <c r="AS46" s="39">
        <v>27.2</v>
      </c>
      <c r="AT46" s="39">
        <v>16</v>
      </c>
      <c r="AU46" s="39">
        <v>124.8</v>
      </c>
      <c r="AV46" s="39">
        <v>11.2</v>
      </c>
      <c r="AW46" s="39">
        <v>22.4</v>
      </c>
      <c r="AX46" s="39">
        <v>67.2</v>
      </c>
      <c r="AY46" s="39">
        <v>0</v>
      </c>
      <c r="AZ46" s="39">
        <v>20.8</v>
      </c>
      <c r="BA46" s="39">
        <v>25.6</v>
      </c>
      <c r="BB46" s="39">
        <v>9.6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138.08000000000001</v>
      </c>
      <c r="CC46" s="38">
        <f>SUM($CC$44:$CC$45)</f>
        <v>26.88</v>
      </c>
      <c r="CD46" s="36">
        <f>$I$46/$I$47*100</f>
        <v>3.2581642342331034</v>
      </c>
      <c r="CE46" s="36">
        <v>8</v>
      </c>
      <c r="CG46" s="36">
        <v>3.2</v>
      </c>
      <c r="CH46" s="36">
        <v>3.2</v>
      </c>
      <c r="CI46" s="36">
        <v>3.2</v>
      </c>
      <c r="CJ46" s="36">
        <v>240</v>
      </c>
      <c r="CK46" s="36">
        <v>240</v>
      </c>
      <c r="CL46" s="36">
        <v>240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87.16</v>
      </c>
      <c r="E47" s="38">
        <v>43.59</v>
      </c>
      <c r="F47" s="38">
        <v>80.38</v>
      </c>
      <c r="G47" s="38">
        <v>31.03</v>
      </c>
      <c r="H47" s="38">
        <v>342</v>
      </c>
      <c r="I47" s="38">
        <v>2390.61</v>
      </c>
      <c r="J47" s="39">
        <v>32.090000000000003</v>
      </c>
      <c r="K47" s="39">
        <v>18.71</v>
      </c>
      <c r="L47" s="39">
        <v>0</v>
      </c>
      <c r="M47" s="39">
        <v>0</v>
      </c>
      <c r="N47" s="39">
        <v>131.53</v>
      </c>
      <c r="O47" s="39">
        <v>181.84</v>
      </c>
      <c r="P47" s="39">
        <v>28.63</v>
      </c>
      <c r="Q47" s="39">
        <v>0</v>
      </c>
      <c r="R47" s="39">
        <v>0</v>
      </c>
      <c r="S47" s="39">
        <v>5.33</v>
      </c>
      <c r="T47" s="39">
        <v>26.11</v>
      </c>
      <c r="U47" s="39">
        <v>3089.23</v>
      </c>
      <c r="V47" s="39">
        <v>4921.5200000000004</v>
      </c>
      <c r="W47" s="39">
        <v>650.6</v>
      </c>
      <c r="X47" s="39">
        <v>287.64999999999998</v>
      </c>
      <c r="Y47" s="39">
        <v>1084.0899999999999</v>
      </c>
      <c r="Z47" s="39">
        <v>21.48</v>
      </c>
      <c r="AA47" s="39">
        <v>298.85000000000002</v>
      </c>
      <c r="AB47" s="39">
        <v>3292.72</v>
      </c>
      <c r="AC47" s="39">
        <v>986.09</v>
      </c>
      <c r="AD47" s="39">
        <v>18.13</v>
      </c>
      <c r="AE47" s="39">
        <v>0.87</v>
      </c>
      <c r="AF47" s="39">
        <v>1.39</v>
      </c>
      <c r="AG47" s="39">
        <v>13.96</v>
      </c>
      <c r="AH47" s="39">
        <v>29.67</v>
      </c>
      <c r="AI47" s="39">
        <v>105.59</v>
      </c>
      <c r="AJ47" s="39">
        <v>0</v>
      </c>
      <c r="AK47" s="39">
        <v>3417.96</v>
      </c>
      <c r="AL47" s="39">
        <v>2993.07</v>
      </c>
      <c r="AM47" s="39">
        <v>5293.73</v>
      </c>
      <c r="AN47" s="39">
        <v>4317.47</v>
      </c>
      <c r="AO47" s="39">
        <v>1484.59</v>
      </c>
      <c r="AP47" s="39">
        <v>2716.32</v>
      </c>
      <c r="AQ47" s="39">
        <v>877.35</v>
      </c>
      <c r="AR47" s="39">
        <v>3244.83</v>
      </c>
      <c r="AS47" s="39">
        <v>3059.08</v>
      </c>
      <c r="AT47" s="39">
        <v>3619.12</v>
      </c>
      <c r="AU47" s="39">
        <v>4932.6499999999996</v>
      </c>
      <c r="AV47" s="39">
        <v>1714.48</v>
      </c>
      <c r="AW47" s="39">
        <v>2562.37</v>
      </c>
      <c r="AX47" s="39">
        <v>12163.95</v>
      </c>
      <c r="AY47" s="39">
        <v>403.79</v>
      </c>
      <c r="AZ47" s="39">
        <v>3211.96</v>
      </c>
      <c r="BA47" s="39">
        <v>2818.21</v>
      </c>
      <c r="BB47" s="39">
        <v>2469.02</v>
      </c>
      <c r="BC47" s="39">
        <v>1145.99</v>
      </c>
      <c r="BD47" s="39">
        <v>0.49</v>
      </c>
      <c r="BE47" s="39">
        <v>0.23</v>
      </c>
      <c r="BF47" s="39">
        <v>0.12</v>
      </c>
      <c r="BG47" s="39">
        <v>0.28000000000000003</v>
      </c>
      <c r="BH47" s="39">
        <v>0.32</v>
      </c>
      <c r="BI47" s="39">
        <v>1.47</v>
      </c>
      <c r="BJ47" s="39">
        <v>0</v>
      </c>
      <c r="BK47" s="39">
        <v>6.13</v>
      </c>
      <c r="BL47" s="39">
        <v>0</v>
      </c>
      <c r="BM47" s="39">
        <v>2.34</v>
      </c>
      <c r="BN47" s="39">
        <v>0.09</v>
      </c>
      <c r="BO47" s="39">
        <v>0.17</v>
      </c>
      <c r="BP47" s="39">
        <v>0</v>
      </c>
      <c r="BQ47" s="39">
        <v>0.28000000000000003</v>
      </c>
      <c r="BR47" s="39">
        <v>0.47</v>
      </c>
      <c r="BS47" s="39">
        <v>9.9499999999999993</v>
      </c>
      <c r="BT47" s="39">
        <v>0</v>
      </c>
      <c r="BU47" s="39">
        <v>0</v>
      </c>
      <c r="BV47" s="39">
        <v>16.489999999999998</v>
      </c>
      <c r="BW47" s="39">
        <v>0.12</v>
      </c>
      <c r="BX47" s="39">
        <v>0</v>
      </c>
      <c r="BY47" s="39">
        <v>0</v>
      </c>
      <c r="BZ47" s="39">
        <v>0</v>
      </c>
      <c r="CA47" s="39">
        <v>0</v>
      </c>
      <c r="CB47" s="39">
        <v>2746.35</v>
      </c>
      <c r="CC47" s="38">
        <v>411.00207399999999</v>
      </c>
      <c r="CE47" s="36">
        <v>847.64</v>
      </c>
      <c r="CG47" s="36">
        <v>335.41</v>
      </c>
      <c r="CH47" s="36">
        <v>188.18</v>
      </c>
      <c r="CI47" s="36">
        <v>261.79000000000002</v>
      </c>
      <c r="CJ47" s="36">
        <v>12552.09</v>
      </c>
      <c r="CK47" s="36">
        <v>6194.13</v>
      </c>
      <c r="CL47" s="36">
        <v>9373.11</v>
      </c>
      <c r="CM47" s="36">
        <v>244.22</v>
      </c>
      <c r="CN47" s="36">
        <v>143.24</v>
      </c>
      <c r="CO47" s="36">
        <v>193.73</v>
      </c>
      <c r="CP47" s="36">
        <v>36.4</v>
      </c>
      <c r="CQ47" s="36">
        <v>6.34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15</v>
      </c>
      <c r="E49" s="16"/>
      <c r="F49" s="16">
        <v>31</v>
      </c>
      <c r="G49" s="16"/>
      <c r="H49" s="16">
        <v>54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1:CC51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135</v>
      </c>
      <c r="B15" s="76" t="s">
        <v>134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136</v>
      </c>
      <c r="B18" s="58" t="s">
        <v>137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138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139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140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144</v>
      </c>
      <c r="C29" s="84" t="s">
        <v>148</v>
      </c>
      <c r="D29" s="53" t="s">
        <v>107</v>
      </c>
      <c r="E29" s="54">
        <v>160</v>
      </c>
      <c r="F29" s="55">
        <v>26.88</v>
      </c>
      <c r="G29" s="54">
        <v>77.888000000000005</v>
      </c>
      <c r="H29" s="54">
        <v>0.64</v>
      </c>
      <c r="I29" s="54">
        <v>0.64</v>
      </c>
      <c r="J29" s="56">
        <v>18.559999999999999</v>
      </c>
    </row>
    <row r="30" spans="1:10" hidden="1">
      <c r="A30" s="57"/>
      <c r="B30" s="82" t="s">
        <v>141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145</v>
      </c>
      <c r="B33" s="51" t="s">
        <v>131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146</v>
      </c>
      <c r="B39" s="76" t="s">
        <v>147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144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45637.370312500003</v>
      </c>
      <c r="C1">
        <f>YEAR(Дата_Сост)</f>
        <v>2024</v>
      </c>
      <c r="D1">
        <f>MONTH(Дата_Сост)</f>
        <v>12</v>
      </c>
      <c r="E1">
        <f>DAY(Дата_Сост)</f>
        <v>11</v>
      </c>
    </row>
    <row r="2" spans="1:5">
      <c r="A2" t="s">
        <v>82</v>
      </c>
      <c r="B2" s="2">
        <v>45626.578796296293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2024-11-30T08:55:46Z</dcterms:modified>
</cp:coreProperties>
</file>