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2.1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'12.12.2024'!$A$3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5"/>
  <c r="CD36"/>
  <c r="CD28"/>
  <c r="CD25"/>
  <c r="CD16"/>
  <c r="CC48"/>
  <c r="A47"/>
  <c r="C47"/>
  <c r="C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<sst xmlns="http://schemas.openxmlformats.org/spreadsheetml/2006/main" count="182" uniqueCount="153">
  <si>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</si>
  <si>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</si>
  <si>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</si>
  <si>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</si>
  <si>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</si>
  <si>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</si>
  <si>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</si>
  <si>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</si>
  <si>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</si>
  <si>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</si>
  <si>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</si>
  <si>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</si>
  <si>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</si>
  <si>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</si>
  <si>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</si>
  <si>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</si>
  <si>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</si>
  <si>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</si>
  <si>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</si>
  <si>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</si>
  <si>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</si>
  <si>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</si>
  <si>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</si>
  <si>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</si>
  <si>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</si>
  <si>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</si>
  <si>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</si>
  <si>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</si>
  <si>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</si>
  <si>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</si>
  <si>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</si>
  <si>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</si>
  <si>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</si>
  <si>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</si>
  <si>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</si>
  <si>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</si>
  <si>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</si>
  <si>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</si>
  <si>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</si>
  <si>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</si>
  <si>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</si>
  <si>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</si>
  <si>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</si>
  <si>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</si>
  <si>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</si>
  <si>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</si>
  <si>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</si>
  <si>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</si>
  <si>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</si>
  <si>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</si>
  <si>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</si>
  <si>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</si>
  <si>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</si>
  <si>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</si>
  <si>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</si>
  <si>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</si>
  <si>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</si>
  <si>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</si>
  <si>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</si>
  <si>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</si>
  <si>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</si>
  <si>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</si>
  <si>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</si>
  <si>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</si>
  <si>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</si>
  <si>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</si>
  <si>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</si>
  <si>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</si>
  <si>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</si>
  <si>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</si>
  <si>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</si>
  <si>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</si>
  <si>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</si>
  <si>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</si>
  <si>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</si>
  <si>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</si>
  <si>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</si>
  <si>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</si>
  <si>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</si>
  <si>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</si>
  <si>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</si>
  <si>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</si>
  <si>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</si>
  <si>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</si>
  <si>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</si>
  <si>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</si>
  <si>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</si>
  <si>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</si>
  <si>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</si>
  <si>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</si>
  <si>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</si>
  <si>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</si>
  <si>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</si>
  <si>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</si>
  <si>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Сыр (порциями)</t>
  </si>
  <si>
    <t>Оладьи домашние  (1/45)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</si>
  <si>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</si>
  <si>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</si>
  <si>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</si>
  <si>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</si>
  <si>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</si>
  <si>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</si>
  <si>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</si>
  <si>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Гуляш с томатом (вариант 1)</t>
  </si>
  <si>
    <t>Хлеб ржаной</t>
  </si>
  <si>
    <t>Компот из сухофруктов и шиповника (вариант 4)</t>
  </si>
  <si>
    <t>Итого за 'Обед  с 7 до 11 лет'</t>
  </si>
  <si>
    <t>Полдник</t>
  </si>
  <si>
    <t>Молоко витаминизированное "Летний луг" т/пак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</si>
  <si>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</si>
  <si>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</si>
  <si>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</si>
  <si>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</si>
  <si>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</si>
  <si>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</si>
  <si>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</si>
  <si>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</si>
  <si>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</si>
  <si>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</si>
  <si>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12.12.2024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</si>
  <si>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</si>
  <si>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</si>
  <si>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</si>
  <si>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</si>
  <si>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</si>
  <si>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</si>
  <si>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</si>
  <si>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</si>
  <si>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</si>
  <si>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</si>
  <si>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</si>
  <si>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</si>
  <si>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</si>
  <si>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</si>
  <si>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</si>
  <si>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</si>
  <si>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</si>
  <si>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</si>
  <si>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</si>
  <si>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</si>
  <si>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</si>
  <si>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</si>
  <si>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</si>
  <si>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</si>
  <si>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</si>
  <si>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</si>
  <si>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</si>
  <si>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</si>
  <si>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</si>
  <si>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</si>
  <si>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</si>
  <si>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Итого сумма с 7 до 11 лет     191,00</t>
  </si>
  <si>
    <t>Итого сумма с 12 и старше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</si>
</sst>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6" sqref="G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12.12.2024г.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"12 декабря 2024 г."</f>
        <v>12 декабря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"8/4"</f>
        <v>8/4</v>
      </c>
      <c r="B11" s="33" t="s">
        <v>93</v>
      </c>
      <c r="C11" s="34" t="str">
        <f>"200"</f>
        <v>200</v>
      </c>
      <c r="D11" s="34">
        <v>6.38</v>
      </c>
      <c r="E11" s="34">
        <v>2.36</v>
      </c>
      <c r="F11" s="34">
        <v>7.41</v>
      </c>
      <c r="G11" s="34">
        <v>2.23</v>
      </c>
      <c r="H11" s="34">
        <v>29.16</v>
      </c>
      <c r="I11" s="34">
        <v>205.60567799999998</v>
      </c>
      <c r="J11" s="35">
        <v>4.46</v>
      </c>
      <c r="K11" s="35">
        <v>0.11</v>
      </c>
      <c r="L11" s="35">
        <v>0</v>
      </c>
      <c r="M11" s="35">
        <v>0</v>
      </c>
      <c r="N11" s="35">
        <v>7.51</v>
      </c>
      <c r="O11" s="35">
        <v>19.690000000000001</v>
      </c>
      <c r="P11" s="35">
        <v>1.97</v>
      </c>
      <c r="Q11" s="35">
        <v>0</v>
      </c>
      <c r="R11" s="35">
        <v>0</v>
      </c>
      <c r="S11" s="35">
        <v>0.08</v>
      </c>
      <c r="T11" s="35">
        <v>2.04</v>
      </c>
      <c r="U11" s="35">
        <v>357.67</v>
      </c>
      <c r="V11" s="35">
        <v>208.82</v>
      </c>
      <c r="W11" s="35">
        <v>104.71</v>
      </c>
      <c r="X11" s="35">
        <v>50.3</v>
      </c>
      <c r="Y11" s="35">
        <v>167.2</v>
      </c>
      <c r="Z11" s="35">
        <v>1.24</v>
      </c>
      <c r="AA11" s="35">
        <v>21.6</v>
      </c>
      <c r="AB11" s="35">
        <v>18.399999999999999</v>
      </c>
      <c r="AC11" s="35">
        <v>40.1</v>
      </c>
      <c r="AD11" s="35">
        <v>0.63</v>
      </c>
      <c r="AE11" s="35">
        <v>0.14000000000000001</v>
      </c>
      <c r="AF11" s="35">
        <v>0.13</v>
      </c>
      <c r="AG11" s="35">
        <v>0.36</v>
      </c>
      <c r="AH11" s="35">
        <v>2.31</v>
      </c>
      <c r="AI11" s="35">
        <v>0.42</v>
      </c>
      <c r="AJ11" s="35">
        <v>0</v>
      </c>
      <c r="AK11" s="35">
        <v>314.05</v>
      </c>
      <c r="AL11" s="35">
        <v>257.68</v>
      </c>
      <c r="AM11" s="35">
        <v>426.01</v>
      </c>
      <c r="AN11" s="35">
        <v>311.19</v>
      </c>
      <c r="AO11" s="35">
        <v>97.73</v>
      </c>
      <c r="AP11" s="35">
        <v>228.56</v>
      </c>
      <c r="AQ11" s="35">
        <v>100.35</v>
      </c>
      <c r="AR11" s="35">
        <v>293.49</v>
      </c>
      <c r="AS11" s="35">
        <v>166.15</v>
      </c>
      <c r="AT11" s="35">
        <v>250.28</v>
      </c>
      <c r="AU11" s="35">
        <v>312.64999999999998</v>
      </c>
      <c r="AV11" s="35">
        <v>84.21</v>
      </c>
      <c r="AW11" s="35">
        <v>345.96</v>
      </c>
      <c r="AX11" s="35">
        <v>665.88</v>
      </c>
      <c r="AY11" s="35">
        <v>0</v>
      </c>
      <c r="AZ11" s="35">
        <v>219.17</v>
      </c>
      <c r="BA11" s="35">
        <v>176.48</v>
      </c>
      <c r="BB11" s="35">
        <v>290.25</v>
      </c>
      <c r="BC11" s="35">
        <v>115.45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0.36</v>
      </c>
      <c r="BJ11" s="35">
        <v>0</v>
      </c>
      <c r="BK11" s="35">
        <v>1.39</v>
      </c>
      <c r="BL11" s="35">
        <v>0</v>
      </c>
      <c r="BM11" s="35">
        <v>0.32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1.47</v>
      </c>
      <c r="BT11" s="35">
        <v>0</v>
      </c>
      <c r="BU11" s="35">
        <v>0</v>
      </c>
      <c r="BV11" s="35">
        <v>0.87</v>
      </c>
      <c r="BW11" s="35">
        <v>0.02</v>
      </c>
      <c r="BX11" s="35">
        <v>0</v>
      </c>
      <c r="BY11" s="35">
        <v>0</v>
      </c>
      <c r="BZ11" s="35">
        <v>0</v>
      </c>
      <c r="CA11" s="35">
        <v>0</v>
      </c>
      <c r="CB11" s="35">
        <v>176.3</v>
      </c>
      <c r="CC11" s="34">
        <v>21.533702000000002</v>
      </c>
      <c r="CE11" s="32">
        <v>24.67</v>
      </c>
      <c r="CG11" s="32">
        <v>43.38</v>
      </c>
      <c r="CH11" s="32">
        <v>19.27</v>
      </c>
      <c r="CI11" s="32">
        <v>31.33</v>
      </c>
      <c r="CJ11" s="32">
        <v>1909.62</v>
      </c>
      <c r="CK11" s="32">
        <v>866.22</v>
      </c>
      <c r="CL11" s="32">
        <v>1387.92</v>
      </c>
      <c r="CM11" s="32">
        <v>37.549999999999997</v>
      </c>
      <c r="CN11" s="32">
        <v>19.5</v>
      </c>
      <c r="CO11" s="32">
        <v>28.53</v>
      </c>
      <c r="CP11" s="32">
        <v>4</v>
      </c>
      <c r="CQ11" s="32">
        <v>0.8</v>
      </c>
      <c r="CR11" s="32">
        <v>13.050704</v>
      </c>
    </row>
    <row r="12" spans="1:96" s="32" customFormat="1">
      <c r="A12" s="32" t="str">
        <f>"4/13"</f>
        <v>4/13</v>
      </c>
      <c r="B12" s="33" t="s">
        <v>94</v>
      </c>
      <c r="C12" s="34" t="str">
        <f>"10"</f>
        <v>10</v>
      </c>
      <c r="D12" s="34">
        <v>2.3199999999999998</v>
      </c>
      <c r="E12" s="34">
        <v>2.3199999999999998</v>
      </c>
      <c r="F12" s="34">
        <v>2.95</v>
      </c>
      <c r="G12" s="34">
        <v>0</v>
      </c>
      <c r="H12" s="34">
        <v>0</v>
      </c>
      <c r="I12" s="34">
        <v>36.43</v>
      </c>
      <c r="J12" s="35">
        <v>1.59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0.2</v>
      </c>
      <c r="T12" s="35">
        <v>0.43</v>
      </c>
      <c r="U12" s="35">
        <v>81</v>
      </c>
      <c r="V12" s="35">
        <v>8.8000000000000007</v>
      </c>
      <c r="W12" s="35">
        <v>88</v>
      </c>
      <c r="X12" s="35">
        <v>3.5</v>
      </c>
      <c r="Y12" s="35">
        <v>50</v>
      </c>
      <c r="Z12" s="35">
        <v>0.1</v>
      </c>
      <c r="AA12" s="35">
        <v>26</v>
      </c>
      <c r="AB12" s="35">
        <v>17</v>
      </c>
      <c r="AC12" s="35">
        <v>28.8</v>
      </c>
      <c r="AD12" s="35">
        <v>0.05</v>
      </c>
      <c r="AE12" s="35">
        <v>0</v>
      </c>
      <c r="AF12" s="35">
        <v>0.03</v>
      </c>
      <c r="AG12" s="35">
        <v>0.02</v>
      </c>
      <c r="AH12" s="35">
        <v>0.61</v>
      </c>
      <c r="AI12" s="35">
        <v>7.0000000000000007E-2</v>
      </c>
      <c r="AJ12" s="35">
        <v>0</v>
      </c>
      <c r="AK12" s="35">
        <v>169</v>
      </c>
      <c r="AL12" s="35">
        <v>97</v>
      </c>
      <c r="AM12" s="35">
        <v>193</v>
      </c>
      <c r="AN12" s="35">
        <v>153</v>
      </c>
      <c r="AO12" s="35">
        <v>54</v>
      </c>
      <c r="AP12" s="35">
        <v>92</v>
      </c>
      <c r="AQ12" s="35">
        <v>66</v>
      </c>
      <c r="AR12" s="35">
        <v>122</v>
      </c>
      <c r="AS12" s="35">
        <v>60</v>
      </c>
      <c r="AT12" s="35">
        <v>71</v>
      </c>
      <c r="AU12" s="35">
        <v>135</v>
      </c>
      <c r="AV12" s="35">
        <v>149</v>
      </c>
      <c r="AW12" s="35">
        <v>38</v>
      </c>
      <c r="AX12" s="35">
        <v>460</v>
      </c>
      <c r="AY12" s="35">
        <v>0</v>
      </c>
      <c r="AZ12" s="35">
        <v>232</v>
      </c>
      <c r="BA12" s="35">
        <v>120</v>
      </c>
      <c r="BB12" s="35">
        <v>135</v>
      </c>
      <c r="BC12" s="35">
        <v>21</v>
      </c>
      <c r="BD12" s="35">
        <v>0</v>
      </c>
      <c r="BE12" s="35">
        <v>0.01</v>
      </c>
      <c r="BF12" s="35">
        <v>0.04</v>
      </c>
      <c r="BG12" s="35">
        <v>0.13</v>
      </c>
      <c r="BH12" s="35">
        <v>0.12</v>
      </c>
      <c r="BI12" s="35">
        <v>0.24</v>
      </c>
      <c r="BJ12" s="35">
        <v>0.03</v>
      </c>
      <c r="BK12" s="35">
        <v>0.62</v>
      </c>
      <c r="BL12" s="35">
        <v>0.02</v>
      </c>
      <c r="BM12" s="35">
        <v>0.34</v>
      </c>
      <c r="BN12" s="35">
        <v>0.02</v>
      </c>
      <c r="BO12" s="35">
        <v>0</v>
      </c>
      <c r="BP12" s="35">
        <v>0</v>
      </c>
      <c r="BQ12" s="35">
        <v>0.04</v>
      </c>
      <c r="BR12" s="35">
        <v>0.05</v>
      </c>
      <c r="BS12" s="35">
        <v>0.68</v>
      </c>
      <c r="BT12" s="35">
        <v>0</v>
      </c>
      <c r="BU12" s="35">
        <v>0</v>
      </c>
      <c r="BV12" s="35">
        <v>7.0000000000000007E-2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4.0999999999999996</v>
      </c>
      <c r="CC12" s="34">
        <v>10.05081</v>
      </c>
      <c r="CE12" s="32">
        <v>28.83</v>
      </c>
      <c r="CG12" s="32">
        <v>0</v>
      </c>
      <c r="CH12" s="32">
        <v>0</v>
      </c>
      <c r="CI12" s="32">
        <v>0</v>
      </c>
      <c r="CJ12" s="32">
        <v>500</v>
      </c>
      <c r="CK12" s="32">
        <v>370</v>
      </c>
      <c r="CL12" s="32">
        <v>435</v>
      </c>
      <c r="CM12" s="32">
        <v>1.53</v>
      </c>
      <c r="CN12" s="32">
        <v>0.97</v>
      </c>
      <c r="CO12" s="32">
        <v>1.25</v>
      </c>
      <c r="CP12" s="32">
        <v>0</v>
      </c>
      <c r="CQ12" s="32">
        <v>0</v>
      </c>
      <c r="CR12" s="32">
        <v>6.0914000000000001</v>
      </c>
    </row>
    <row r="13" spans="1:96" s="32" customFormat="1">
      <c r="A13" s="32" t="str">
        <f>"800/1"</f>
        <v>800/1</v>
      </c>
      <c r="B13" s="33" t="s">
        <v>95</v>
      </c>
      <c r="C13" s="34" t="str">
        <f>"45"</f>
        <v>45</v>
      </c>
      <c r="D13" s="34">
        <v>3.62</v>
      </c>
      <c r="E13" s="34">
        <v>0</v>
      </c>
      <c r="F13" s="34">
        <v>1.32</v>
      </c>
      <c r="G13" s="34">
        <v>1.5</v>
      </c>
      <c r="H13" s="34">
        <v>24.25</v>
      </c>
      <c r="I13" s="34">
        <v>122.72909999999999</v>
      </c>
      <c r="J13" s="35">
        <v>0.25</v>
      </c>
      <c r="K13" s="35">
        <v>0</v>
      </c>
      <c r="L13" s="35">
        <v>0</v>
      </c>
      <c r="M13" s="35">
        <v>0</v>
      </c>
      <c r="N13" s="35">
        <v>1.5</v>
      </c>
      <c r="O13" s="35">
        <v>21.29</v>
      </c>
      <c r="P13" s="35">
        <v>1.46</v>
      </c>
      <c r="Q13" s="35">
        <v>0</v>
      </c>
      <c r="R13" s="35">
        <v>0</v>
      </c>
      <c r="S13" s="35">
        <v>0.15</v>
      </c>
      <c r="T13" s="35">
        <v>0.8</v>
      </c>
      <c r="U13" s="35">
        <v>214.5</v>
      </c>
      <c r="V13" s="35">
        <v>57.64</v>
      </c>
      <c r="W13" s="35">
        <v>9.68</v>
      </c>
      <c r="X13" s="35">
        <v>14.36</v>
      </c>
      <c r="Y13" s="35">
        <v>36.979999999999997</v>
      </c>
      <c r="Z13" s="35">
        <v>0.87</v>
      </c>
      <c r="AA13" s="35">
        <v>0</v>
      </c>
      <c r="AB13" s="35">
        <v>0</v>
      </c>
      <c r="AC13" s="35">
        <v>0</v>
      </c>
      <c r="AD13" s="35">
        <v>0.85</v>
      </c>
      <c r="AE13" s="35">
        <v>0.06</v>
      </c>
      <c r="AF13" s="35">
        <v>0.02</v>
      </c>
      <c r="AG13" s="35">
        <v>0.64</v>
      </c>
      <c r="AH13" s="35">
        <v>1.5</v>
      </c>
      <c r="AI13" s="35">
        <v>0</v>
      </c>
      <c r="AJ13" s="35">
        <v>0</v>
      </c>
      <c r="AK13" s="35">
        <v>174.84</v>
      </c>
      <c r="AL13" s="35">
        <v>181.42</v>
      </c>
      <c r="AM13" s="35">
        <v>277.77</v>
      </c>
      <c r="AN13" s="35">
        <v>93.53</v>
      </c>
      <c r="AO13" s="35">
        <v>54.99</v>
      </c>
      <c r="AP13" s="35">
        <v>109.98</v>
      </c>
      <c r="AQ13" s="35">
        <v>41.36</v>
      </c>
      <c r="AR13" s="35">
        <v>197.4</v>
      </c>
      <c r="AS13" s="35">
        <v>122.67</v>
      </c>
      <c r="AT13" s="35">
        <v>170.61</v>
      </c>
      <c r="AU13" s="35">
        <v>141.47</v>
      </c>
      <c r="AV13" s="35">
        <v>75.67</v>
      </c>
      <c r="AW13" s="35">
        <v>131.6</v>
      </c>
      <c r="AX13" s="35">
        <v>1092.75</v>
      </c>
      <c r="AY13" s="35">
        <v>0</v>
      </c>
      <c r="AZ13" s="35">
        <v>355.79</v>
      </c>
      <c r="BA13" s="35">
        <v>155.57</v>
      </c>
      <c r="BB13" s="35">
        <v>104.34</v>
      </c>
      <c r="BC13" s="35">
        <v>81.31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0.01</v>
      </c>
      <c r="BJ13" s="35">
        <v>0</v>
      </c>
      <c r="BK13" s="35">
        <v>0.15</v>
      </c>
      <c r="BL13" s="35">
        <v>0</v>
      </c>
      <c r="BM13" s="35">
        <v>7.0000000000000007E-2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0.51</v>
      </c>
      <c r="BT13" s="35">
        <v>0</v>
      </c>
      <c r="BU13" s="35">
        <v>0</v>
      </c>
      <c r="BV13" s="35">
        <v>0.44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17.05</v>
      </c>
      <c r="CC13" s="34">
        <v>14.85</v>
      </c>
      <c r="CE13" s="32">
        <v>0</v>
      </c>
      <c r="CG13" s="32">
        <v>0</v>
      </c>
      <c r="CH13" s="32">
        <v>0</v>
      </c>
      <c r="CI13" s="32">
        <v>0</v>
      </c>
      <c r="CJ13" s="32">
        <v>950</v>
      </c>
      <c r="CK13" s="32">
        <v>366</v>
      </c>
      <c r="CL13" s="32">
        <v>658</v>
      </c>
      <c r="CM13" s="32">
        <v>7.6</v>
      </c>
      <c r="CN13" s="32">
        <v>7.6</v>
      </c>
      <c r="CO13" s="32">
        <v>7.6</v>
      </c>
      <c r="CP13" s="32">
        <v>0</v>
      </c>
      <c r="CQ13" s="32">
        <v>0</v>
      </c>
      <c r="CR13" s="32">
        <v>9</v>
      </c>
    </row>
    <row r="14" spans="1:96" s="32" customFormat="1">
      <c r="A14" s="32" t="str">
        <f>"2"</f>
        <v>2</v>
      </c>
      <c r="B14" s="33" t="s">
        <v>96</v>
      </c>
      <c r="C14" s="34" t="str">
        <f>"45"</f>
        <v>45</v>
      </c>
      <c r="D14" s="34">
        <v>2.98</v>
      </c>
      <c r="E14" s="34">
        <v>0</v>
      </c>
      <c r="F14" s="34">
        <v>0.3</v>
      </c>
      <c r="G14" s="34">
        <v>0.3</v>
      </c>
      <c r="H14" s="34">
        <v>21.11</v>
      </c>
      <c r="I14" s="34">
        <v>100.75545</v>
      </c>
      <c r="J14" s="35">
        <v>0</v>
      </c>
      <c r="K14" s="35">
        <v>0</v>
      </c>
      <c r="L14" s="35">
        <v>0</v>
      </c>
      <c r="M14" s="35">
        <v>0</v>
      </c>
      <c r="N14" s="35">
        <v>0.5</v>
      </c>
      <c r="O14" s="35">
        <v>20.52</v>
      </c>
      <c r="P14" s="35">
        <v>0.09</v>
      </c>
      <c r="Q14" s="35">
        <v>0</v>
      </c>
      <c r="R14" s="35">
        <v>0</v>
      </c>
      <c r="S14" s="35">
        <v>0</v>
      </c>
      <c r="T14" s="35">
        <v>0.81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143.68</v>
      </c>
      <c r="AL14" s="35">
        <v>149.55000000000001</v>
      </c>
      <c r="AM14" s="35">
        <v>229.03</v>
      </c>
      <c r="AN14" s="35">
        <v>75.95</v>
      </c>
      <c r="AO14" s="35">
        <v>45.02</v>
      </c>
      <c r="AP14" s="35">
        <v>90.05</v>
      </c>
      <c r="AQ14" s="35">
        <v>34.06</v>
      </c>
      <c r="AR14" s="35">
        <v>162.86000000000001</v>
      </c>
      <c r="AS14" s="35">
        <v>101.01</v>
      </c>
      <c r="AT14" s="35">
        <v>140.94</v>
      </c>
      <c r="AU14" s="35">
        <v>116.28</v>
      </c>
      <c r="AV14" s="35">
        <v>61.07</v>
      </c>
      <c r="AW14" s="35">
        <v>108.05</v>
      </c>
      <c r="AX14" s="35">
        <v>903.58</v>
      </c>
      <c r="AY14" s="35">
        <v>0</v>
      </c>
      <c r="AZ14" s="35">
        <v>294.41000000000003</v>
      </c>
      <c r="BA14" s="35">
        <v>128.02000000000001</v>
      </c>
      <c r="BB14" s="35">
        <v>84.96</v>
      </c>
      <c r="BC14" s="35">
        <v>67.34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0.12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17.600000000000001</v>
      </c>
      <c r="CC14" s="34">
        <v>2.8533599999999999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2.3778000000000001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1.1286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0.68400000000000005</v>
      </c>
    </row>
    <row r="16" spans="1:96" s="36" customFormat="1" ht="11.4">
      <c r="B16" s="37" t="s">
        <v>98</v>
      </c>
      <c r="C16" s="38"/>
      <c r="D16" s="38">
        <v>15.39</v>
      </c>
      <c r="E16" s="38">
        <v>4.68</v>
      </c>
      <c r="F16" s="38">
        <v>12</v>
      </c>
      <c r="G16" s="38">
        <v>4.05</v>
      </c>
      <c r="H16" s="38">
        <v>80.459999999999994</v>
      </c>
      <c r="I16" s="38">
        <v>488.62</v>
      </c>
      <c r="J16" s="39">
        <v>6.3</v>
      </c>
      <c r="K16" s="39">
        <v>0.11</v>
      </c>
      <c r="L16" s="39">
        <v>0</v>
      </c>
      <c r="M16" s="39">
        <v>0</v>
      </c>
      <c r="N16" s="39">
        <v>15.39</v>
      </c>
      <c r="O16" s="39">
        <v>61.5</v>
      </c>
      <c r="P16" s="39">
        <v>3.56</v>
      </c>
      <c r="Q16" s="39">
        <v>0</v>
      </c>
      <c r="R16" s="39">
        <v>0</v>
      </c>
      <c r="S16" s="39">
        <v>0.43</v>
      </c>
      <c r="T16" s="39">
        <v>4.12</v>
      </c>
      <c r="U16" s="39">
        <v>653.23</v>
      </c>
      <c r="V16" s="39">
        <v>275.44</v>
      </c>
      <c r="W16" s="39">
        <v>202.56</v>
      </c>
      <c r="X16" s="39">
        <v>68.150000000000006</v>
      </c>
      <c r="Y16" s="39">
        <v>254.17</v>
      </c>
      <c r="Z16" s="39">
        <v>2.2200000000000002</v>
      </c>
      <c r="AA16" s="39">
        <v>47.6</v>
      </c>
      <c r="AB16" s="39">
        <v>35.4</v>
      </c>
      <c r="AC16" s="39">
        <v>68.900000000000006</v>
      </c>
      <c r="AD16" s="39">
        <v>1.53</v>
      </c>
      <c r="AE16" s="39">
        <v>0.2</v>
      </c>
      <c r="AF16" s="39">
        <v>0.18</v>
      </c>
      <c r="AG16" s="39">
        <v>1.02</v>
      </c>
      <c r="AH16" s="39">
        <v>4.42</v>
      </c>
      <c r="AI16" s="39">
        <v>0.49</v>
      </c>
      <c r="AJ16" s="39">
        <v>0</v>
      </c>
      <c r="AK16" s="39">
        <v>801.57</v>
      </c>
      <c r="AL16" s="39">
        <v>685.66</v>
      </c>
      <c r="AM16" s="39">
        <v>1125.81</v>
      </c>
      <c r="AN16" s="39">
        <v>633.66999999999996</v>
      </c>
      <c r="AO16" s="39">
        <v>251.74</v>
      </c>
      <c r="AP16" s="39">
        <v>520.59</v>
      </c>
      <c r="AQ16" s="39">
        <v>241.77</v>
      </c>
      <c r="AR16" s="39">
        <v>775.75</v>
      </c>
      <c r="AS16" s="39">
        <v>449.83</v>
      </c>
      <c r="AT16" s="39">
        <v>632.83000000000004</v>
      </c>
      <c r="AU16" s="39">
        <v>705.4</v>
      </c>
      <c r="AV16" s="39">
        <v>369.96</v>
      </c>
      <c r="AW16" s="39">
        <v>623.61</v>
      </c>
      <c r="AX16" s="39">
        <v>3122.21</v>
      </c>
      <c r="AY16" s="39">
        <v>0</v>
      </c>
      <c r="AZ16" s="39">
        <v>1101.3699999999999</v>
      </c>
      <c r="BA16" s="39">
        <v>580.07000000000005</v>
      </c>
      <c r="BB16" s="39">
        <v>614.54999999999995</v>
      </c>
      <c r="BC16" s="39">
        <v>285.10000000000002</v>
      </c>
      <c r="BD16" s="39">
        <v>0.12</v>
      </c>
      <c r="BE16" s="39">
        <v>0.06</v>
      </c>
      <c r="BF16" s="39">
        <v>7.0000000000000007E-2</v>
      </c>
      <c r="BG16" s="39">
        <v>0.19</v>
      </c>
      <c r="BH16" s="39">
        <v>0.2</v>
      </c>
      <c r="BI16" s="39">
        <v>0.61</v>
      </c>
      <c r="BJ16" s="39">
        <v>0.03</v>
      </c>
      <c r="BK16" s="39">
        <v>2.19</v>
      </c>
      <c r="BL16" s="39">
        <v>0.02</v>
      </c>
      <c r="BM16" s="39">
        <v>0.73</v>
      </c>
      <c r="BN16" s="39">
        <v>0.02</v>
      </c>
      <c r="BO16" s="39">
        <v>0</v>
      </c>
      <c r="BP16" s="39">
        <v>0</v>
      </c>
      <c r="BQ16" s="39">
        <v>0.11</v>
      </c>
      <c r="BR16" s="39">
        <v>0.16</v>
      </c>
      <c r="BS16" s="39">
        <v>2.69</v>
      </c>
      <c r="BT16" s="39">
        <v>0</v>
      </c>
      <c r="BU16" s="39">
        <v>0</v>
      </c>
      <c r="BV16" s="39">
        <v>1.5</v>
      </c>
      <c r="BW16" s="39">
        <v>0.03</v>
      </c>
      <c r="BX16" s="39">
        <v>0</v>
      </c>
      <c r="BY16" s="39">
        <v>0</v>
      </c>
      <c r="BZ16" s="39">
        <v>0</v>
      </c>
      <c r="CA16" s="39">
        <v>0</v>
      </c>
      <c r="CB16" s="39">
        <v>415.09</v>
      </c>
      <c r="CC16" s="38">
        <f>SUM($CC$10:$CC$15)</f>
        <v>50.416472000000006</v>
      </c>
      <c r="CD16" s="36">
        <f>$I$16/$I$49*100</f>
        <v>15.3343062028276</v>
      </c>
      <c r="CE16" s="36">
        <v>53.5</v>
      </c>
      <c r="CG16" s="36">
        <v>43.98</v>
      </c>
      <c r="CH16" s="36">
        <v>19.87</v>
      </c>
      <c r="CI16" s="36">
        <v>31.93</v>
      </c>
      <c r="CJ16" s="36">
        <v>3858.44</v>
      </c>
      <c r="CK16" s="36">
        <v>1795.88</v>
      </c>
      <c r="CL16" s="36">
        <v>2827.16</v>
      </c>
      <c r="CM16" s="36">
        <v>56.73</v>
      </c>
      <c r="CN16" s="36">
        <v>35.42</v>
      </c>
      <c r="CO16" s="36">
        <v>46.08</v>
      </c>
      <c r="CP16" s="36">
        <v>10</v>
      </c>
      <c r="CQ16" s="36">
        <v>0.8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"78"</f>
        <v>78</v>
      </c>
      <c r="B18" s="33" t="s">
        <v>100</v>
      </c>
      <c r="C18" s="34" t="str">
        <f>"60"</f>
        <v>60</v>
      </c>
      <c r="D18" s="34">
        <v>1.06</v>
      </c>
      <c r="E18" s="34">
        <v>0</v>
      </c>
      <c r="F18" s="34">
        <v>4.01</v>
      </c>
      <c r="G18" s="34">
        <v>4.5599999999999996</v>
      </c>
      <c r="H18" s="34">
        <v>6.87</v>
      </c>
      <c r="I18" s="34">
        <v>64.810159530000007</v>
      </c>
      <c r="J18" s="35">
        <v>0.56000000000000005</v>
      </c>
      <c r="K18" s="35">
        <v>2.93</v>
      </c>
      <c r="L18" s="35">
        <v>0</v>
      </c>
      <c r="M18" s="35">
        <v>0</v>
      </c>
      <c r="N18" s="35">
        <v>5.45</v>
      </c>
      <c r="O18" s="35">
        <v>0.11</v>
      </c>
      <c r="P18" s="35">
        <v>1.3</v>
      </c>
      <c r="Q18" s="35">
        <v>0</v>
      </c>
      <c r="R18" s="35">
        <v>0</v>
      </c>
      <c r="S18" s="35">
        <v>0.23</v>
      </c>
      <c r="T18" s="35">
        <v>1.05</v>
      </c>
      <c r="U18" s="35">
        <v>133.59</v>
      </c>
      <c r="V18" s="35">
        <v>161.31</v>
      </c>
      <c r="W18" s="35">
        <v>18.64</v>
      </c>
      <c r="X18" s="35">
        <v>12.22</v>
      </c>
      <c r="Y18" s="35">
        <v>25.13</v>
      </c>
      <c r="Z18" s="35">
        <v>0.72</v>
      </c>
      <c r="AA18" s="35">
        <v>0</v>
      </c>
      <c r="AB18" s="35">
        <v>98.2</v>
      </c>
      <c r="AC18" s="35">
        <v>20.73</v>
      </c>
      <c r="AD18" s="35">
        <v>2.11</v>
      </c>
      <c r="AE18" s="35">
        <v>0.02</v>
      </c>
      <c r="AF18" s="35">
        <v>0.02</v>
      </c>
      <c r="AG18" s="35">
        <v>0.17</v>
      </c>
      <c r="AH18" s="35">
        <v>0.41</v>
      </c>
      <c r="AI18" s="35">
        <v>1.98</v>
      </c>
      <c r="AJ18" s="35">
        <v>0</v>
      </c>
      <c r="AK18" s="35">
        <v>22.01</v>
      </c>
      <c r="AL18" s="35">
        <v>24.92</v>
      </c>
      <c r="AM18" s="35">
        <v>27.83</v>
      </c>
      <c r="AN18" s="35">
        <v>38.21</v>
      </c>
      <c r="AO18" s="35">
        <v>8.31</v>
      </c>
      <c r="AP18" s="35">
        <v>22.01</v>
      </c>
      <c r="AQ18" s="35">
        <v>5.4</v>
      </c>
      <c r="AR18" s="35">
        <v>18.690000000000001</v>
      </c>
      <c r="AS18" s="35">
        <v>16.61</v>
      </c>
      <c r="AT18" s="35">
        <v>30.33</v>
      </c>
      <c r="AU18" s="35">
        <v>136.21</v>
      </c>
      <c r="AV18" s="35">
        <v>5.83</v>
      </c>
      <c r="AW18" s="35">
        <v>15.78</v>
      </c>
      <c r="AX18" s="35">
        <v>113.8</v>
      </c>
      <c r="AY18" s="35">
        <v>0</v>
      </c>
      <c r="AZ18" s="35">
        <v>19.52</v>
      </c>
      <c r="BA18" s="35">
        <v>26.16</v>
      </c>
      <c r="BB18" s="35">
        <v>20.77</v>
      </c>
      <c r="BC18" s="35">
        <v>6.23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0.16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0.94</v>
      </c>
      <c r="BT18" s="35">
        <v>0</v>
      </c>
      <c r="BU18" s="35">
        <v>0</v>
      </c>
      <c r="BV18" s="35">
        <v>2.66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53.65</v>
      </c>
      <c r="CC18" s="34">
        <v>9.2561669999999996</v>
      </c>
      <c r="CE18" s="32">
        <v>16.37</v>
      </c>
      <c r="CG18" s="32">
        <v>15.94</v>
      </c>
      <c r="CH18" s="32">
        <v>9.81</v>
      </c>
      <c r="CI18" s="32">
        <v>12.87</v>
      </c>
      <c r="CJ18" s="32">
        <v>524.64</v>
      </c>
      <c r="CK18" s="32">
        <v>144.15</v>
      </c>
      <c r="CL18" s="32">
        <v>334.4</v>
      </c>
      <c r="CM18" s="32">
        <v>4.99</v>
      </c>
      <c r="CN18" s="32">
        <v>3.26</v>
      </c>
      <c r="CO18" s="32">
        <v>4.13</v>
      </c>
      <c r="CP18" s="32">
        <v>0.72</v>
      </c>
      <c r="CQ18" s="32">
        <v>0.3</v>
      </c>
      <c r="CR18" s="32">
        <v>5.6097960000000002</v>
      </c>
    </row>
    <row r="19" spans="1:96" s="32" customFormat="1">
      <c r="A19" s="32" t="str">
        <f>"11/2"</f>
        <v>11/2</v>
      </c>
      <c r="B19" s="33" t="s">
        <v>101</v>
      </c>
      <c r="C19" s="34" t="str">
        <f>"200"</f>
        <v>200</v>
      </c>
      <c r="D19" s="34">
        <v>1.97</v>
      </c>
      <c r="E19" s="34">
        <v>0</v>
      </c>
      <c r="F19" s="34">
        <v>4.34</v>
      </c>
      <c r="G19" s="34">
        <v>4.33</v>
      </c>
      <c r="H19" s="34">
        <v>15.02</v>
      </c>
      <c r="I19" s="34">
        <v>104.93762</v>
      </c>
      <c r="J19" s="35">
        <v>0.93</v>
      </c>
      <c r="K19" s="35">
        <v>2.6</v>
      </c>
      <c r="L19" s="35">
        <v>0</v>
      </c>
      <c r="M19" s="35">
        <v>0</v>
      </c>
      <c r="N19" s="35">
        <v>2.66</v>
      </c>
      <c r="O19" s="35">
        <v>10.63</v>
      </c>
      <c r="P19" s="35">
        <v>1.73</v>
      </c>
      <c r="Q19" s="35">
        <v>0</v>
      </c>
      <c r="R19" s="35">
        <v>0</v>
      </c>
      <c r="S19" s="35">
        <v>0.3</v>
      </c>
      <c r="T19" s="35">
        <v>2.2200000000000002</v>
      </c>
      <c r="U19" s="35">
        <v>451</v>
      </c>
      <c r="V19" s="35">
        <v>364.59</v>
      </c>
      <c r="W19" s="35">
        <v>20.86</v>
      </c>
      <c r="X19" s="35">
        <v>20.75</v>
      </c>
      <c r="Y19" s="35">
        <v>58.53</v>
      </c>
      <c r="Z19" s="35">
        <v>0.78</v>
      </c>
      <c r="AA19" s="35">
        <v>2.4</v>
      </c>
      <c r="AB19" s="35">
        <v>1165.76</v>
      </c>
      <c r="AC19" s="35">
        <v>246.68</v>
      </c>
      <c r="AD19" s="35">
        <v>1.96</v>
      </c>
      <c r="AE19" s="35">
        <v>7.0000000000000007E-2</v>
      </c>
      <c r="AF19" s="35">
        <v>0.05</v>
      </c>
      <c r="AG19" s="35">
        <v>0.82</v>
      </c>
      <c r="AH19" s="35">
        <v>1.47</v>
      </c>
      <c r="AI19" s="35">
        <v>5.77</v>
      </c>
      <c r="AJ19" s="35">
        <v>0</v>
      </c>
      <c r="AK19" s="35">
        <v>74.83</v>
      </c>
      <c r="AL19" s="35">
        <v>70.69</v>
      </c>
      <c r="AM19" s="35">
        <v>117.28</v>
      </c>
      <c r="AN19" s="35">
        <v>115.21</v>
      </c>
      <c r="AO19" s="35">
        <v>31.21</v>
      </c>
      <c r="AP19" s="35">
        <v>68.739999999999995</v>
      </c>
      <c r="AQ19" s="35">
        <v>25.08</v>
      </c>
      <c r="AR19" s="35">
        <v>76.03</v>
      </c>
      <c r="AS19" s="35">
        <v>93.51</v>
      </c>
      <c r="AT19" s="35">
        <v>146.13</v>
      </c>
      <c r="AU19" s="35">
        <v>148.49</v>
      </c>
      <c r="AV19" s="35">
        <v>42.13</v>
      </c>
      <c r="AW19" s="35">
        <v>74.38</v>
      </c>
      <c r="AX19" s="35">
        <v>395.5</v>
      </c>
      <c r="AY19" s="35">
        <v>0</v>
      </c>
      <c r="AZ19" s="35">
        <v>88.7</v>
      </c>
      <c r="BA19" s="35">
        <v>67.53</v>
      </c>
      <c r="BB19" s="35">
        <v>53.51</v>
      </c>
      <c r="BC19" s="35">
        <v>26.21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0.93</v>
      </c>
      <c r="BT19" s="35">
        <v>0</v>
      </c>
      <c r="BU19" s="35">
        <v>0</v>
      </c>
      <c r="BV19" s="35">
        <v>2.4300000000000002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232.75</v>
      </c>
      <c r="CC19" s="34">
        <v>17.141767000000002</v>
      </c>
      <c r="CE19" s="32">
        <v>196.69</v>
      </c>
      <c r="CG19" s="32">
        <v>40.24</v>
      </c>
      <c r="CH19" s="32">
        <v>23.72</v>
      </c>
      <c r="CI19" s="32">
        <v>31.98</v>
      </c>
      <c r="CJ19" s="32">
        <v>985.06</v>
      </c>
      <c r="CK19" s="32">
        <v>492.22</v>
      </c>
      <c r="CL19" s="32">
        <v>738.64</v>
      </c>
      <c r="CM19" s="32">
        <v>46.55</v>
      </c>
      <c r="CN19" s="32">
        <v>22.86</v>
      </c>
      <c r="CO19" s="32">
        <v>34.700000000000003</v>
      </c>
      <c r="CP19" s="32">
        <v>0</v>
      </c>
      <c r="CQ19" s="32">
        <v>0.8</v>
      </c>
      <c r="CR19" s="32">
        <v>10.388949999999999</v>
      </c>
    </row>
    <row r="20" spans="1:96" s="32" customFormat="1">
      <c r="A20" s="32" t="str">
        <f>"46/3"</f>
        <v>46/3</v>
      </c>
      <c r="B20" s="33" t="s">
        <v>102</v>
      </c>
      <c r="C20" s="34" t="str">
        <f>"150"</f>
        <v>150</v>
      </c>
      <c r="D20" s="34">
        <v>5.3</v>
      </c>
      <c r="E20" s="34">
        <v>0.03</v>
      </c>
      <c r="F20" s="34">
        <v>2.98</v>
      </c>
      <c r="G20" s="34">
        <v>0.66</v>
      </c>
      <c r="H20" s="34">
        <v>34.11</v>
      </c>
      <c r="I20" s="34">
        <v>183.94017449999998</v>
      </c>
      <c r="J20" s="35">
        <v>1.87</v>
      </c>
      <c r="K20" s="35">
        <v>0.08</v>
      </c>
      <c r="L20" s="35">
        <v>0</v>
      </c>
      <c r="M20" s="35">
        <v>0</v>
      </c>
      <c r="N20" s="35">
        <v>0.97</v>
      </c>
      <c r="O20" s="35">
        <v>31.42</v>
      </c>
      <c r="P20" s="35">
        <v>1.72</v>
      </c>
      <c r="Q20" s="35">
        <v>0</v>
      </c>
      <c r="R20" s="35">
        <v>0</v>
      </c>
      <c r="S20" s="35">
        <v>0</v>
      </c>
      <c r="T20" s="35">
        <v>1.28</v>
      </c>
      <c r="U20" s="35">
        <v>379.52</v>
      </c>
      <c r="V20" s="35">
        <v>56.27</v>
      </c>
      <c r="W20" s="35">
        <v>12.48</v>
      </c>
      <c r="X20" s="35">
        <v>7.29</v>
      </c>
      <c r="Y20" s="35">
        <v>40.22</v>
      </c>
      <c r="Z20" s="35">
        <v>0.74</v>
      </c>
      <c r="AA20" s="35">
        <v>9</v>
      </c>
      <c r="AB20" s="35">
        <v>9</v>
      </c>
      <c r="AC20" s="35">
        <v>16.88</v>
      </c>
      <c r="AD20" s="35">
        <v>0.8</v>
      </c>
      <c r="AE20" s="35">
        <v>0.06</v>
      </c>
      <c r="AF20" s="35">
        <v>0.02</v>
      </c>
      <c r="AG20" s="35">
        <v>0.49</v>
      </c>
      <c r="AH20" s="35">
        <v>1.49</v>
      </c>
      <c r="AI20" s="35">
        <v>0</v>
      </c>
      <c r="AJ20" s="35">
        <v>0</v>
      </c>
      <c r="AK20" s="35">
        <v>229.67</v>
      </c>
      <c r="AL20" s="35">
        <v>209.98</v>
      </c>
      <c r="AM20" s="35">
        <v>393.39</v>
      </c>
      <c r="AN20" s="35">
        <v>122.87</v>
      </c>
      <c r="AO20" s="35">
        <v>74.91</v>
      </c>
      <c r="AP20" s="35">
        <v>152.19</v>
      </c>
      <c r="AQ20" s="35">
        <v>49.94</v>
      </c>
      <c r="AR20" s="35">
        <v>244.06</v>
      </c>
      <c r="AS20" s="35">
        <v>161.38999999999999</v>
      </c>
      <c r="AT20" s="35">
        <v>194.59</v>
      </c>
      <c r="AU20" s="35">
        <v>166.92</v>
      </c>
      <c r="AV20" s="35">
        <v>98.07</v>
      </c>
      <c r="AW20" s="35">
        <v>170.55</v>
      </c>
      <c r="AX20" s="35">
        <v>1497.86</v>
      </c>
      <c r="AY20" s="35">
        <v>0</v>
      </c>
      <c r="AZ20" s="35">
        <v>471.98</v>
      </c>
      <c r="BA20" s="35">
        <v>244.48</v>
      </c>
      <c r="BB20" s="35">
        <v>122.77</v>
      </c>
      <c r="BC20" s="35">
        <v>97.19</v>
      </c>
      <c r="BD20" s="35">
        <v>0.09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0.26</v>
      </c>
      <c r="BJ20" s="35">
        <v>0</v>
      </c>
      <c r="BK20" s="35">
        <v>0.81</v>
      </c>
      <c r="BL20" s="35">
        <v>0</v>
      </c>
      <c r="BM20" s="35">
        <v>0.23</v>
      </c>
      <c r="BN20" s="35">
        <v>0</v>
      </c>
      <c r="BO20" s="35">
        <v>0</v>
      </c>
      <c r="BP20" s="35">
        <v>0</v>
      </c>
      <c r="BQ20" s="35">
        <v>0.05</v>
      </c>
      <c r="BR20" s="35">
        <v>0.08</v>
      </c>
      <c r="BS20" s="35">
        <v>0.6</v>
      </c>
      <c r="BT20" s="35">
        <v>0</v>
      </c>
      <c r="BU20" s="35">
        <v>0</v>
      </c>
      <c r="BV20" s="35">
        <v>0.24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7.57</v>
      </c>
      <c r="CC20" s="34">
        <v>9.9100160000000006</v>
      </c>
      <c r="CE20" s="32">
        <v>10.5</v>
      </c>
      <c r="CG20" s="32">
        <v>42.58</v>
      </c>
      <c r="CH20" s="32">
        <v>21.66</v>
      </c>
      <c r="CI20" s="32">
        <v>32.119999999999997</v>
      </c>
      <c r="CJ20" s="32">
        <v>396.62</v>
      </c>
      <c r="CK20" s="32">
        <v>391.9</v>
      </c>
      <c r="CL20" s="32">
        <v>394.26</v>
      </c>
      <c r="CM20" s="32">
        <v>3.95</v>
      </c>
      <c r="CN20" s="32">
        <v>3.61</v>
      </c>
      <c r="CO20" s="32">
        <v>3.78</v>
      </c>
      <c r="CP20" s="32">
        <v>0</v>
      </c>
      <c r="CQ20" s="32">
        <v>0.98</v>
      </c>
      <c r="CR20" s="32">
        <v>6.0060710000000004</v>
      </c>
    </row>
    <row r="21" spans="1:96" s="32" customFormat="1">
      <c r="A21" s="32" t="str">
        <f>"12/8"</f>
        <v>12/8</v>
      </c>
      <c r="B21" s="33" t="s">
        <v>103</v>
      </c>
      <c r="C21" s="34" t="str">
        <f>"90"</f>
        <v>90</v>
      </c>
      <c r="D21" s="34">
        <v>12.76</v>
      </c>
      <c r="E21" s="34">
        <v>11.98</v>
      </c>
      <c r="F21" s="34">
        <v>30.81</v>
      </c>
      <c r="G21" s="34">
        <v>2.91</v>
      </c>
      <c r="H21" s="34">
        <v>4.8099999999999996</v>
      </c>
      <c r="I21" s="34">
        <v>346.85121000000004</v>
      </c>
      <c r="J21" s="35">
        <v>10.79</v>
      </c>
      <c r="K21" s="35">
        <v>1.95</v>
      </c>
      <c r="L21" s="35">
        <v>0</v>
      </c>
      <c r="M21" s="35">
        <v>0</v>
      </c>
      <c r="N21" s="35">
        <v>2.1800000000000002</v>
      </c>
      <c r="O21" s="35">
        <v>2.12</v>
      </c>
      <c r="P21" s="35">
        <v>0.51</v>
      </c>
      <c r="Q21" s="35">
        <v>0</v>
      </c>
      <c r="R21" s="35">
        <v>0</v>
      </c>
      <c r="S21" s="35">
        <v>0.19</v>
      </c>
      <c r="T21" s="35">
        <v>1.56</v>
      </c>
      <c r="U21" s="35">
        <v>215.58</v>
      </c>
      <c r="V21" s="35">
        <v>318.79000000000002</v>
      </c>
      <c r="W21" s="35">
        <v>12.52</v>
      </c>
      <c r="X21" s="35">
        <v>25.45</v>
      </c>
      <c r="Y21" s="35">
        <v>150.83000000000001</v>
      </c>
      <c r="Z21" s="35">
        <v>1.71</v>
      </c>
      <c r="AA21" s="35">
        <v>0</v>
      </c>
      <c r="AB21" s="35">
        <v>107.1</v>
      </c>
      <c r="AC21" s="35">
        <v>21</v>
      </c>
      <c r="AD21" s="35">
        <v>1.81</v>
      </c>
      <c r="AE21" s="35">
        <v>0.34</v>
      </c>
      <c r="AF21" s="35">
        <v>0.11</v>
      </c>
      <c r="AG21" s="35">
        <v>2.11</v>
      </c>
      <c r="AH21" s="35">
        <v>5.44</v>
      </c>
      <c r="AI21" s="35">
        <v>1.28</v>
      </c>
      <c r="AJ21" s="35">
        <v>0</v>
      </c>
      <c r="AK21" s="35">
        <v>709.72</v>
      </c>
      <c r="AL21" s="35">
        <v>605.49</v>
      </c>
      <c r="AM21" s="35">
        <v>922.88</v>
      </c>
      <c r="AN21" s="35">
        <v>1045.29</v>
      </c>
      <c r="AO21" s="35">
        <v>290.92</v>
      </c>
      <c r="AP21" s="35">
        <v>556.85</v>
      </c>
      <c r="AQ21" s="35">
        <v>162.88999999999999</v>
      </c>
      <c r="AR21" s="35">
        <v>500.24</v>
      </c>
      <c r="AS21" s="35">
        <v>657.11</v>
      </c>
      <c r="AT21" s="35">
        <v>747.93</v>
      </c>
      <c r="AU21" s="35">
        <v>1117.4000000000001</v>
      </c>
      <c r="AV21" s="35">
        <v>487.51</v>
      </c>
      <c r="AW21" s="35">
        <v>592.32000000000005</v>
      </c>
      <c r="AX21" s="35">
        <v>1951.29</v>
      </c>
      <c r="AY21" s="35">
        <v>142.44</v>
      </c>
      <c r="AZ21" s="35">
        <v>572.28</v>
      </c>
      <c r="BA21" s="35">
        <v>526.21</v>
      </c>
      <c r="BB21" s="35">
        <v>442.84</v>
      </c>
      <c r="BC21" s="35">
        <v>159.04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0.18</v>
      </c>
      <c r="BL21" s="35">
        <v>0</v>
      </c>
      <c r="BM21" s="35">
        <v>0.12</v>
      </c>
      <c r="BN21" s="35">
        <v>0.01</v>
      </c>
      <c r="BO21" s="35">
        <v>0.02</v>
      </c>
      <c r="BP21" s="35">
        <v>0</v>
      </c>
      <c r="BQ21" s="35">
        <v>0</v>
      </c>
      <c r="BR21" s="35">
        <v>0</v>
      </c>
      <c r="BS21" s="35">
        <v>0.68</v>
      </c>
      <c r="BT21" s="35">
        <v>0</v>
      </c>
      <c r="BU21" s="35">
        <v>0</v>
      </c>
      <c r="BV21" s="35">
        <v>1.7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114.21</v>
      </c>
      <c r="CC21" s="34">
        <v>52.588369999999998</v>
      </c>
      <c r="CE21" s="32">
        <v>17.850000000000001</v>
      </c>
      <c r="CG21" s="32">
        <v>28.08</v>
      </c>
      <c r="CH21" s="32">
        <v>18.079999999999998</v>
      </c>
      <c r="CI21" s="32">
        <v>23.08</v>
      </c>
      <c r="CJ21" s="32">
        <v>3467.42</v>
      </c>
      <c r="CK21" s="32">
        <v>2127.2399999999998</v>
      </c>
      <c r="CL21" s="32">
        <v>2797.33</v>
      </c>
      <c r="CM21" s="32">
        <v>34.840000000000003</v>
      </c>
      <c r="CN21" s="32">
        <v>21.98</v>
      </c>
      <c r="CO21" s="32">
        <v>28.44</v>
      </c>
      <c r="CP21" s="32">
        <v>0</v>
      </c>
      <c r="CQ21" s="32">
        <v>0.45</v>
      </c>
      <c r="CR21" s="32">
        <v>31.871737</v>
      </c>
    </row>
    <row r="22" spans="1:96" s="32" customFormat="1">
      <c r="A22" s="32" t="str">
        <f>"2"</f>
        <v>2</v>
      </c>
      <c r="B22" s="33" t="s">
        <v>96</v>
      </c>
      <c r="C22" s="34" t="str">
        <f>"25"</f>
        <v>25</v>
      </c>
      <c r="D22" s="34">
        <v>1.65</v>
      </c>
      <c r="E22" s="34">
        <v>0</v>
      </c>
      <c r="F22" s="34">
        <v>0.16</v>
      </c>
      <c r="G22" s="34">
        <v>0.16</v>
      </c>
      <c r="H22" s="34">
        <v>11.73</v>
      </c>
      <c r="I22" s="34">
        <v>55.975249999999988</v>
      </c>
      <c r="J22" s="35">
        <v>0</v>
      </c>
      <c r="K22" s="35">
        <v>0</v>
      </c>
      <c r="L22" s="35">
        <v>0</v>
      </c>
      <c r="M22" s="35">
        <v>0</v>
      </c>
      <c r="N22" s="35">
        <v>0.28000000000000003</v>
      </c>
      <c r="O22" s="35">
        <v>11.4</v>
      </c>
      <c r="P22" s="35">
        <v>0.05</v>
      </c>
      <c r="Q22" s="35">
        <v>0</v>
      </c>
      <c r="R22" s="35">
        <v>0</v>
      </c>
      <c r="S22" s="35">
        <v>0</v>
      </c>
      <c r="T22" s="35">
        <v>0.45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79.819999999999993</v>
      </c>
      <c r="AL22" s="35">
        <v>83.09</v>
      </c>
      <c r="AM22" s="35">
        <v>127.24</v>
      </c>
      <c r="AN22" s="35">
        <v>42.2</v>
      </c>
      <c r="AO22" s="35">
        <v>25.01</v>
      </c>
      <c r="AP22" s="35">
        <v>50.03</v>
      </c>
      <c r="AQ22" s="35">
        <v>18.920000000000002</v>
      </c>
      <c r="AR22" s="35">
        <v>90.48</v>
      </c>
      <c r="AS22" s="35">
        <v>56.12</v>
      </c>
      <c r="AT22" s="35">
        <v>78.3</v>
      </c>
      <c r="AU22" s="35">
        <v>64.599999999999994</v>
      </c>
      <c r="AV22" s="35">
        <v>33.93</v>
      </c>
      <c r="AW22" s="35">
        <v>60.03</v>
      </c>
      <c r="AX22" s="35">
        <v>501.99</v>
      </c>
      <c r="AY22" s="35">
        <v>0</v>
      </c>
      <c r="AZ22" s="35">
        <v>163.56</v>
      </c>
      <c r="BA22" s="35">
        <v>71.12</v>
      </c>
      <c r="BB22" s="35">
        <v>47.2</v>
      </c>
      <c r="BC22" s="35">
        <v>37.409999999999997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0.02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7.0000000000000007E-2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9.7799999999999994</v>
      </c>
      <c r="CC22" s="34">
        <v>1.5851999999999999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1.321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1.3080000000000001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1.0900000000000001</v>
      </c>
    </row>
    <row r="24" spans="1:96" s="28" customFormat="1" ht="24">
      <c r="A24" s="28" t="str">
        <f>"16/10"</f>
        <v>16/10</v>
      </c>
      <c r="B24" s="29" t="s">
        <v>105</v>
      </c>
      <c r="C24" s="30" t="str">
        <f>"180"</f>
        <v>180</v>
      </c>
      <c r="D24" s="30">
        <v>1.07</v>
      </c>
      <c r="E24" s="30">
        <v>0</v>
      </c>
      <c r="F24" s="30">
        <v>0.11</v>
      </c>
      <c r="G24" s="30">
        <v>0.11</v>
      </c>
      <c r="H24" s="30">
        <v>22.21</v>
      </c>
      <c r="I24" s="30">
        <v>84.105077399999999</v>
      </c>
      <c r="J24" s="31">
        <v>0.03</v>
      </c>
      <c r="K24" s="31">
        <v>0</v>
      </c>
      <c r="L24" s="31">
        <v>0</v>
      </c>
      <c r="M24" s="31">
        <v>0</v>
      </c>
      <c r="N24" s="31">
        <v>17.37</v>
      </c>
      <c r="O24" s="31">
        <v>0.78</v>
      </c>
      <c r="P24" s="31">
        <v>4.07</v>
      </c>
      <c r="Q24" s="31">
        <v>0</v>
      </c>
      <c r="R24" s="31">
        <v>0</v>
      </c>
      <c r="S24" s="31">
        <v>0.5</v>
      </c>
      <c r="T24" s="31">
        <v>0.94</v>
      </c>
      <c r="U24" s="31">
        <v>3.59</v>
      </c>
      <c r="V24" s="31">
        <v>308.41000000000003</v>
      </c>
      <c r="W24" s="31">
        <v>30.76</v>
      </c>
      <c r="X24" s="31">
        <v>18.68</v>
      </c>
      <c r="Y24" s="31">
        <v>25.15</v>
      </c>
      <c r="Z24" s="31">
        <v>0.71</v>
      </c>
      <c r="AA24" s="31">
        <v>0</v>
      </c>
      <c r="AB24" s="31">
        <v>765.45</v>
      </c>
      <c r="AC24" s="31">
        <v>141.71</v>
      </c>
      <c r="AD24" s="31">
        <v>1.1599999999999999</v>
      </c>
      <c r="AE24" s="31">
        <v>0.02</v>
      </c>
      <c r="AF24" s="31">
        <v>0.04</v>
      </c>
      <c r="AG24" s="31">
        <v>0.5</v>
      </c>
      <c r="AH24" s="31">
        <v>0.77</v>
      </c>
      <c r="AI24" s="31">
        <v>18.29</v>
      </c>
      <c r="AJ24" s="31">
        <v>0</v>
      </c>
      <c r="AK24" s="31">
        <v>0.01</v>
      </c>
      <c r="AL24" s="31">
        <v>0.01</v>
      </c>
      <c r="AM24" s="31">
        <v>0.01</v>
      </c>
      <c r="AN24" s="31">
        <v>0.02</v>
      </c>
      <c r="AO24" s="31">
        <v>0</v>
      </c>
      <c r="AP24" s="31">
        <v>0.01</v>
      </c>
      <c r="AQ24" s="31">
        <v>0</v>
      </c>
      <c r="AR24" s="31">
        <v>0.01</v>
      </c>
      <c r="AS24" s="31">
        <v>0.01</v>
      </c>
      <c r="AT24" s="31">
        <v>0.01</v>
      </c>
      <c r="AU24" s="31">
        <v>0.05</v>
      </c>
      <c r="AV24" s="31">
        <v>0</v>
      </c>
      <c r="AW24" s="31">
        <v>0.01</v>
      </c>
      <c r="AX24" s="31">
        <v>0.02</v>
      </c>
      <c r="AY24" s="31">
        <v>0</v>
      </c>
      <c r="AZ24" s="31">
        <v>0.01</v>
      </c>
      <c r="BA24" s="31">
        <v>0.01</v>
      </c>
      <c r="BB24" s="31">
        <v>0.01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0.01</v>
      </c>
      <c r="BT24" s="31">
        <v>0</v>
      </c>
      <c r="BU24" s="31">
        <v>0</v>
      </c>
      <c r="BV24" s="31">
        <v>0.01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193.24</v>
      </c>
      <c r="CC24" s="30">
        <v>6.7894199999999998</v>
      </c>
      <c r="CE24" s="28">
        <v>127.58</v>
      </c>
      <c r="CG24" s="28">
        <v>4.6500000000000004</v>
      </c>
      <c r="CH24" s="28">
        <v>4.6500000000000004</v>
      </c>
      <c r="CI24" s="28">
        <v>4.6500000000000004</v>
      </c>
      <c r="CJ24" s="28">
        <v>430</v>
      </c>
      <c r="CK24" s="28">
        <v>176.3</v>
      </c>
      <c r="CL24" s="28">
        <v>303.14999999999998</v>
      </c>
      <c r="CM24" s="28">
        <v>45.98</v>
      </c>
      <c r="CN24" s="28">
        <v>26.99</v>
      </c>
      <c r="CO24" s="28">
        <v>36.479999999999997</v>
      </c>
      <c r="CP24" s="28">
        <v>7.2</v>
      </c>
      <c r="CQ24" s="28">
        <v>0</v>
      </c>
      <c r="CR24" s="28">
        <v>4.1147999999999998</v>
      </c>
    </row>
    <row r="25" spans="1:96" s="36" customFormat="1" ht="11.4">
      <c r="B25" s="37" t="s">
        <v>106</v>
      </c>
      <c r="C25" s="38"/>
      <c r="D25" s="38">
        <v>25.13</v>
      </c>
      <c r="E25" s="38">
        <v>12.01</v>
      </c>
      <c r="F25" s="38">
        <v>42.65</v>
      </c>
      <c r="G25" s="38">
        <v>12.98</v>
      </c>
      <c r="H25" s="38">
        <v>103.08</v>
      </c>
      <c r="I25" s="38">
        <v>879.3</v>
      </c>
      <c r="J25" s="39">
        <v>14.22</v>
      </c>
      <c r="K25" s="39">
        <v>7.56</v>
      </c>
      <c r="L25" s="39">
        <v>0</v>
      </c>
      <c r="M25" s="39">
        <v>0</v>
      </c>
      <c r="N25" s="39">
        <v>29.15</v>
      </c>
      <c r="O25" s="39">
        <v>62.89</v>
      </c>
      <c r="P25" s="39">
        <v>11.04</v>
      </c>
      <c r="Q25" s="39">
        <v>0</v>
      </c>
      <c r="R25" s="39">
        <v>0</v>
      </c>
      <c r="S25" s="39">
        <v>1.41</v>
      </c>
      <c r="T25" s="39">
        <v>8</v>
      </c>
      <c r="U25" s="39">
        <v>1305.28</v>
      </c>
      <c r="V25" s="39">
        <v>1258.3800000000001</v>
      </c>
      <c r="W25" s="39">
        <v>102.26</v>
      </c>
      <c r="X25" s="39">
        <v>93.79</v>
      </c>
      <c r="Y25" s="39">
        <v>331.46</v>
      </c>
      <c r="Z25" s="39">
        <v>5.44</v>
      </c>
      <c r="AA25" s="39">
        <v>11.4</v>
      </c>
      <c r="AB25" s="39">
        <v>2146.5100000000002</v>
      </c>
      <c r="AC25" s="39">
        <v>447.19</v>
      </c>
      <c r="AD25" s="39">
        <v>8.1300000000000008</v>
      </c>
      <c r="AE25" s="39">
        <v>0.54</v>
      </c>
      <c r="AF25" s="39">
        <v>0.26</v>
      </c>
      <c r="AG25" s="39">
        <v>4.24</v>
      </c>
      <c r="AH25" s="39">
        <v>9.9700000000000006</v>
      </c>
      <c r="AI25" s="39">
        <v>27.31</v>
      </c>
      <c r="AJ25" s="39">
        <v>0</v>
      </c>
      <c r="AK25" s="39">
        <v>1180.46</v>
      </c>
      <c r="AL25" s="39">
        <v>1043.78</v>
      </c>
      <c r="AM25" s="39">
        <v>1674.03</v>
      </c>
      <c r="AN25" s="39">
        <v>1408.39</v>
      </c>
      <c r="AO25" s="39">
        <v>448.96</v>
      </c>
      <c r="AP25" s="39">
        <v>889.42</v>
      </c>
      <c r="AQ25" s="39">
        <v>278.23</v>
      </c>
      <c r="AR25" s="39">
        <v>1003.7</v>
      </c>
      <c r="AS25" s="39">
        <v>1044.1500000000001</v>
      </c>
      <c r="AT25" s="39">
        <v>1255.49</v>
      </c>
      <c r="AU25" s="39">
        <v>1726.47</v>
      </c>
      <c r="AV25" s="39">
        <v>692.28</v>
      </c>
      <c r="AW25" s="39">
        <v>975.07</v>
      </c>
      <c r="AX25" s="39">
        <v>4766.25</v>
      </c>
      <c r="AY25" s="39">
        <v>142.44</v>
      </c>
      <c r="AZ25" s="39">
        <v>1421.26</v>
      </c>
      <c r="BA25" s="39">
        <v>993.72</v>
      </c>
      <c r="BB25" s="39">
        <v>723.08</v>
      </c>
      <c r="BC25" s="39">
        <v>352.08</v>
      </c>
      <c r="BD25" s="39">
        <v>0.09</v>
      </c>
      <c r="BE25" s="39">
        <v>0.04</v>
      </c>
      <c r="BF25" s="39">
        <v>0.02</v>
      </c>
      <c r="BG25" s="39">
        <v>0.05</v>
      </c>
      <c r="BH25" s="39">
        <v>0.06</v>
      </c>
      <c r="BI25" s="39">
        <v>0.26</v>
      </c>
      <c r="BJ25" s="39">
        <v>0</v>
      </c>
      <c r="BK25" s="39">
        <v>1.56</v>
      </c>
      <c r="BL25" s="39">
        <v>0</v>
      </c>
      <c r="BM25" s="39">
        <v>0.67</v>
      </c>
      <c r="BN25" s="39">
        <v>0.03</v>
      </c>
      <c r="BO25" s="39">
        <v>7.0000000000000007E-2</v>
      </c>
      <c r="BP25" s="39">
        <v>0</v>
      </c>
      <c r="BQ25" s="39">
        <v>0.05</v>
      </c>
      <c r="BR25" s="39">
        <v>0.09</v>
      </c>
      <c r="BS25" s="39">
        <v>3.2</v>
      </c>
      <c r="BT25" s="39">
        <v>0</v>
      </c>
      <c r="BU25" s="39">
        <v>0</v>
      </c>
      <c r="BV25" s="39">
        <v>7.21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620.59</v>
      </c>
      <c r="CC25" s="38">
        <f>SUM($CC$17:$CC$24)</f>
        <v>98.578940000000017</v>
      </c>
      <c r="CD25" s="36">
        <f>$I$25/$I$49*100</f>
        <v>27.594972461516736</v>
      </c>
      <c r="CE25" s="36">
        <v>369.15</v>
      </c>
      <c r="CG25" s="36">
        <v>136.56</v>
      </c>
      <c r="CH25" s="36">
        <v>82.98</v>
      </c>
      <c r="CI25" s="36">
        <v>109.77</v>
      </c>
      <c r="CJ25" s="36">
        <v>7525.77</v>
      </c>
      <c r="CK25" s="36">
        <v>3995.25</v>
      </c>
      <c r="CL25" s="36">
        <v>5760.51</v>
      </c>
      <c r="CM25" s="36">
        <v>152</v>
      </c>
      <c r="CN25" s="36">
        <v>92.78</v>
      </c>
      <c r="CO25" s="36">
        <v>122.42</v>
      </c>
      <c r="CP25" s="36">
        <v>7.92</v>
      </c>
      <c r="CQ25" s="36">
        <v>2.5299999999999998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28" customFormat="1" ht="24">
      <c r="A27" s="28" t="str">
        <f>"11/1"</f>
        <v>11/1</v>
      </c>
      <c r="B27" s="29" t="s">
        <v>108</v>
      </c>
      <c r="C27" s="30" t="str">
        <f>"200"</f>
        <v>200</v>
      </c>
      <c r="D27" s="30">
        <v>5.8</v>
      </c>
      <c r="E27" s="30">
        <v>5.8</v>
      </c>
      <c r="F27" s="30">
        <v>5</v>
      </c>
      <c r="G27" s="30">
        <v>0</v>
      </c>
      <c r="H27" s="30">
        <v>9.6</v>
      </c>
      <c r="I27" s="30">
        <v>105.28</v>
      </c>
      <c r="J27" s="31">
        <v>3.4</v>
      </c>
      <c r="K27" s="31">
        <v>0</v>
      </c>
      <c r="L27" s="31">
        <v>0</v>
      </c>
      <c r="M27" s="31">
        <v>0</v>
      </c>
      <c r="N27" s="31">
        <v>9.6</v>
      </c>
      <c r="O27" s="31">
        <v>0</v>
      </c>
      <c r="P27" s="31">
        <v>0</v>
      </c>
      <c r="Q27" s="31">
        <v>0</v>
      </c>
      <c r="R27" s="31">
        <v>0</v>
      </c>
      <c r="S27" s="31">
        <v>0.2</v>
      </c>
      <c r="T27" s="31">
        <v>1.4</v>
      </c>
      <c r="U27" s="31">
        <v>100</v>
      </c>
      <c r="V27" s="31">
        <v>292</v>
      </c>
      <c r="W27" s="31">
        <v>240</v>
      </c>
      <c r="X27" s="31">
        <v>28</v>
      </c>
      <c r="Y27" s="31">
        <v>180</v>
      </c>
      <c r="Z27" s="31">
        <v>0.2</v>
      </c>
      <c r="AA27" s="31">
        <v>40</v>
      </c>
      <c r="AB27" s="31">
        <v>20</v>
      </c>
      <c r="AC27" s="31">
        <v>44</v>
      </c>
      <c r="AD27" s="31">
        <v>0</v>
      </c>
      <c r="AE27" s="31">
        <v>0.08</v>
      </c>
      <c r="AF27" s="31">
        <v>0.3</v>
      </c>
      <c r="AG27" s="31">
        <v>0.2</v>
      </c>
      <c r="AH27" s="31">
        <v>1.6</v>
      </c>
      <c r="AI27" s="31">
        <v>2.6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178</v>
      </c>
      <c r="CC27" s="30">
        <v>42</v>
      </c>
      <c r="CE27" s="28">
        <v>43.33</v>
      </c>
      <c r="CG27" s="28">
        <v>18</v>
      </c>
      <c r="CH27" s="28">
        <v>4</v>
      </c>
      <c r="CI27" s="28">
        <v>11</v>
      </c>
      <c r="CJ27" s="28">
        <v>1150</v>
      </c>
      <c r="CK27" s="28">
        <v>420</v>
      </c>
      <c r="CL27" s="28">
        <v>785</v>
      </c>
      <c r="CM27" s="28">
        <v>26</v>
      </c>
      <c r="CN27" s="28">
        <v>6</v>
      </c>
      <c r="CO27" s="28">
        <v>16</v>
      </c>
      <c r="CP27" s="28">
        <v>0</v>
      </c>
      <c r="CQ27" s="28">
        <v>0</v>
      </c>
      <c r="CR27" s="28">
        <v>35</v>
      </c>
    </row>
    <row r="28" spans="1:96" s="36" customFormat="1" ht="11.4">
      <c r="B28" s="37" t="s">
        <v>109</v>
      </c>
      <c r="C28" s="38"/>
      <c r="D28" s="38">
        <v>5.8</v>
      </c>
      <c r="E28" s="38">
        <v>5.8</v>
      </c>
      <c r="F28" s="38">
        <v>5</v>
      </c>
      <c r="G28" s="38">
        <v>0</v>
      </c>
      <c r="H28" s="38">
        <v>9.6</v>
      </c>
      <c r="I28" s="38">
        <v>105.28</v>
      </c>
      <c r="J28" s="39">
        <v>3.4</v>
      </c>
      <c r="K28" s="39">
        <v>0</v>
      </c>
      <c r="L28" s="39">
        <v>0</v>
      </c>
      <c r="M28" s="39">
        <v>0</v>
      </c>
      <c r="N28" s="39">
        <v>9.6</v>
      </c>
      <c r="O28" s="39">
        <v>0</v>
      </c>
      <c r="P28" s="39">
        <v>0</v>
      </c>
      <c r="Q28" s="39">
        <v>0</v>
      </c>
      <c r="R28" s="39">
        <v>0</v>
      </c>
      <c r="S28" s="39">
        <v>0.2</v>
      </c>
      <c r="T28" s="39">
        <v>1.4</v>
      </c>
      <c r="U28" s="39">
        <v>100</v>
      </c>
      <c r="V28" s="39">
        <v>292</v>
      </c>
      <c r="W28" s="39">
        <v>240</v>
      </c>
      <c r="X28" s="39">
        <v>28</v>
      </c>
      <c r="Y28" s="39">
        <v>180</v>
      </c>
      <c r="Z28" s="39">
        <v>0.2</v>
      </c>
      <c r="AA28" s="39">
        <v>40</v>
      </c>
      <c r="AB28" s="39">
        <v>20</v>
      </c>
      <c r="AC28" s="39">
        <v>44</v>
      </c>
      <c r="AD28" s="39">
        <v>0</v>
      </c>
      <c r="AE28" s="39">
        <v>0.08</v>
      </c>
      <c r="AF28" s="39">
        <v>0.3</v>
      </c>
      <c r="AG28" s="39">
        <v>0.2</v>
      </c>
      <c r="AH28" s="39">
        <v>1.6</v>
      </c>
      <c r="AI28" s="39">
        <v>2.6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178</v>
      </c>
      <c r="CC28" s="38">
        <f>SUM($CC$26:$CC$27)</f>
        <v>42</v>
      </c>
      <c r="CD28" s="36">
        <f>$I$28/$I$49*100</f>
        <v>3.3039903340708312</v>
      </c>
      <c r="CE28" s="36">
        <v>43.33</v>
      </c>
      <c r="CG28" s="36">
        <v>18</v>
      </c>
      <c r="CH28" s="36">
        <v>4</v>
      </c>
      <c r="CI28" s="36">
        <v>11</v>
      </c>
      <c r="CJ28" s="36">
        <v>1150</v>
      </c>
      <c r="CK28" s="36">
        <v>420</v>
      </c>
      <c r="CL28" s="36">
        <v>785</v>
      </c>
      <c r="CM28" s="36">
        <v>26</v>
      </c>
      <c r="CN28" s="36">
        <v>6</v>
      </c>
      <c r="CO28" s="36">
        <v>16</v>
      </c>
      <c r="CP28" s="36">
        <v>0</v>
      </c>
      <c r="CQ28" s="36">
        <v>0</v>
      </c>
    </row>
    <row r="29" spans="1:96" s="85" customFormat="1" ht="11.4">
      <c r="A29" s="85" t="s">
        <v>151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"8/4"</f>
        <v>8/4</v>
      </c>
      <c r="B31" s="33" t="s">
        <v>93</v>
      </c>
      <c r="C31" s="34" t="str">
        <f>"250"</f>
        <v>250</v>
      </c>
      <c r="D31" s="34">
        <v>7.98</v>
      </c>
      <c r="E31" s="34">
        <v>2.95</v>
      </c>
      <c r="F31" s="34">
        <v>9.26</v>
      </c>
      <c r="G31" s="34">
        <v>2.79</v>
      </c>
      <c r="H31" s="34">
        <v>36.450000000000003</v>
      </c>
      <c r="I31" s="34">
        <v>257.00709749999999</v>
      </c>
      <c r="J31" s="35">
        <v>5.57</v>
      </c>
      <c r="K31" s="35">
        <v>0.14000000000000001</v>
      </c>
      <c r="L31" s="35">
        <v>0</v>
      </c>
      <c r="M31" s="35">
        <v>0</v>
      </c>
      <c r="N31" s="35">
        <v>9.3800000000000008</v>
      </c>
      <c r="O31" s="35">
        <v>24.61</v>
      </c>
      <c r="P31" s="35">
        <v>2.46</v>
      </c>
      <c r="Q31" s="35">
        <v>0</v>
      </c>
      <c r="R31" s="35">
        <v>0</v>
      </c>
      <c r="S31" s="35">
        <v>0.1</v>
      </c>
      <c r="T31" s="35">
        <v>2.56</v>
      </c>
      <c r="U31" s="35">
        <v>447.09</v>
      </c>
      <c r="V31" s="35">
        <v>261.02</v>
      </c>
      <c r="W31" s="35">
        <v>130.88</v>
      </c>
      <c r="X31" s="35">
        <v>62.87</v>
      </c>
      <c r="Y31" s="35">
        <v>209</v>
      </c>
      <c r="Z31" s="35">
        <v>1.55</v>
      </c>
      <c r="AA31" s="35">
        <v>27</v>
      </c>
      <c r="AB31" s="35">
        <v>23</v>
      </c>
      <c r="AC31" s="35">
        <v>50.13</v>
      </c>
      <c r="AD31" s="35">
        <v>0.78</v>
      </c>
      <c r="AE31" s="35">
        <v>0.18</v>
      </c>
      <c r="AF31" s="35">
        <v>0.16</v>
      </c>
      <c r="AG31" s="35">
        <v>0.45</v>
      </c>
      <c r="AH31" s="35">
        <v>2.88</v>
      </c>
      <c r="AI31" s="35">
        <v>0.52</v>
      </c>
      <c r="AJ31" s="35">
        <v>0</v>
      </c>
      <c r="AK31" s="35">
        <v>392.57</v>
      </c>
      <c r="AL31" s="35">
        <v>322.10000000000002</v>
      </c>
      <c r="AM31" s="35">
        <v>532.51</v>
      </c>
      <c r="AN31" s="35">
        <v>388.98</v>
      </c>
      <c r="AO31" s="35">
        <v>122.16</v>
      </c>
      <c r="AP31" s="35">
        <v>285.7</v>
      </c>
      <c r="AQ31" s="35">
        <v>125.43</v>
      </c>
      <c r="AR31" s="35">
        <v>366.86</v>
      </c>
      <c r="AS31" s="35">
        <v>207.69</v>
      </c>
      <c r="AT31" s="35">
        <v>312.86</v>
      </c>
      <c r="AU31" s="35">
        <v>390.82</v>
      </c>
      <c r="AV31" s="35">
        <v>105.27</v>
      </c>
      <c r="AW31" s="35">
        <v>432.45</v>
      </c>
      <c r="AX31" s="35">
        <v>832.35</v>
      </c>
      <c r="AY31" s="35">
        <v>0</v>
      </c>
      <c r="AZ31" s="35">
        <v>273.95999999999998</v>
      </c>
      <c r="BA31" s="35">
        <v>220.59</v>
      </c>
      <c r="BB31" s="35">
        <v>362.82</v>
      </c>
      <c r="BC31" s="35">
        <v>144.31</v>
      </c>
      <c r="BD31" s="35">
        <v>0.15</v>
      </c>
      <c r="BE31" s="35">
        <v>7.0000000000000007E-2</v>
      </c>
      <c r="BF31" s="35">
        <v>0.04</v>
      </c>
      <c r="BG31" s="35">
        <v>0.08</v>
      </c>
      <c r="BH31" s="35">
        <v>0.09</v>
      </c>
      <c r="BI31" s="35">
        <v>0.44</v>
      </c>
      <c r="BJ31" s="35">
        <v>0</v>
      </c>
      <c r="BK31" s="35">
        <v>1.73</v>
      </c>
      <c r="BL31" s="35">
        <v>0</v>
      </c>
      <c r="BM31" s="35">
        <v>0.4</v>
      </c>
      <c r="BN31" s="35">
        <v>0</v>
      </c>
      <c r="BO31" s="35">
        <v>0</v>
      </c>
      <c r="BP31" s="35">
        <v>0</v>
      </c>
      <c r="BQ31" s="35">
        <v>0.08</v>
      </c>
      <c r="BR31" s="35">
        <v>0.13</v>
      </c>
      <c r="BS31" s="35">
        <v>1.84</v>
      </c>
      <c r="BT31" s="35">
        <v>0</v>
      </c>
      <c r="BU31" s="35">
        <v>0</v>
      </c>
      <c r="BV31" s="35">
        <v>1.08</v>
      </c>
      <c r="BW31" s="35">
        <v>0.02</v>
      </c>
      <c r="BX31" s="35">
        <v>0</v>
      </c>
      <c r="BY31" s="35">
        <v>0</v>
      </c>
      <c r="BZ31" s="35">
        <v>0</v>
      </c>
      <c r="CA31" s="35">
        <v>0</v>
      </c>
      <c r="CB31" s="35">
        <v>220.37</v>
      </c>
      <c r="CC31" s="34">
        <v>26.917127000000001</v>
      </c>
      <c r="CE31" s="32">
        <v>30.83</v>
      </c>
      <c r="CG31" s="32">
        <v>49.89</v>
      </c>
      <c r="CH31" s="32">
        <v>22.16</v>
      </c>
      <c r="CI31" s="32">
        <v>36.020000000000003</v>
      </c>
      <c r="CJ31" s="32">
        <v>2196.0700000000002</v>
      </c>
      <c r="CK31" s="32">
        <v>996.15</v>
      </c>
      <c r="CL31" s="32">
        <v>1596.11</v>
      </c>
      <c r="CM31" s="32">
        <v>43.18</v>
      </c>
      <c r="CN31" s="32">
        <v>22.43</v>
      </c>
      <c r="CO31" s="32">
        <v>32.81</v>
      </c>
      <c r="CP31" s="32">
        <v>5</v>
      </c>
      <c r="CQ31" s="32">
        <v>1</v>
      </c>
      <c r="CR31" s="32">
        <v>16.313379999999999</v>
      </c>
    </row>
    <row r="32" spans="1:96" s="32" customFormat="1">
      <c r="A32" s="32" t="str">
        <f>"4/13"</f>
        <v>4/13</v>
      </c>
      <c r="B32" s="33" t="s">
        <v>94</v>
      </c>
      <c r="C32" s="34" t="str">
        <f>"10"</f>
        <v>10</v>
      </c>
      <c r="D32" s="34">
        <v>2.3199999999999998</v>
      </c>
      <c r="E32" s="34">
        <v>2.3199999999999998</v>
      </c>
      <c r="F32" s="34">
        <v>2.95</v>
      </c>
      <c r="G32" s="34">
        <v>0</v>
      </c>
      <c r="H32" s="34">
        <v>0</v>
      </c>
      <c r="I32" s="34">
        <v>36.43</v>
      </c>
      <c r="J32" s="35">
        <v>1.59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0.2</v>
      </c>
      <c r="T32" s="35">
        <v>0.43</v>
      </c>
      <c r="U32" s="35">
        <v>81</v>
      </c>
      <c r="V32" s="35">
        <v>8.8000000000000007</v>
      </c>
      <c r="W32" s="35">
        <v>88</v>
      </c>
      <c r="X32" s="35">
        <v>3.5</v>
      </c>
      <c r="Y32" s="35">
        <v>50</v>
      </c>
      <c r="Z32" s="35">
        <v>0.1</v>
      </c>
      <c r="AA32" s="35">
        <v>26</v>
      </c>
      <c r="AB32" s="35">
        <v>17</v>
      </c>
      <c r="AC32" s="35">
        <v>28.8</v>
      </c>
      <c r="AD32" s="35">
        <v>0.05</v>
      </c>
      <c r="AE32" s="35">
        <v>0</v>
      </c>
      <c r="AF32" s="35">
        <v>0.03</v>
      </c>
      <c r="AG32" s="35">
        <v>0.02</v>
      </c>
      <c r="AH32" s="35">
        <v>0.61</v>
      </c>
      <c r="AI32" s="35">
        <v>7.0000000000000007E-2</v>
      </c>
      <c r="AJ32" s="35">
        <v>0</v>
      </c>
      <c r="AK32" s="35">
        <v>169</v>
      </c>
      <c r="AL32" s="35">
        <v>97</v>
      </c>
      <c r="AM32" s="35">
        <v>193</v>
      </c>
      <c r="AN32" s="35">
        <v>153</v>
      </c>
      <c r="AO32" s="35">
        <v>54</v>
      </c>
      <c r="AP32" s="35">
        <v>92</v>
      </c>
      <c r="AQ32" s="35">
        <v>66</v>
      </c>
      <c r="AR32" s="35">
        <v>122</v>
      </c>
      <c r="AS32" s="35">
        <v>60</v>
      </c>
      <c r="AT32" s="35">
        <v>71</v>
      </c>
      <c r="AU32" s="35">
        <v>135</v>
      </c>
      <c r="AV32" s="35">
        <v>149</v>
      </c>
      <c r="AW32" s="35">
        <v>38</v>
      </c>
      <c r="AX32" s="35">
        <v>460</v>
      </c>
      <c r="AY32" s="35">
        <v>0</v>
      </c>
      <c r="AZ32" s="35">
        <v>232</v>
      </c>
      <c r="BA32" s="35">
        <v>120</v>
      </c>
      <c r="BB32" s="35">
        <v>135</v>
      </c>
      <c r="BC32" s="35">
        <v>21</v>
      </c>
      <c r="BD32" s="35">
        <v>0</v>
      </c>
      <c r="BE32" s="35">
        <v>0.01</v>
      </c>
      <c r="BF32" s="35">
        <v>0.04</v>
      </c>
      <c r="BG32" s="35">
        <v>0.13</v>
      </c>
      <c r="BH32" s="35">
        <v>0.12</v>
      </c>
      <c r="BI32" s="35">
        <v>0.24</v>
      </c>
      <c r="BJ32" s="35">
        <v>0.03</v>
      </c>
      <c r="BK32" s="35">
        <v>0.62</v>
      </c>
      <c r="BL32" s="35">
        <v>0.02</v>
      </c>
      <c r="BM32" s="35">
        <v>0.34</v>
      </c>
      <c r="BN32" s="35">
        <v>0.02</v>
      </c>
      <c r="BO32" s="35">
        <v>0</v>
      </c>
      <c r="BP32" s="35">
        <v>0</v>
      </c>
      <c r="BQ32" s="35">
        <v>0.04</v>
      </c>
      <c r="BR32" s="35">
        <v>0.05</v>
      </c>
      <c r="BS32" s="35">
        <v>0.68</v>
      </c>
      <c r="BT32" s="35">
        <v>0</v>
      </c>
      <c r="BU32" s="35">
        <v>0</v>
      </c>
      <c r="BV32" s="35">
        <v>7.0000000000000007E-2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4.0999999999999996</v>
      </c>
      <c r="CC32" s="34">
        <v>10.05081</v>
      </c>
      <c r="CE32" s="32">
        <v>28.83</v>
      </c>
      <c r="CG32" s="32">
        <v>0</v>
      </c>
      <c r="CH32" s="32">
        <v>0</v>
      </c>
      <c r="CI32" s="32">
        <v>0</v>
      </c>
      <c r="CJ32" s="32">
        <v>500</v>
      </c>
      <c r="CK32" s="32">
        <v>370</v>
      </c>
      <c r="CL32" s="32">
        <v>435</v>
      </c>
      <c r="CM32" s="32">
        <v>1.53</v>
      </c>
      <c r="CN32" s="32">
        <v>0.97</v>
      </c>
      <c r="CO32" s="32">
        <v>1.25</v>
      </c>
      <c r="CP32" s="32">
        <v>0</v>
      </c>
      <c r="CQ32" s="32">
        <v>0</v>
      </c>
      <c r="CR32" s="32">
        <v>6.0914000000000001</v>
      </c>
    </row>
    <row r="33" spans="1:96" s="32" customFormat="1">
      <c r="A33" s="32" t="str">
        <f>"800/1"</f>
        <v>800/1</v>
      </c>
      <c r="B33" s="33" t="s">
        <v>95</v>
      </c>
      <c r="C33" s="34" t="str">
        <f>"45"</f>
        <v>45</v>
      </c>
      <c r="D33" s="34">
        <v>3.62</v>
      </c>
      <c r="E33" s="34">
        <v>0</v>
      </c>
      <c r="F33" s="34">
        <v>1.32</v>
      </c>
      <c r="G33" s="34">
        <v>1.5</v>
      </c>
      <c r="H33" s="34">
        <v>24.25</v>
      </c>
      <c r="I33" s="34">
        <v>122.72909999999999</v>
      </c>
      <c r="J33" s="35">
        <v>0.25</v>
      </c>
      <c r="K33" s="35">
        <v>0</v>
      </c>
      <c r="L33" s="35">
        <v>0</v>
      </c>
      <c r="M33" s="35">
        <v>0</v>
      </c>
      <c r="N33" s="35">
        <v>1.5</v>
      </c>
      <c r="O33" s="35">
        <v>21.29</v>
      </c>
      <c r="P33" s="35">
        <v>1.46</v>
      </c>
      <c r="Q33" s="35">
        <v>0</v>
      </c>
      <c r="R33" s="35">
        <v>0</v>
      </c>
      <c r="S33" s="35">
        <v>0.15</v>
      </c>
      <c r="T33" s="35">
        <v>0.8</v>
      </c>
      <c r="U33" s="35">
        <v>214.5</v>
      </c>
      <c r="V33" s="35">
        <v>57.64</v>
      </c>
      <c r="W33" s="35">
        <v>9.68</v>
      </c>
      <c r="X33" s="35">
        <v>14.36</v>
      </c>
      <c r="Y33" s="35">
        <v>36.979999999999997</v>
      </c>
      <c r="Z33" s="35">
        <v>0.87</v>
      </c>
      <c r="AA33" s="35">
        <v>0</v>
      </c>
      <c r="AB33" s="35">
        <v>0</v>
      </c>
      <c r="AC33" s="35">
        <v>0</v>
      </c>
      <c r="AD33" s="35">
        <v>0.85</v>
      </c>
      <c r="AE33" s="35">
        <v>0.06</v>
      </c>
      <c r="AF33" s="35">
        <v>0.02</v>
      </c>
      <c r="AG33" s="35">
        <v>0.64</v>
      </c>
      <c r="AH33" s="35">
        <v>1.5</v>
      </c>
      <c r="AI33" s="35">
        <v>0</v>
      </c>
      <c r="AJ33" s="35">
        <v>0</v>
      </c>
      <c r="AK33" s="35">
        <v>174.84</v>
      </c>
      <c r="AL33" s="35">
        <v>181.42</v>
      </c>
      <c r="AM33" s="35">
        <v>277.77</v>
      </c>
      <c r="AN33" s="35">
        <v>93.53</v>
      </c>
      <c r="AO33" s="35">
        <v>54.99</v>
      </c>
      <c r="AP33" s="35">
        <v>109.98</v>
      </c>
      <c r="AQ33" s="35">
        <v>41.36</v>
      </c>
      <c r="AR33" s="35">
        <v>197.4</v>
      </c>
      <c r="AS33" s="35">
        <v>122.67</v>
      </c>
      <c r="AT33" s="35">
        <v>170.61</v>
      </c>
      <c r="AU33" s="35">
        <v>141.47</v>
      </c>
      <c r="AV33" s="35">
        <v>75.67</v>
      </c>
      <c r="AW33" s="35">
        <v>131.6</v>
      </c>
      <c r="AX33" s="35">
        <v>1092.75</v>
      </c>
      <c r="AY33" s="35">
        <v>0</v>
      </c>
      <c r="AZ33" s="35">
        <v>355.79</v>
      </c>
      <c r="BA33" s="35">
        <v>155.57</v>
      </c>
      <c r="BB33" s="35">
        <v>104.34</v>
      </c>
      <c r="BC33" s="35">
        <v>81.31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0.01</v>
      </c>
      <c r="BJ33" s="35">
        <v>0</v>
      </c>
      <c r="BK33" s="35">
        <v>0.15</v>
      </c>
      <c r="BL33" s="35">
        <v>0</v>
      </c>
      <c r="BM33" s="35">
        <v>7.0000000000000007E-2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0.51</v>
      </c>
      <c r="BT33" s="35">
        <v>0</v>
      </c>
      <c r="BU33" s="35">
        <v>0</v>
      </c>
      <c r="BV33" s="35">
        <v>0.44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17.05</v>
      </c>
      <c r="CC33" s="34">
        <v>14.85</v>
      </c>
      <c r="CE33" s="32">
        <v>0</v>
      </c>
      <c r="CG33" s="32">
        <v>0</v>
      </c>
      <c r="CH33" s="32">
        <v>0</v>
      </c>
      <c r="CI33" s="32">
        <v>0</v>
      </c>
      <c r="CJ33" s="32">
        <v>950</v>
      </c>
      <c r="CK33" s="32">
        <v>366</v>
      </c>
      <c r="CL33" s="32">
        <v>658</v>
      </c>
      <c r="CM33" s="32">
        <v>7.6</v>
      </c>
      <c r="CN33" s="32">
        <v>7.6</v>
      </c>
      <c r="CO33" s="32">
        <v>7.6</v>
      </c>
      <c r="CP33" s="32">
        <v>0</v>
      </c>
      <c r="CQ33" s="32">
        <v>0</v>
      </c>
      <c r="CR33" s="32">
        <v>9</v>
      </c>
    </row>
    <row r="34" spans="1:96" s="32" customFormat="1">
      <c r="A34" s="32" t="str">
        <f>"2"</f>
        <v>2</v>
      </c>
      <c r="B34" s="33" t="s">
        <v>96</v>
      </c>
      <c r="C34" s="34" t="str">
        <f>"45"</f>
        <v>45</v>
      </c>
      <c r="D34" s="34">
        <v>2.98</v>
      </c>
      <c r="E34" s="34">
        <v>0</v>
      </c>
      <c r="F34" s="34">
        <v>0.3</v>
      </c>
      <c r="G34" s="34">
        <v>0.3</v>
      </c>
      <c r="H34" s="34">
        <v>21.11</v>
      </c>
      <c r="I34" s="34">
        <v>100.75545</v>
      </c>
      <c r="J34" s="35">
        <v>0</v>
      </c>
      <c r="K34" s="35">
        <v>0</v>
      </c>
      <c r="L34" s="35">
        <v>0</v>
      </c>
      <c r="M34" s="35">
        <v>0</v>
      </c>
      <c r="N34" s="35">
        <v>0.5</v>
      </c>
      <c r="O34" s="35">
        <v>20.52</v>
      </c>
      <c r="P34" s="35">
        <v>0.09</v>
      </c>
      <c r="Q34" s="35">
        <v>0</v>
      </c>
      <c r="R34" s="35">
        <v>0</v>
      </c>
      <c r="S34" s="35">
        <v>0</v>
      </c>
      <c r="T34" s="35">
        <v>0.81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143.68</v>
      </c>
      <c r="AL34" s="35">
        <v>149.55000000000001</v>
      </c>
      <c r="AM34" s="35">
        <v>229.03</v>
      </c>
      <c r="AN34" s="35">
        <v>75.95</v>
      </c>
      <c r="AO34" s="35">
        <v>45.02</v>
      </c>
      <c r="AP34" s="35">
        <v>90.05</v>
      </c>
      <c r="AQ34" s="35">
        <v>34.06</v>
      </c>
      <c r="AR34" s="35">
        <v>162.86000000000001</v>
      </c>
      <c r="AS34" s="35">
        <v>101.01</v>
      </c>
      <c r="AT34" s="35">
        <v>140.94</v>
      </c>
      <c r="AU34" s="35">
        <v>116.28</v>
      </c>
      <c r="AV34" s="35">
        <v>61.07</v>
      </c>
      <c r="AW34" s="35">
        <v>108.05</v>
      </c>
      <c r="AX34" s="35">
        <v>903.58</v>
      </c>
      <c r="AY34" s="35">
        <v>0</v>
      </c>
      <c r="AZ34" s="35">
        <v>294.41000000000003</v>
      </c>
      <c r="BA34" s="35">
        <v>128.02000000000001</v>
      </c>
      <c r="BB34" s="35">
        <v>84.96</v>
      </c>
      <c r="BC34" s="35">
        <v>67.34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0.04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0.12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17.600000000000001</v>
      </c>
      <c r="CC34" s="34">
        <v>2.8533599999999999</v>
      </c>
      <c r="CE34" s="32">
        <v>0</v>
      </c>
      <c r="CG34" s="32">
        <v>0</v>
      </c>
      <c r="CH34" s="32">
        <v>0</v>
      </c>
      <c r="CI34" s="32">
        <v>0</v>
      </c>
      <c r="CJ34" s="32">
        <v>802.15</v>
      </c>
      <c r="CK34" s="32">
        <v>309.04000000000002</v>
      </c>
      <c r="CL34" s="32">
        <v>555.6</v>
      </c>
      <c r="CM34" s="32">
        <v>6.42</v>
      </c>
      <c r="CN34" s="32">
        <v>6.42</v>
      </c>
      <c r="CO34" s="32">
        <v>6.42</v>
      </c>
      <c r="CP34" s="32">
        <v>0</v>
      </c>
      <c r="CQ34" s="32">
        <v>0</v>
      </c>
      <c r="CR34" s="32">
        <v>2.3778000000000001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1.1286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0.68400000000000005</v>
      </c>
    </row>
    <row r="36" spans="1:96" s="36" customFormat="1" ht="11.4">
      <c r="B36" s="37" t="s">
        <v>111</v>
      </c>
      <c r="C36" s="38"/>
      <c r="D36" s="38">
        <v>16.989999999999998</v>
      </c>
      <c r="E36" s="38">
        <v>5.27</v>
      </c>
      <c r="F36" s="38">
        <v>13.85</v>
      </c>
      <c r="G36" s="38">
        <v>4.6100000000000003</v>
      </c>
      <c r="H36" s="38">
        <v>87.75</v>
      </c>
      <c r="I36" s="38">
        <v>540.02</v>
      </c>
      <c r="J36" s="39">
        <v>7.41</v>
      </c>
      <c r="K36" s="39">
        <v>0.14000000000000001</v>
      </c>
      <c r="L36" s="39">
        <v>0</v>
      </c>
      <c r="M36" s="39">
        <v>0</v>
      </c>
      <c r="N36" s="39">
        <v>17.27</v>
      </c>
      <c r="O36" s="39">
        <v>66.42</v>
      </c>
      <c r="P36" s="39">
        <v>4.0599999999999996</v>
      </c>
      <c r="Q36" s="39">
        <v>0</v>
      </c>
      <c r="R36" s="39">
        <v>0</v>
      </c>
      <c r="S36" s="39">
        <v>0.45</v>
      </c>
      <c r="T36" s="39">
        <v>4.63</v>
      </c>
      <c r="U36" s="39">
        <v>742.65</v>
      </c>
      <c r="V36" s="39">
        <v>327.64</v>
      </c>
      <c r="W36" s="39">
        <v>228.74</v>
      </c>
      <c r="X36" s="39">
        <v>80.73</v>
      </c>
      <c r="Y36" s="39">
        <v>295.97000000000003</v>
      </c>
      <c r="Z36" s="39">
        <v>2.5299999999999998</v>
      </c>
      <c r="AA36" s="39">
        <v>53</v>
      </c>
      <c r="AB36" s="39">
        <v>40</v>
      </c>
      <c r="AC36" s="39">
        <v>78.930000000000007</v>
      </c>
      <c r="AD36" s="39">
        <v>1.68</v>
      </c>
      <c r="AE36" s="39">
        <v>0.24</v>
      </c>
      <c r="AF36" s="39">
        <v>0.21</v>
      </c>
      <c r="AG36" s="39">
        <v>1.1100000000000001</v>
      </c>
      <c r="AH36" s="39">
        <v>4.99</v>
      </c>
      <c r="AI36" s="39">
        <v>0.59</v>
      </c>
      <c r="AJ36" s="39">
        <v>0</v>
      </c>
      <c r="AK36" s="39">
        <v>880.09</v>
      </c>
      <c r="AL36" s="39">
        <v>750.08</v>
      </c>
      <c r="AM36" s="39">
        <v>1232.31</v>
      </c>
      <c r="AN36" s="39">
        <v>711.46</v>
      </c>
      <c r="AO36" s="39">
        <v>276.18</v>
      </c>
      <c r="AP36" s="39">
        <v>577.73</v>
      </c>
      <c r="AQ36" s="39">
        <v>266.85000000000002</v>
      </c>
      <c r="AR36" s="39">
        <v>849.12</v>
      </c>
      <c r="AS36" s="39">
        <v>491.37</v>
      </c>
      <c r="AT36" s="39">
        <v>695.41</v>
      </c>
      <c r="AU36" s="39">
        <v>783.56</v>
      </c>
      <c r="AV36" s="39">
        <v>391.01</v>
      </c>
      <c r="AW36" s="39">
        <v>710.1</v>
      </c>
      <c r="AX36" s="39">
        <v>3288.68</v>
      </c>
      <c r="AY36" s="39">
        <v>0</v>
      </c>
      <c r="AZ36" s="39">
        <v>1156.1600000000001</v>
      </c>
      <c r="BA36" s="39">
        <v>624.19000000000005</v>
      </c>
      <c r="BB36" s="39">
        <v>687.11</v>
      </c>
      <c r="BC36" s="39">
        <v>313.95999999999998</v>
      </c>
      <c r="BD36" s="39">
        <v>0.15</v>
      </c>
      <c r="BE36" s="39">
        <v>0.08</v>
      </c>
      <c r="BF36" s="39">
        <v>0.08</v>
      </c>
      <c r="BG36" s="39">
        <v>0.21</v>
      </c>
      <c r="BH36" s="39">
        <v>0.22</v>
      </c>
      <c r="BI36" s="39">
        <v>0.7</v>
      </c>
      <c r="BJ36" s="39">
        <v>0.03</v>
      </c>
      <c r="BK36" s="39">
        <v>2.5299999999999998</v>
      </c>
      <c r="BL36" s="39">
        <v>0.02</v>
      </c>
      <c r="BM36" s="39">
        <v>0.81</v>
      </c>
      <c r="BN36" s="39">
        <v>0.02</v>
      </c>
      <c r="BO36" s="39">
        <v>0</v>
      </c>
      <c r="BP36" s="39">
        <v>0</v>
      </c>
      <c r="BQ36" s="39">
        <v>0.12</v>
      </c>
      <c r="BR36" s="39">
        <v>0.18</v>
      </c>
      <c r="BS36" s="39">
        <v>3.06</v>
      </c>
      <c r="BT36" s="39">
        <v>0</v>
      </c>
      <c r="BU36" s="39">
        <v>0</v>
      </c>
      <c r="BV36" s="39">
        <v>1.72</v>
      </c>
      <c r="BW36" s="39">
        <v>0.04</v>
      </c>
      <c r="BX36" s="39">
        <v>0</v>
      </c>
      <c r="BY36" s="39">
        <v>0</v>
      </c>
      <c r="BZ36" s="39">
        <v>0</v>
      </c>
      <c r="CA36" s="39">
        <v>0</v>
      </c>
      <c r="CB36" s="39">
        <v>459.16</v>
      </c>
      <c r="CC36" s="38">
        <f>SUM($CC$30:$CC$35)</f>
        <v>55.799897000000001</v>
      </c>
      <c r="CD36" s="36">
        <f>$I$36/$I$49*100</f>
        <v>16.947386590092421</v>
      </c>
      <c r="CE36" s="36">
        <v>59.67</v>
      </c>
      <c r="CG36" s="36">
        <v>50.49</v>
      </c>
      <c r="CH36" s="36">
        <v>22.76</v>
      </c>
      <c r="CI36" s="36">
        <v>36.619999999999997</v>
      </c>
      <c r="CJ36" s="36">
        <v>4508.22</v>
      </c>
      <c r="CK36" s="36">
        <v>2065.79</v>
      </c>
      <c r="CL36" s="36">
        <v>3287</v>
      </c>
      <c r="CM36" s="36">
        <v>65.27</v>
      </c>
      <c r="CN36" s="36">
        <v>41.26</v>
      </c>
      <c r="CO36" s="36">
        <v>53.26</v>
      </c>
      <c r="CP36" s="36">
        <v>11</v>
      </c>
      <c r="CQ36" s="36">
        <v>1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"78"</f>
        <v>78</v>
      </c>
      <c r="B38" s="33" t="s">
        <v>100</v>
      </c>
      <c r="C38" s="34" t="str">
        <f>"100"</f>
        <v>100</v>
      </c>
      <c r="D38" s="34">
        <v>1.76</v>
      </c>
      <c r="E38" s="34">
        <v>0</v>
      </c>
      <c r="F38" s="34">
        <v>6.69</v>
      </c>
      <c r="G38" s="34">
        <v>7.6</v>
      </c>
      <c r="H38" s="34">
        <v>11.44</v>
      </c>
      <c r="I38" s="34">
        <v>108.01693255000001</v>
      </c>
      <c r="J38" s="35">
        <v>0.94</v>
      </c>
      <c r="K38" s="35">
        <v>4.88</v>
      </c>
      <c r="L38" s="35">
        <v>0</v>
      </c>
      <c r="M38" s="35">
        <v>0</v>
      </c>
      <c r="N38" s="35">
        <v>9.09</v>
      </c>
      <c r="O38" s="35">
        <v>0.18</v>
      </c>
      <c r="P38" s="35">
        <v>2.17</v>
      </c>
      <c r="Q38" s="35">
        <v>0</v>
      </c>
      <c r="R38" s="35">
        <v>0</v>
      </c>
      <c r="S38" s="35">
        <v>0.38</v>
      </c>
      <c r="T38" s="35">
        <v>1.75</v>
      </c>
      <c r="U38" s="35">
        <v>222.65</v>
      </c>
      <c r="V38" s="35">
        <v>268.85000000000002</v>
      </c>
      <c r="W38" s="35">
        <v>31.07</v>
      </c>
      <c r="X38" s="35">
        <v>20.36</v>
      </c>
      <c r="Y38" s="35">
        <v>41.89</v>
      </c>
      <c r="Z38" s="35">
        <v>1.21</v>
      </c>
      <c r="AA38" s="35">
        <v>0</v>
      </c>
      <c r="AB38" s="35">
        <v>163.66999999999999</v>
      </c>
      <c r="AC38" s="35">
        <v>34.549999999999997</v>
      </c>
      <c r="AD38" s="35">
        <v>3.52</v>
      </c>
      <c r="AE38" s="35">
        <v>0.03</v>
      </c>
      <c r="AF38" s="35">
        <v>0.04</v>
      </c>
      <c r="AG38" s="35">
        <v>0.28999999999999998</v>
      </c>
      <c r="AH38" s="35">
        <v>0.68</v>
      </c>
      <c r="AI38" s="35">
        <v>3.3</v>
      </c>
      <c r="AJ38" s="35">
        <v>0</v>
      </c>
      <c r="AK38" s="35">
        <v>36.68</v>
      </c>
      <c r="AL38" s="35">
        <v>41.53</v>
      </c>
      <c r="AM38" s="35">
        <v>46.38</v>
      </c>
      <c r="AN38" s="35">
        <v>63.68</v>
      </c>
      <c r="AO38" s="35">
        <v>13.84</v>
      </c>
      <c r="AP38" s="35">
        <v>36.68</v>
      </c>
      <c r="AQ38" s="35">
        <v>9</v>
      </c>
      <c r="AR38" s="35">
        <v>31.15</v>
      </c>
      <c r="AS38" s="35">
        <v>27.69</v>
      </c>
      <c r="AT38" s="35">
        <v>50.55</v>
      </c>
      <c r="AU38" s="35">
        <v>227.01</v>
      </c>
      <c r="AV38" s="35">
        <v>9.7200000000000006</v>
      </c>
      <c r="AW38" s="35">
        <v>26.31</v>
      </c>
      <c r="AX38" s="35">
        <v>189.66</v>
      </c>
      <c r="AY38" s="35">
        <v>0</v>
      </c>
      <c r="AZ38" s="35">
        <v>32.53</v>
      </c>
      <c r="BA38" s="35">
        <v>43.61</v>
      </c>
      <c r="BB38" s="35">
        <v>34.61</v>
      </c>
      <c r="BC38" s="35">
        <v>10.38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0.41</v>
      </c>
      <c r="BL38" s="35">
        <v>0</v>
      </c>
      <c r="BM38" s="35">
        <v>0.27</v>
      </c>
      <c r="BN38" s="35">
        <v>0.02</v>
      </c>
      <c r="BO38" s="35">
        <v>0.05</v>
      </c>
      <c r="BP38" s="35">
        <v>0</v>
      </c>
      <c r="BQ38" s="35">
        <v>0</v>
      </c>
      <c r="BR38" s="35">
        <v>0</v>
      </c>
      <c r="BS38" s="35">
        <v>1.57</v>
      </c>
      <c r="BT38" s="35">
        <v>0</v>
      </c>
      <c r="BU38" s="35">
        <v>0</v>
      </c>
      <c r="BV38" s="35">
        <v>4.4400000000000004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89.42</v>
      </c>
      <c r="CC38" s="34">
        <v>15.426945</v>
      </c>
      <c r="CE38" s="32">
        <v>27.28</v>
      </c>
      <c r="CG38" s="32">
        <v>26.57</v>
      </c>
      <c r="CH38" s="32">
        <v>16.34</v>
      </c>
      <c r="CI38" s="32">
        <v>21.46</v>
      </c>
      <c r="CJ38" s="32">
        <v>874.41</v>
      </c>
      <c r="CK38" s="32">
        <v>240.26</v>
      </c>
      <c r="CL38" s="32">
        <v>557.33000000000004</v>
      </c>
      <c r="CM38" s="32">
        <v>8.32</v>
      </c>
      <c r="CN38" s="32">
        <v>5.44</v>
      </c>
      <c r="CO38" s="32">
        <v>6.88</v>
      </c>
      <c r="CP38" s="32">
        <v>1.2</v>
      </c>
      <c r="CQ38" s="32">
        <v>0.5</v>
      </c>
      <c r="CR38" s="32">
        <v>9.3496600000000001</v>
      </c>
    </row>
    <row r="39" spans="1:96" s="32" customFormat="1">
      <c r="A39" s="32" t="str">
        <f>"11/2"</f>
        <v>11/2</v>
      </c>
      <c r="B39" s="33" t="s">
        <v>101</v>
      </c>
      <c r="C39" s="34" t="str">
        <f>"250"</f>
        <v>250</v>
      </c>
      <c r="D39" s="34">
        <v>2.46</v>
      </c>
      <c r="E39" s="34">
        <v>0</v>
      </c>
      <c r="F39" s="34">
        <v>5.42</v>
      </c>
      <c r="G39" s="34">
        <v>5.41</v>
      </c>
      <c r="H39" s="34">
        <v>18.77</v>
      </c>
      <c r="I39" s="34">
        <v>131.17202499999999</v>
      </c>
      <c r="J39" s="35">
        <v>1.17</v>
      </c>
      <c r="K39" s="35">
        <v>3.25</v>
      </c>
      <c r="L39" s="35">
        <v>0</v>
      </c>
      <c r="M39" s="35">
        <v>0</v>
      </c>
      <c r="N39" s="35">
        <v>3.33</v>
      </c>
      <c r="O39" s="35">
        <v>13.28</v>
      </c>
      <c r="P39" s="35">
        <v>2.16</v>
      </c>
      <c r="Q39" s="35">
        <v>0</v>
      </c>
      <c r="R39" s="35">
        <v>0</v>
      </c>
      <c r="S39" s="35">
        <v>0.37</v>
      </c>
      <c r="T39" s="35">
        <v>2.78</v>
      </c>
      <c r="U39" s="35">
        <v>563.75</v>
      </c>
      <c r="V39" s="35">
        <v>455.74</v>
      </c>
      <c r="W39" s="35">
        <v>26.07</v>
      </c>
      <c r="X39" s="35">
        <v>25.94</v>
      </c>
      <c r="Y39" s="35">
        <v>73.17</v>
      </c>
      <c r="Z39" s="35">
        <v>0.97</v>
      </c>
      <c r="AA39" s="35">
        <v>3</v>
      </c>
      <c r="AB39" s="35">
        <v>1457.2</v>
      </c>
      <c r="AC39" s="35">
        <v>308.35000000000002</v>
      </c>
      <c r="AD39" s="35">
        <v>2.4500000000000002</v>
      </c>
      <c r="AE39" s="35">
        <v>0.08</v>
      </c>
      <c r="AF39" s="35">
        <v>0.06</v>
      </c>
      <c r="AG39" s="35">
        <v>1.02</v>
      </c>
      <c r="AH39" s="35">
        <v>1.84</v>
      </c>
      <c r="AI39" s="35">
        <v>7.21</v>
      </c>
      <c r="AJ39" s="35">
        <v>0</v>
      </c>
      <c r="AK39" s="35">
        <v>93.53</v>
      </c>
      <c r="AL39" s="35">
        <v>88.37</v>
      </c>
      <c r="AM39" s="35">
        <v>146.6</v>
      </c>
      <c r="AN39" s="35">
        <v>144.02000000000001</v>
      </c>
      <c r="AO39" s="35">
        <v>39.01</v>
      </c>
      <c r="AP39" s="35">
        <v>85.92</v>
      </c>
      <c r="AQ39" s="35">
        <v>31.35</v>
      </c>
      <c r="AR39" s="35">
        <v>95.04</v>
      </c>
      <c r="AS39" s="35">
        <v>116.89</v>
      </c>
      <c r="AT39" s="35">
        <v>182.66</v>
      </c>
      <c r="AU39" s="35">
        <v>185.61</v>
      </c>
      <c r="AV39" s="35">
        <v>52.67</v>
      </c>
      <c r="AW39" s="35">
        <v>92.97</v>
      </c>
      <c r="AX39" s="35">
        <v>494.37</v>
      </c>
      <c r="AY39" s="35">
        <v>0</v>
      </c>
      <c r="AZ39" s="35">
        <v>110.88</v>
      </c>
      <c r="BA39" s="35">
        <v>84.42</v>
      </c>
      <c r="BB39" s="35">
        <v>66.89</v>
      </c>
      <c r="BC39" s="35">
        <v>32.76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0.34</v>
      </c>
      <c r="BL39" s="35">
        <v>0</v>
      </c>
      <c r="BM39" s="35">
        <v>0.19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1.1599999999999999</v>
      </c>
      <c r="BT39" s="35">
        <v>0</v>
      </c>
      <c r="BU39" s="35">
        <v>0</v>
      </c>
      <c r="BV39" s="35">
        <v>3.04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290.93</v>
      </c>
      <c r="CC39" s="34">
        <v>21.427209000000001</v>
      </c>
      <c r="CE39" s="32">
        <v>245.87</v>
      </c>
      <c r="CG39" s="32">
        <v>50.3</v>
      </c>
      <c r="CH39" s="32">
        <v>29.65</v>
      </c>
      <c r="CI39" s="32">
        <v>39.979999999999997</v>
      </c>
      <c r="CJ39" s="32">
        <v>1231.33</v>
      </c>
      <c r="CK39" s="32">
        <v>615.28</v>
      </c>
      <c r="CL39" s="32">
        <v>923.31</v>
      </c>
      <c r="CM39" s="32">
        <v>58.19</v>
      </c>
      <c r="CN39" s="32">
        <v>28.57</v>
      </c>
      <c r="CO39" s="32">
        <v>43.38</v>
      </c>
      <c r="CP39" s="32">
        <v>0</v>
      </c>
      <c r="CQ39" s="32">
        <v>1</v>
      </c>
      <c r="CR39" s="32">
        <v>12.986186999999999</v>
      </c>
    </row>
    <row r="40" spans="1:96" s="32" customFormat="1">
      <c r="A40" s="32" t="str">
        <f>"46/3"</f>
        <v>46/3</v>
      </c>
      <c r="B40" s="33" t="s">
        <v>102</v>
      </c>
      <c r="C40" s="34" t="str">
        <f>"180"</f>
        <v>180</v>
      </c>
      <c r="D40" s="34">
        <v>6.36</v>
      </c>
      <c r="E40" s="34">
        <v>0.04</v>
      </c>
      <c r="F40" s="34">
        <v>3.57</v>
      </c>
      <c r="G40" s="34">
        <v>0.8</v>
      </c>
      <c r="H40" s="34">
        <v>40.93</v>
      </c>
      <c r="I40" s="34">
        <v>220.7282094</v>
      </c>
      <c r="J40" s="35">
        <v>2.2400000000000002</v>
      </c>
      <c r="K40" s="35">
        <v>0.1</v>
      </c>
      <c r="L40" s="35">
        <v>0</v>
      </c>
      <c r="M40" s="35">
        <v>0</v>
      </c>
      <c r="N40" s="35">
        <v>1.17</v>
      </c>
      <c r="O40" s="35">
        <v>37.700000000000003</v>
      </c>
      <c r="P40" s="35">
        <v>2.06</v>
      </c>
      <c r="Q40" s="35">
        <v>0</v>
      </c>
      <c r="R40" s="35">
        <v>0</v>
      </c>
      <c r="S40" s="35">
        <v>0</v>
      </c>
      <c r="T40" s="35">
        <v>1.54</v>
      </c>
      <c r="U40" s="35">
        <v>455.42</v>
      </c>
      <c r="V40" s="35">
        <v>67.52</v>
      </c>
      <c r="W40" s="35">
        <v>14.97</v>
      </c>
      <c r="X40" s="35">
        <v>8.74</v>
      </c>
      <c r="Y40" s="35">
        <v>48.26</v>
      </c>
      <c r="Z40" s="35">
        <v>0.89</v>
      </c>
      <c r="AA40" s="35">
        <v>10.8</v>
      </c>
      <c r="AB40" s="35">
        <v>10.8</v>
      </c>
      <c r="AC40" s="35">
        <v>20.25</v>
      </c>
      <c r="AD40" s="35">
        <v>0.96</v>
      </c>
      <c r="AE40" s="35">
        <v>0.08</v>
      </c>
      <c r="AF40" s="35">
        <v>0.02</v>
      </c>
      <c r="AG40" s="35">
        <v>0.59</v>
      </c>
      <c r="AH40" s="35">
        <v>1.78</v>
      </c>
      <c r="AI40" s="35">
        <v>0</v>
      </c>
      <c r="AJ40" s="35">
        <v>0</v>
      </c>
      <c r="AK40" s="35">
        <v>275.61</v>
      </c>
      <c r="AL40" s="35">
        <v>251.98</v>
      </c>
      <c r="AM40" s="35">
        <v>472.07</v>
      </c>
      <c r="AN40" s="35">
        <v>147.44999999999999</v>
      </c>
      <c r="AO40" s="35">
        <v>89.89</v>
      </c>
      <c r="AP40" s="35">
        <v>182.63</v>
      </c>
      <c r="AQ40" s="35">
        <v>59.92</v>
      </c>
      <c r="AR40" s="35">
        <v>292.87</v>
      </c>
      <c r="AS40" s="35">
        <v>193.67</v>
      </c>
      <c r="AT40" s="35">
        <v>233.51</v>
      </c>
      <c r="AU40" s="35">
        <v>200.31</v>
      </c>
      <c r="AV40" s="35">
        <v>117.69</v>
      </c>
      <c r="AW40" s="35">
        <v>204.66</v>
      </c>
      <c r="AX40" s="35">
        <v>1797.43</v>
      </c>
      <c r="AY40" s="35">
        <v>0</v>
      </c>
      <c r="AZ40" s="35">
        <v>566.38</v>
      </c>
      <c r="BA40" s="35">
        <v>293.38</v>
      </c>
      <c r="BB40" s="35">
        <v>147.32</v>
      </c>
      <c r="BC40" s="35">
        <v>116.63</v>
      </c>
      <c r="BD40" s="35">
        <v>0.11</v>
      </c>
      <c r="BE40" s="35">
        <v>0.05</v>
      </c>
      <c r="BF40" s="35">
        <v>0.03</v>
      </c>
      <c r="BG40" s="35">
        <v>0.06</v>
      </c>
      <c r="BH40" s="35">
        <v>7.0000000000000007E-2</v>
      </c>
      <c r="BI40" s="35">
        <v>0.31</v>
      </c>
      <c r="BJ40" s="35">
        <v>0</v>
      </c>
      <c r="BK40" s="35">
        <v>0.97</v>
      </c>
      <c r="BL40" s="35">
        <v>0</v>
      </c>
      <c r="BM40" s="35">
        <v>0.28000000000000003</v>
      </c>
      <c r="BN40" s="35">
        <v>0</v>
      </c>
      <c r="BO40" s="35">
        <v>0</v>
      </c>
      <c r="BP40" s="35">
        <v>0</v>
      </c>
      <c r="BQ40" s="35">
        <v>0.06</v>
      </c>
      <c r="BR40" s="35">
        <v>0.1</v>
      </c>
      <c r="BS40" s="35">
        <v>0.72</v>
      </c>
      <c r="BT40" s="35">
        <v>0</v>
      </c>
      <c r="BU40" s="35">
        <v>0</v>
      </c>
      <c r="BV40" s="35">
        <v>0.28999999999999998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9.08</v>
      </c>
      <c r="CC40" s="34">
        <v>11.89202</v>
      </c>
      <c r="CE40" s="32">
        <v>12.6</v>
      </c>
      <c r="CG40" s="32">
        <v>47.9</v>
      </c>
      <c r="CH40" s="32">
        <v>24.36</v>
      </c>
      <c r="CI40" s="32">
        <v>36.130000000000003</v>
      </c>
      <c r="CJ40" s="32">
        <v>446.19</v>
      </c>
      <c r="CK40" s="32">
        <v>440.88</v>
      </c>
      <c r="CL40" s="32">
        <v>443.54</v>
      </c>
      <c r="CM40" s="32">
        <v>4.4400000000000004</v>
      </c>
      <c r="CN40" s="32">
        <v>4.0599999999999996</v>
      </c>
      <c r="CO40" s="32">
        <v>4.25</v>
      </c>
      <c r="CP40" s="32">
        <v>0</v>
      </c>
      <c r="CQ40" s="32">
        <v>1.17</v>
      </c>
      <c r="CR40" s="32">
        <v>7.2072849999999997</v>
      </c>
    </row>
    <row r="41" spans="1:96" s="32" customFormat="1">
      <c r="A41" s="32" t="str">
        <f>"12/8"</f>
        <v>12/8</v>
      </c>
      <c r="B41" s="33" t="s">
        <v>103</v>
      </c>
      <c r="C41" s="34" t="str">
        <f>"100"</f>
        <v>100</v>
      </c>
      <c r="D41" s="34">
        <v>14.17</v>
      </c>
      <c r="E41" s="34">
        <v>13.31</v>
      </c>
      <c r="F41" s="34">
        <v>34.229999999999997</v>
      </c>
      <c r="G41" s="34">
        <v>3.23</v>
      </c>
      <c r="H41" s="34">
        <v>5.35</v>
      </c>
      <c r="I41" s="34">
        <v>385.3902333333333</v>
      </c>
      <c r="J41" s="35">
        <v>11.99</v>
      </c>
      <c r="K41" s="35">
        <v>2.17</v>
      </c>
      <c r="L41" s="35">
        <v>0</v>
      </c>
      <c r="M41" s="35">
        <v>0</v>
      </c>
      <c r="N41" s="35">
        <v>2.42</v>
      </c>
      <c r="O41" s="35">
        <v>2.35</v>
      </c>
      <c r="P41" s="35">
        <v>0.56999999999999995</v>
      </c>
      <c r="Q41" s="35">
        <v>0</v>
      </c>
      <c r="R41" s="35">
        <v>0</v>
      </c>
      <c r="S41" s="35">
        <v>0.21</v>
      </c>
      <c r="T41" s="35">
        <v>1.73</v>
      </c>
      <c r="U41" s="35">
        <v>239.54</v>
      </c>
      <c r="V41" s="35">
        <v>354.21</v>
      </c>
      <c r="W41" s="35">
        <v>13.91</v>
      </c>
      <c r="X41" s="35">
        <v>28.28</v>
      </c>
      <c r="Y41" s="35">
        <v>167.59</v>
      </c>
      <c r="Z41" s="35">
        <v>1.9</v>
      </c>
      <c r="AA41" s="35">
        <v>0</v>
      </c>
      <c r="AB41" s="35">
        <v>119</v>
      </c>
      <c r="AC41" s="35">
        <v>23.33</v>
      </c>
      <c r="AD41" s="35">
        <v>2.0099999999999998</v>
      </c>
      <c r="AE41" s="35">
        <v>0.37</v>
      </c>
      <c r="AF41" s="35">
        <v>0.12</v>
      </c>
      <c r="AG41" s="35">
        <v>2.35</v>
      </c>
      <c r="AH41" s="35">
        <v>6.05</v>
      </c>
      <c r="AI41" s="35">
        <v>1.42</v>
      </c>
      <c r="AJ41" s="35">
        <v>0</v>
      </c>
      <c r="AK41" s="35">
        <v>788.58</v>
      </c>
      <c r="AL41" s="35">
        <v>672.77</v>
      </c>
      <c r="AM41" s="35">
        <v>1025.42</v>
      </c>
      <c r="AN41" s="35">
        <v>1161.43</v>
      </c>
      <c r="AO41" s="35">
        <v>323.25</v>
      </c>
      <c r="AP41" s="35">
        <v>618.73</v>
      </c>
      <c r="AQ41" s="35">
        <v>180.99</v>
      </c>
      <c r="AR41" s="35">
        <v>555.82000000000005</v>
      </c>
      <c r="AS41" s="35">
        <v>730.12</v>
      </c>
      <c r="AT41" s="35">
        <v>831.03</v>
      </c>
      <c r="AU41" s="35">
        <v>1241.56</v>
      </c>
      <c r="AV41" s="35">
        <v>541.67999999999995</v>
      </c>
      <c r="AW41" s="35">
        <v>658.13</v>
      </c>
      <c r="AX41" s="35">
        <v>2168.1</v>
      </c>
      <c r="AY41" s="35">
        <v>158.27000000000001</v>
      </c>
      <c r="AZ41" s="35">
        <v>635.87</v>
      </c>
      <c r="BA41" s="35">
        <v>584.67999999999995</v>
      </c>
      <c r="BB41" s="35">
        <v>492.04</v>
      </c>
      <c r="BC41" s="35">
        <v>176.71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0.2</v>
      </c>
      <c r="BL41" s="35">
        <v>0</v>
      </c>
      <c r="BM41" s="35">
        <v>0.13</v>
      </c>
      <c r="BN41" s="35">
        <v>0.01</v>
      </c>
      <c r="BO41" s="35">
        <v>0.02</v>
      </c>
      <c r="BP41" s="35">
        <v>0</v>
      </c>
      <c r="BQ41" s="35">
        <v>0</v>
      </c>
      <c r="BR41" s="35">
        <v>0</v>
      </c>
      <c r="BS41" s="35">
        <v>0.76</v>
      </c>
      <c r="BT41" s="35">
        <v>0</v>
      </c>
      <c r="BU41" s="35">
        <v>0</v>
      </c>
      <c r="BV41" s="35">
        <v>1.89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126.9</v>
      </c>
      <c r="CC41" s="34">
        <v>58.431522000000001</v>
      </c>
      <c r="CE41" s="32">
        <v>19.829999999999998</v>
      </c>
      <c r="CG41" s="32">
        <v>28.08</v>
      </c>
      <c r="CH41" s="32">
        <v>18.079999999999998</v>
      </c>
      <c r="CI41" s="32">
        <v>23.08</v>
      </c>
      <c r="CJ41" s="32">
        <v>3467.42</v>
      </c>
      <c r="CK41" s="32">
        <v>2127.2399999999998</v>
      </c>
      <c r="CL41" s="32">
        <v>2797.33</v>
      </c>
      <c r="CM41" s="32">
        <v>34.840000000000003</v>
      </c>
      <c r="CN41" s="32">
        <v>21.98</v>
      </c>
      <c r="CO41" s="32">
        <v>28.44</v>
      </c>
      <c r="CP41" s="32">
        <v>0</v>
      </c>
      <c r="CQ41" s="32">
        <v>0.5</v>
      </c>
      <c r="CR41" s="32">
        <v>35.413041</v>
      </c>
    </row>
    <row r="42" spans="1:96" s="32" customFormat="1">
      <c r="A42" s="32" t="str">
        <f>"2"</f>
        <v>2</v>
      </c>
      <c r="B42" s="33" t="s">
        <v>96</v>
      </c>
      <c r="C42" s="34" t="str">
        <f>"33,2"</f>
        <v>33,2</v>
      </c>
      <c r="D42" s="34">
        <v>2.2000000000000002</v>
      </c>
      <c r="E42" s="34">
        <v>0</v>
      </c>
      <c r="F42" s="34">
        <v>0.22</v>
      </c>
      <c r="G42" s="34">
        <v>0.22</v>
      </c>
      <c r="H42" s="34">
        <v>15.57</v>
      </c>
      <c r="I42" s="34">
        <v>74.335132000000002</v>
      </c>
      <c r="J42" s="35">
        <v>0</v>
      </c>
      <c r="K42" s="35">
        <v>0</v>
      </c>
      <c r="L42" s="35">
        <v>0</v>
      </c>
      <c r="M42" s="35">
        <v>0</v>
      </c>
      <c r="N42" s="35">
        <v>0.37</v>
      </c>
      <c r="O42" s="35">
        <v>15.14</v>
      </c>
      <c r="P42" s="35">
        <v>7.0000000000000007E-2</v>
      </c>
      <c r="Q42" s="35">
        <v>0</v>
      </c>
      <c r="R42" s="35">
        <v>0</v>
      </c>
      <c r="S42" s="35">
        <v>0</v>
      </c>
      <c r="T42" s="35">
        <v>0.6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106</v>
      </c>
      <c r="AL42" s="35">
        <v>110.34</v>
      </c>
      <c r="AM42" s="35">
        <v>168.97</v>
      </c>
      <c r="AN42" s="35">
        <v>56.03</v>
      </c>
      <c r="AO42" s="35">
        <v>33.22</v>
      </c>
      <c r="AP42" s="35">
        <v>66.430000000000007</v>
      </c>
      <c r="AQ42" s="35">
        <v>25.13</v>
      </c>
      <c r="AR42" s="35">
        <v>120.16</v>
      </c>
      <c r="AS42" s="35">
        <v>74.52</v>
      </c>
      <c r="AT42" s="35">
        <v>103.98</v>
      </c>
      <c r="AU42" s="35">
        <v>85.79</v>
      </c>
      <c r="AV42" s="35">
        <v>45.06</v>
      </c>
      <c r="AW42" s="35">
        <v>79.72</v>
      </c>
      <c r="AX42" s="35">
        <v>666.64</v>
      </c>
      <c r="AY42" s="35">
        <v>0</v>
      </c>
      <c r="AZ42" s="35">
        <v>217.21</v>
      </c>
      <c r="BA42" s="35">
        <v>94.45</v>
      </c>
      <c r="BB42" s="35">
        <v>62.68</v>
      </c>
      <c r="BC42" s="35">
        <v>49.68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0.03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0.02</v>
      </c>
      <c r="BT42" s="35">
        <v>0</v>
      </c>
      <c r="BU42" s="35">
        <v>0</v>
      </c>
      <c r="BV42" s="35">
        <v>0.09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12.98</v>
      </c>
      <c r="CC42" s="34">
        <v>2.105146</v>
      </c>
      <c r="CE42" s="32">
        <v>0</v>
      </c>
      <c r="CG42" s="32">
        <v>0</v>
      </c>
      <c r="CH42" s="32">
        <v>0</v>
      </c>
      <c r="CI42" s="32">
        <v>0</v>
      </c>
      <c r="CJ42" s="32">
        <v>794.13</v>
      </c>
      <c r="CK42" s="32">
        <v>305.95</v>
      </c>
      <c r="CL42" s="32">
        <v>550.04</v>
      </c>
      <c r="CM42" s="32">
        <v>6.35</v>
      </c>
      <c r="CN42" s="32">
        <v>6.35</v>
      </c>
      <c r="CO42" s="32">
        <v>6.35</v>
      </c>
      <c r="CP42" s="32">
        <v>0</v>
      </c>
      <c r="CQ42" s="32">
        <v>0</v>
      </c>
      <c r="CR42" s="32">
        <v>1.7542880000000001</v>
      </c>
    </row>
    <row r="43" spans="1:96" s="32" customFormat="1">
      <c r="A43" s="32" t="str">
        <f>"3"</f>
        <v>3</v>
      </c>
      <c r="B43" s="33" t="s">
        <v>104</v>
      </c>
      <c r="C43" s="34" t="str">
        <f>"30"</f>
        <v>30</v>
      </c>
      <c r="D43" s="34">
        <v>1.98</v>
      </c>
      <c r="E43" s="34">
        <v>0</v>
      </c>
      <c r="F43" s="34">
        <v>0.36</v>
      </c>
      <c r="G43" s="34">
        <v>0.36</v>
      </c>
      <c r="H43" s="34">
        <v>12.51</v>
      </c>
      <c r="I43" s="34">
        <v>58.013999999999989</v>
      </c>
      <c r="J43" s="35">
        <v>0.06</v>
      </c>
      <c r="K43" s="35">
        <v>0</v>
      </c>
      <c r="L43" s="35">
        <v>0</v>
      </c>
      <c r="M43" s="35">
        <v>0</v>
      </c>
      <c r="N43" s="35">
        <v>0.36</v>
      </c>
      <c r="O43" s="35">
        <v>9.66</v>
      </c>
      <c r="P43" s="35">
        <v>2.4900000000000002</v>
      </c>
      <c r="Q43" s="35">
        <v>0</v>
      </c>
      <c r="R43" s="35">
        <v>0</v>
      </c>
      <c r="S43" s="35">
        <v>0.3</v>
      </c>
      <c r="T43" s="35">
        <v>0.75</v>
      </c>
      <c r="U43" s="35">
        <v>183</v>
      </c>
      <c r="V43" s="35">
        <v>73.5</v>
      </c>
      <c r="W43" s="35">
        <v>10.5</v>
      </c>
      <c r="X43" s="35">
        <v>14.1</v>
      </c>
      <c r="Y43" s="35">
        <v>47.4</v>
      </c>
      <c r="Z43" s="35">
        <v>1.17</v>
      </c>
      <c r="AA43" s="35">
        <v>0</v>
      </c>
      <c r="AB43" s="35">
        <v>1.5</v>
      </c>
      <c r="AC43" s="35">
        <v>0.3</v>
      </c>
      <c r="AD43" s="35">
        <v>0.42</v>
      </c>
      <c r="AE43" s="35">
        <v>0.05</v>
      </c>
      <c r="AF43" s="35">
        <v>0.02</v>
      </c>
      <c r="AG43" s="35">
        <v>0.21</v>
      </c>
      <c r="AH43" s="35">
        <v>0.6</v>
      </c>
      <c r="AI43" s="35">
        <v>0</v>
      </c>
      <c r="AJ43" s="35">
        <v>0</v>
      </c>
      <c r="AK43" s="35">
        <v>0</v>
      </c>
      <c r="AL43" s="35">
        <v>0</v>
      </c>
      <c r="AM43" s="35">
        <v>128.1</v>
      </c>
      <c r="AN43" s="35">
        <v>66.900000000000006</v>
      </c>
      <c r="AO43" s="35">
        <v>27.9</v>
      </c>
      <c r="AP43" s="35">
        <v>59.4</v>
      </c>
      <c r="AQ43" s="35">
        <v>24</v>
      </c>
      <c r="AR43" s="35">
        <v>111.3</v>
      </c>
      <c r="AS43" s="35">
        <v>89.1</v>
      </c>
      <c r="AT43" s="35">
        <v>87.3</v>
      </c>
      <c r="AU43" s="35">
        <v>139.19999999999999</v>
      </c>
      <c r="AV43" s="35">
        <v>37.200000000000003</v>
      </c>
      <c r="AW43" s="35">
        <v>93</v>
      </c>
      <c r="AX43" s="35">
        <v>458.7</v>
      </c>
      <c r="AY43" s="35">
        <v>0</v>
      </c>
      <c r="AZ43" s="35">
        <v>157.80000000000001</v>
      </c>
      <c r="BA43" s="35">
        <v>87.3</v>
      </c>
      <c r="BB43" s="35">
        <v>54</v>
      </c>
      <c r="BC43" s="35">
        <v>39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0.04</v>
      </c>
      <c r="BL43" s="35">
        <v>0</v>
      </c>
      <c r="BM43" s="35">
        <v>0</v>
      </c>
      <c r="BN43" s="35">
        <v>0.01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0.14000000000000001</v>
      </c>
      <c r="BW43" s="35">
        <v>0.02</v>
      </c>
      <c r="BX43" s="35">
        <v>0</v>
      </c>
      <c r="BY43" s="35">
        <v>0</v>
      </c>
      <c r="BZ43" s="35">
        <v>0</v>
      </c>
      <c r="CA43" s="35">
        <v>0</v>
      </c>
      <c r="CB43" s="35">
        <v>14.1</v>
      </c>
      <c r="CC43" s="34">
        <v>1.962</v>
      </c>
      <c r="CE43" s="32">
        <v>0.25</v>
      </c>
      <c r="CG43" s="32">
        <v>0</v>
      </c>
      <c r="CH43" s="32">
        <v>0</v>
      </c>
      <c r="CI43" s="32">
        <v>0</v>
      </c>
      <c r="CJ43" s="32">
        <v>0</v>
      </c>
      <c r="CK43" s="32">
        <v>0</v>
      </c>
      <c r="CL43" s="32">
        <v>0</v>
      </c>
      <c r="CM43" s="32">
        <v>0</v>
      </c>
      <c r="CN43" s="32">
        <v>0</v>
      </c>
      <c r="CO43" s="32">
        <v>0</v>
      </c>
      <c r="CP43" s="32">
        <v>0</v>
      </c>
      <c r="CQ43" s="32">
        <v>0</v>
      </c>
      <c r="CR43" s="32">
        <v>1.635</v>
      </c>
    </row>
    <row r="44" spans="1:96" s="28" customFormat="1">
      <c r="A44" s="28" t="str">
        <f>"37/10"</f>
        <v>37/10</v>
      </c>
      <c r="B44" s="29" t="s">
        <v>113</v>
      </c>
      <c r="C44" s="30" t="str">
        <f>"200"</f>
        <v>200</v>
      </c>
      <c r="D44" s="30">
        <v>0.67</v>
      </c>
      <c r="E44" s="30">
        <v>0</v>
      </c>
      <c r="F44" s="30">
        <v>0.27</v>
      </c>
      <c r="G44" s="30">
        <v>0.27</v>
      </c>
      <c r="H44" s="30">
        <v>23.62</v>
      </c>
      <c r="I44" s="30">
        <v>90.302599999999998</v>
      </c>
      <c r="J44" s="31">
        <v>0.04</v>
      </c>
      <c r="K44" s="31">
        <v>0</v>
      </c>
      <c r="L44" s="31">
        <v>0</v>
      </c>
      <c r="M44" s="31">
        <v>0</v>
      </c>
      <c r="N44" s="31">
        <v>18.03</v>
      </c>
      <c r="O44" s="31">
        <v>1.18</v>
      </c>
      <c r="P44" s="31">
        <v>4.41</v>
      </c>
      <c r="Q44" s="31">
        <v>0</v>
      </c>
      <c r="R44" s="31">
        <v>0</v>
      </c>
      <c r="S44" s="31">
        <v>1</v>
      </c>
      <c r="T44" s="31">
        <v>0.95</v>
      </c>
      <c r="U44" s="31">
        <v>2.2799999999999998</v>
      </c>
      <c r="V44" s="31">
        <v>10.199999999999999</v>
      </c>
      <c r="W44" s="31">
        <v>11.93</v>
      </c>
      <c r="X44" s="31">
        <v>3.23</v>
      </c>
      <c r="Y44" s="31">
        <v>3.16</v>
      </c>
      <c r="Z44" s="31">
        <v>0.61</v>
      </c>
      <c r="AA44" s="31">
        <v>0</v>
      </c>
      <c r="AB44" s="31">
        <v>882</v>
      </c>
      <c r="AC44" s="31">
        <v>163.4</v>
      </c>
      <c r="AD44" s="31">
        <v>0.76</v>
      </c>
      <c r="AE44" s="31">
        <v>0.01</v>
      </c>
      <c r="AF44" s="31">
        <v>0.05</v>
      </c>
      <c r="AG44" s="31">
        <v>0.2</v>
      </c>
      <c r="AH44" s="31">
        <v>0.28000000000000003</v>
      </c>
      <c r="AI44" s="31">
        <v>80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232.81</v>
      </c>
      <c r="CC44" s="30">
        <v>10.956</v>
      </c>
      <c r="CE44" s="28">
        <v>147</v>
      </c>
      <c r="CG44" s="28">
        <v>5.32</v>
      </c>
      <c r="CH44" s="28">
        <v>5.32</v>
      </c>
      <c r="CI44" s="28">
        <v>5.32</v>
      </c>
      <c r="CJ44" s="28">
        <v>605.55999999999995</v>
      </c>
      <c r="CK44" s="28">
        <v>231.78</v>
      </c>
      <c r="CL44" s="28">
        <v>418.67</v>
      </c>
      <c r="CM44" s="28">
        <v>56.62</v>
      </c>
      <c r="CN44" s="28">
        <v>33.619999999999997</v>
      </c>
      <c r="CO44" s="28">
        <v>45.12</v>
      </c>
      <c r="CP44" s="28">
        <v>10</v>
      </c>
      <c r="CQ44" s="28">
        <v>0</v>
      </c>
      <c r="CR44" s="28">
        <v>6.64</v>
      </c>
    </row>
    <row r="45" spans="1:96" s="36" customFormat="1" ht="11.4">
      <c r="B45" s="37" t="s">
        <v>114</v>
      </c>
      <c r="C45" s="38"/>
      <c r="D45" s="38">
        <v>29.6</v>
      </c>
      <c r="E45" s="38">
        <v>13.35</v>
      </c>
      <c r="F45" s="38">
        <v>50.76</v>
      </c>
      <c r="G45" s="38">
        <v>17.89</v>
      </c>
      <c r="H45" s="38">
        <v>128.19</v>
      </c>
      <c r="I45" s="38">
        <v>1067.96</v>
      </c>
      <c r="J45" s="39">
        <v>16.43</v>
      </c>
      <c r="K45" s="39">
        <v>10.39</v>
      </c>
      <c r="L45" s="39">
        <v>0</v>
      </c>
      <c r="M45" s="39">
        <v>0</v>
      </c>
      <c r="N45" s="39">
        <v>34.770000000000003</v>
      </c>
      <c r="O45" s="39">
        <v>79.489999999999995</v>
      </c>
      <c r="P45" s="39">
        <v>13.93</v>
      </c>
      <c r="Q45" s="39">
        <v>0</v>
      </c>
      <c r="R45" s="39">
        <v>0</v>
      </c>
      <c r="S45" s="39">
        <v>2.2599999999999998</v>
      </c>
      <c r="T45" s="39">
        <v>10.09</v>
      </c>
      <c r="U45" s="39">
        <v>1666.63</v>
      </c>
      <c r="V45" s="39">
        <v>1230.03</v>
      </c>
      <c r="W45" s="39">
        <v>108.46</v>
      </c>
      <c r="X45" s="39">
        <v>100.65</v>
      </c>
      <c r="Y45" s="39">
        <v>381.46</v>
      </c>
      <c r="Z45" s="39">
        <v>6.75</v>
      </c>
      <c r="AA45" s="39">
        <v>13.8</v>
      </c>
      <c r="AB45" s="39">
        <v>2634.17</v>
      </c>
      <c r="AC45" s="39">
        <v>550.17999999999995</v>
      </c>
      <c r="AD45" s="39">
        <v>10.130000000000001</v>
      </c>
      <c r="AE45" s="39">
        <v>0.62</v>
      </c>
      <c r="AF45" s="39">
        <v>0.32</v>
      </c>
      <c r="AG45" s="39">
        <v>4.66</v>
      </c>
      <c r="AH45" s="39">
        <v>11.23</v>
      </c>
      <c r="AI45" s="39">
        <v>91.92</v>
      </c>
      <c r="AJ45" s="39">
        <v>0</v>
      </c>
      <c r="AK45" s="39">
        <v>1300.4100000000001</v>
      </c>
      <c r="AL45" s="39">
        <v>1164.98</v>
      </c>
      <c r="AM45" s="39">
        <v>1987.54</v>
      </c>
      <c r="AN45" s="39">
        <v>1639.51</v>
      </c>
      <c r="AO45" s="39">
        <v>527.11</v>
      </c>
      <c r="AP45" s="39">
        <v>1049.79</v>
      </c>
      <c r="AQ45" s="39">
        <v>330.39</v>
      </c>
      <c r="AR45" s="39">
        <v>1206.33</v>
      </c>
      <c r="AS45" s="39">
        <v>1231.99</v>
      </c>
      <c r="AT45" s="39">
        <v>1489.04</v>
      </c>
      <c r="AU45" s="39">
        <v>2079.4699999999998</v>
      </c>
      <c r="AV45" s="39">
        <v>804.01</v>
      </c>
      <c r="AW45" s="39">
        <v>1154.8</v>
      </c>
      <c r="AX45" s="39">
        <v>5774.9</v>
      </c>
      <c r="AY45" s="39">
        <v>158.27000000000001</v>
      </c>
      <c r="AZ45" s="39">
        <v>1720.67</v>
      </c>
      <c r="BA45" s="39">
        <v>1187.83</v>
      </c>
      <c r="BB45" s="39">
        <v>857.53</v>
      </c>
      <c r="BC45" s="39">
        <v>425.17</v>
      </c>
      <c r="BD45" s="39">
        <v>0.11</v>
      </c>
      <c r="BE45" s="39">
        <v>0.05</v>
      </c>
      <c r="BF45" s="39">
        <v>0.03</v>
      </c>
      <c r="BG45" s="39">
        <v>0.06</v>
      </c>
      <c r="BH45" s="39">
        <v>7.0000000000000007E-2</v>
      </c>
      <c r="BI45" s="39">
        <v>0.32</v>
      </c>
      <c r="BJ45" s="39">
        <v>0</v>
      </c>
      <c r="BK45" s="39">
        <v>1.99</v>
      </c>
      <c r="BL45" s="39">
        <v>0</v>
      </c>
      <c r="BM45" s="39">
        <v>0.87</v>
      </c>
      <c r="BN45" s="39">
        <v>0.05</v>
      </c>
      <c r="BO45" s="39">
        <v>0.1</v>
      </c>
      <c r="BP45" s="39">
        <v>0</v>
      </c>
      <c r="BQ45" s="39">
        <v>0.06</v>
      </c>
      <c r="BR45" s="39">
        <v>0.11</v>
      </c>
      <c r="BS45" s="39">
        <v>4.26</v>
      </c>
      <c r="BT45" s="39">
        <v>0</v>
      </c>
      <c r="BU45" s="39">
        <v>0</v>
      </c>
      <c r="BV45" s="39">
        <v>9.89</v>
      </c>
      <c r="BW45" s="39">
        <v>0.04</v>
      </c>
      <c r="BX45" s="39">
        <v>0</v>
      </c>
      <c r="BY45" s="39">
        <v>0</v>
      </c>
      <c r="BZ45" s="39">
        <v>0</v>
      </c>
      <c r="CA45" s="39">
        <v>0</v>
      </c>
      <c r="CB45" s="39">
        <v>776.22</v>
      </c>
      <c r="CC45" s="38">
        <f>SUM($CC$37:$CC$44)</f>
        <v>122.20084200000001</v>
      </c>
      <c r="CD45" s="36">
        <f>$I$45/$I$49*100</f>
        <v>33.515667906290702</v>
      </c>
      <c r="CE45" s="36">
        <v>452.83</v>
      </c>
      <c r="CG45" s="36">
        <v>158.16999999999999</v>
      </c>
      <c r="CH45" s="36">
        <v>93.76</v>
      </c>
      <c r="CI45" s="36">
        <v>125.97</v>
      </c>
      <c r="CJ45" s="36">
        <v>7419.04</v>
      </c>
      <c r="CK45" s="36">
        <v>3961.39</v>
      </c>
      <c r="CL45" s="36">
        <v>5690.21</v>
      </c>
      <c r="CM45" s="36">
        <v>168.76</v>
      </c>
      <c r="CN45" s="36">
        <v>100.03</v>
      </c>
      <c r="CO45" s="36">
        <v>134.43</v>
      </c>
      <c r="CP45" s="36">
        <v>11.2</v>
      </c>
      <c r="CQ45" s="36">
        <v>3.17</v>
      </c>
    </row>
    <row r="46" spans="1:96">
      <c r="B46" s="27" t="s">
        <v>115</v>
      </c>
      <c r="C46" s="16"/>
      <c r="D46" s="16"/>
      <c r="E46" s="16"/>
      <c r="F46" s="16"/>
      <c r="G46" s="16"/>
      <c r="H46" s="16"/>
      <c r="I46" s="16"/>
    </row>
    <row r="47" spans="1:96" s="28" customFormat="1" ht="24">
      <c r="A47" s="28" t="str">
        <f>"11/1"</f>
        <v>11/1</v>
      </c>
      <c r="B47" s="29" t="s">
        <v>108</v>
      </c>
      <c r="C47" s="30" t="str">
        <f>"200"</f>
        <v>200</v>
      </c>
      <c r="D47" s="30">
        <v>5.8</v>
      </c>
      <c r="E47" s="30">
        <v>5.8</v>
      </c>
      <c r="F47" s="30">
        <v>5</v>
      </c>
      <c r="G47" s="30">
        <v>0</v>
      </c>
      <c r="H47" s="30">
        <v>9.6</v>
      </c>
      <c r="I47" s="30">
        <v>105.28</v>
      </c>
      <c r="J47" s="31">
        <v>3.4</v>
      </c>
      <c r="K47" s="31">
        <v>0</v>
      </c>
      <c r="L47" s="31">
        <v>0</v>
      </c>
      <c r="M47" s="31">
        <v>0</v>
      </c>
      <c r="N47" s="31">
        <v>9.6</v>
      </c>
      <c r="O47" s="31">
        <v>0</v>
      </c>
      <c r="P47" s="31">
        <v>0</v>
      </c>
      <c r="Q47" s="31">
        <v>0</v>
      </c>
      <c r="R47" s="31">
        <v>0</v>
      </c>
      <c r="S47" s="31">
        <v>0.2</v>
      </c>
      <c r="T47" s="31">
        <v>1.4</v>
      </c>
      <c r="U47" s="31">
        <v>100</v>
      </c>
      <c r="V47" s="31">
        <v>292</v>
      </c>
      <c r="W47" s="31">
        <v>240</v>
      </c>
      <c r="X47" s="31">
        <v>28</v>
      </c>
      <c r="Y47" s="31">
        <v>180</v>
      </c>
      <c r="Z47" s="31">
        <v>0.2</v>
      </c>
      <c r="AA47" s="31">
        <v>40</v>
      </c>
      <c r="AB47" s="31">
        <v>20</v>
      </c>
      <c r="AC47" s="31">
        <v>44</v>
      </c>
      <c r="AD47" s="31">
        <v>0</v>
      </c>
      <c r="AE47" s="31">
        <v>0.08</v>
      </c>
      <c r="AF47" s="31">
        <v>0.3</v>
      </c>
      <c r="AG47" s="31">
        <v>0.2</v>
      </c>
      <c r="AH47" s="31">
        <v>1.6</v>
      </c>
      <c r="AI47" s="31">
        <v>2.6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178</v>
      </c>
      <c r="CC47" s="30">
        <v>42</v>
      </c>
      <c r="CE47" s="28">
        <v>43.33</v>
      </c>
      <c r="CG47" s="28">
        <v>12.15</v>
      </c>
      <c r="CH47" s="28">
        <v>2.7</v>
      </c>
      <c r="CI47" s="28">
        <v>7.43</v>
      </c>
      <c r="CJ47" s="28">
        <v>776.25</v>
      </c>
      <c r="CK47" s="28">
        <v>283.5</v>
      </c>
      <c r="CL47" s="28">
        <v>529.88</v>
      </c>
      <c r="CM47" s="28">
        <v>17.55</v>
      </c>
      <c r="CN47" s="28">
        <v>4.05</v>
      </c>
      <c r="CO47" s="28">
        <v>10.8</v>
      </c>
      <c r="CP47" s="28">
        <v>0</v>
      </c>
      <c r="CQ47" s="28">
        <v>0</v>
      </c>
      <c r="CR47" s="28">
        <v>35</v>
      </c>
    </row>
    <row r="48" spans="1:96" s="36" customFormat="1" ht="11.4">
      <c r="B48" s="37" t="s">
        <v>116</v>
      </c>
      <c r="C48" s="38"/>
      <c r="D48" s="38">
        <v>5.8</v>
      </c>
      <c r="E48" s="38">
        <v>5.8</v>
      </c>
      <c r="F48" s="38">
        <v>5</v>
      </c>
      <c r="G48" s="38">
        <v>0</v>
      </c>
      <c r="H48" s="38">
        <v>9.6</v>
      </c>
      <c r="I48" s="38">
        <v>105.28</v>
      </c>
      <c r="J48" s="39">
        <v>3.4</v>
      </c>
      <c r="K48" s="39">
        <v>0</v>
      </c>
      <c r="L48" s="39">
        <v>0</v>
      </c>
      <c r="M48" s="39">
        <v>0</v>
      </c>
      <c r="N48" s="39">
        <v>9.6</v>
      </c>
      <c r="O48" s="39">
        <v>0</v>
      </c>
      <c r="P48" s="39">
        <v>0</v>
      </c>
      <c r="Q48" s="39">
        <v>0</v>
      </c>
      <c r="R48" s="39">
        <v>0</v>
      </c>
      <c r="S48" s="39">
        <v>0.2</v>
      </c>
      <c r="T48" s="39">
        <v>1.4</v>
      </c>
      <c r="U48" s="39">
        <v>100</v>
      </c>
      <c r="V48" s="39">
        <v>292</v>
      </c>
      <c r="W48" s="39">
        <v>240</v>
      </c>
      <c r="X48" s="39">
        <v>28</v>
      </c>
      <c r="Y48" s="39">
        <v>180</v>
      </c>
      <c r="Z48" s="39">
        <v>0.2</v>
      </c>
      <c r="AA48" s="39">
        <v>40</v>
      </c>
      <c r="AB48" s="39">
        <v>20</v>
      </c>
      <c r="AC48" s="39">
        <v>44</v>
      </c>
      <c r="AD48" s="39">
        <v>0</v>
      </c>
      <c r="AE48" s="39">
        <v>0.08</v>
      </c>
      <c r="AF48" s="39">
        <v>0.3</v>
      </c>
      <c r="AG48" s="39">
        <v>0.2</v>
      </c>
      <c r="AH48" s="39">
        <v>1.6</v>
      </c>
      <c r="AI48" s="39">
        <v>2.6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178</v>
      </c>
      <c r="CC48" s="38">
        <f>SUM($CC$46:$CC$47)</f>
        <v>42</v>
      </c>
      <c r="CD48" s="36">
        <f>$I$48/$I$49*100</f>
        <v>3.3039903340708312</v>
      </c>
      <c r="CE48" s="36">
        <v>43.33</v>
      </c>
      <c r="CG48" s="36">
        <v>12.15</v>
      </c>
      <c r="CH48" s="36">
        <v>2.7</v>
      </c>
      <c r="CI48" s="36">
        <v>7.43</v>
      </c>
      <c r="CJ48" s="36">
        <v>776.25</v>
      </c>
      <c r="CK48" s="36">
        <v>283.5</v>
      </c>
      <c r="CL48" s="36">
        <v>529.88</v>
      </c>
      <c r="CM48" s="36">
        <v>17.55</v>
      </c>
      <c r="CN48" s="36">
        <v>4.05</v>
      </c>
      <c r="CO48" s="36">
        <v>10.8</v>
      </c>
      <c r="CP48" s="36">
        <v>0</v>
      </c>
      <c r="CQ48" s="36">
        <v>0</v>
      </c>
    </row>
    <row r="49" spans="1:95" s="36" customFormat="1" ht="11.4" hidden="1">
      <c r="B49" s="37" t="s">
        <v>117</v>
      </c>
      <c r="C49" s="38"/>
      <c r="D49" s="38">
        <v>98.71</v>
      </c>
      <c r="E49" s="38">
        <v>46.91</v>
      </c>
      <c r="F49" s="38">
        <v>129.26</v>
      </c>
      <c r="G49" s="38">
        <v>39.53</v>
      </c>
      <c r="H49" s="38">
        <v>418.67</v>
      </c>
      <c r="I49" s="38">
        <v>3186.45</v>
      </c>
      <c r="J49" s="39">
        <v>51.16</v>
      </c>
      <c r="K49" s="39">
        <v>18.2</v>
      </c>
      <c r="L49" s="39">
        <v>0</v>
      </c>
      <c r="M49" s="39">
        <v>0</v>
      </c>
      <c r="N49" s="39">
        <v>115.78</v>
      </c>
      <c r="O49" s="39">
        <v>270.31</v>
      </c>
      <c r="P49" s="39">
        <v>32.58</v>
      </c>
      <c r="Q49" s="39">
        <v>0</v>
      </c>
      <c r="R49" s="39">
        <v>0</v>
      </c>
      <c r="S49" s="39">
        <v>4.9400000000000004</v>
      </c>
      <c r="T49" s="39">
        <v>29.63</v>
      </c>
      <c r="U49" s="39">
        <v>4567.79</v>
      </c>
      <c r="V49" s="39">
        <v>3675.49</v>
      </c>
      <c r="W49" s="39">
        <v>1122.02</v>
      </c>
      <c r="X49" s="39">
        <v>399.33</v>
      </c>
      <c r="Y49" s="39">
        <v>1623.07</v>
      </c>
      <c r="Z49" s="39">
        <v>17.350000000000001</v>
      </c>
      <c r="AA49" s="39">
        <v>205.8</v>
      </c>
      <c r="AB49" s="39">
        <v>4896.08</v>
      </c>
      <c r="AC49" s="39">
        <v>1233.2</v>
      </c>
      <c r="AD49" s="39">
        <v>21.46</v>
      </c>
      <c r="AE49" s="39">
        <v>1.76</v>
      </c>
      <c r="AF49" s="39">
        <v>1.58</v>
      </c>
      <c r="AG49" s="39">
        <v>11.42</v>
      </c>
      <c r="AH49" s="39">
        <v>33.81</v>
      </c>
      <c r="AI49" s="39">
        <v>125.51</v>
      </c>
      <c r="AJ49" s="39">
        <v>0</v>
      </c>
      <c r="AK49" s="39">
        <v>4162.54</v>
      </c>
      <c r="AL49" s="39">
        <v>3644.5</v>
      </c>
      <c r="AM49" s="39">
        <v>6019.67</v>
      </c>
      <c r="AN49" s="39">
        <v>4393.04</v>
      </c>
      <c r="AO49" s="39">
        <v>1503.99</v>
      </c>
      <c r="AP49" s="39">
        <v>3037.52</v>
      </c>
      <c r="AQ49" s="39">
        <v>1117.24</v>
      </c>
      <c r="AR49" s="39">
        <v>3834.9</v>
      </c>
      <c r="AS49" s="39">
        <v>3217.33</v>
      </c>
      <c r="AT49" s="39">
        <v>4072.77</v>
      </c>
      <c r="AU49" s="39">
        <v>5294.9</v>
      </c>
      <c r="AV49" s="39">
        <v>2257.27</v>
      </c>
      <c r="AW49" s="39">
        <v>3463.58</v>
      </c>
      <c r="AX49" s="39">
        <v>16952.04</v>
      </c>
      <c r="AY49" s="39">
        <v>300.70999999999998</v>
      </c>
      <c r="AZ49" s="39">
        <v>5399.46</v>
      </c>
      <c r="BA49" s="39">
        <v>3385.8</v>
      </c>
      <c r="BB49" s="39">
        <v>2882.28</v>
      </c>
      <c r="BC49" s="39">
        <v>1376.31</v>
      </c>
      <c r="BD49" s="39">
        <v>0.46</v>
      </c>
      <c r="BE49" s="39">
        <v>0.23</v>
      </c>
      <c r="BF49" s="39">
        <v>0.19</v>
      </c>
      <c r="BG49" s="39">
        <v>0.51</v>
      </c>
      <c r="BH49" s="39">
        <v>0.54</v>
      </c>
      <c r="BI49" s="39">
        <v>1.88</v>
      </c>
      <c r="BJ49" s="39">
        <v>0.06</v>
      </c>
      <c r="BK49" s="39">
        <v>8.27</v>
      </c>
      <c r="BL49" s="39">
        <v>0.04</v>
      </c>
      <c r="BM49" s="39">
        <v>3.07</v>
      </c>
      <c r="BN49" s="39">
        <v>0.13</v>
      </c>
      <c r="BO49" s="39">
        <v>0.17</v>
      </c>
      <c r="BP49" s="39">
        <v>0</v>
      </c>
      <c r="BQ49" s="39">
        <v>0.34</v>
      </c>
      <c r="BR49" s="39">
        <v>0.54</v>
      </c>
      <c r="BS49" s="39">
        <v>13.2</v>
      </c>
      <c r="BT49" s="39">
        <v>0</v>
      </c>
      <c r="BU49" s="39">
        <v>0</v>
      </c>
      <c r="BV49" s="39">
        <v>20.32</v>
      </c>
      <c r="BW49" s="39">
        <v>0.15</v>
      </c>
      <c r="BX49" s="39">
        <v>0</v>
      </c>
      <c r="BY49" s="39">
        <v>0</v>
      </c>
      <c r="BZ49" s="39">
        <v>0</v>
      </c>
      <c r="CA49" s="39">
        <v>0</v>
      </c>
      <c r="CB49" s="39">
        <v>2627.06</v>
      </c>
      <c r="CC49" s="38">
        <v>410.99615100000005</v>
      </c>
      <c r="CE49" s="36">
        <v>1021.81</v>
      </c>
      <c r="CG49" s="36">
        <v>419.36</v>
      </c>
      <c r="CH49" s="36">
        <v>226.07</v>
      </c>
      <c r="CI49" s="36">
        <v>322.70999999999998</v>
      </c>
      <c r="CJ49" s="36">
        <v>25237.72</v>
      </c>
      <c r="CK49" s="36">
        <v>12521.8</v>
      </c>
      <c r="CL49" s="36">
        <v>18879.759999999998</v>
      </c>
      <c r="CM49" s="36">
        <v>486.31</v>
      </c>
      <c r="CN49" s="36">
        <v>279.54000000000002</v>
      </c>
      <c r="CO49" s="36">
        <v>382.99</v>
      </c>
      <c r="CP49" s="36">
        <v>40.119999999999997</v>
      </c>
      <c r="CQ49" s="36">
        <v>7.5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13</v>
      </c>
      <c r="E51" s="16"/>
      <c r="F51" s="16">
        <v>37</v>
      </c>
      <c r="G51" s="16"/>
      <c r="H51" s="16">
        <v>50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5" t="s">
        <v>152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3:CC53"/>
    <mergeCell ref="G1:CC1"/>
    <mergeCell ref="I8:I9"/>
    <mergeCell ref="A2:I2"/>
    <mergeCell ref="A8:A9"/>
    <mergeCell ref="B8:B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t="28.8" hidden="1">
      <c r="A29" s="50" t="s">
        <v>107</v>
      </c>
      <c r="B29" s="76" t="s">
        <v>146</v>
      </c>
      <c r="C29" s="84" t="s">
        <v>150</v>
      </c>
      <c r="D29" s="53" t="s">
        <v>108</v>
      </c>
      <c r="E29" s="54">
        <v>200</v>
      </c>
      <c r="F29" s="55">
        <v>42</v>
      </c>
      <c r="G29" s="54">
        <v>105.28</v>
      </c>
      <c r="H29" s="54">
        <v>5.8</v>
      </c>
      <c r="I29" s="54">
        <v>5</v>
      </c>
      <c r="J29" s="56">
        <v>9.6</v>
      </c>
    </row>
    <row r="30" spans="1:10" hidden="1">
      <c r="A30" s="57"/>
      <c r="B30" s="82" t="s">
        <v>143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45638.370312500003</v>
      </c>
      <c r="C1">
        <f>YEAR(Дата_Сост)</f>
        <v>2024</v>
      </c>
      <c r="D1">
        <f>MONTH(Дата_Сост)</f>
        <v>12</v>
      </c>
      <c r="E1">
        <f>DAY(Дата_Сост)</f>
        <v>12</v>
      </c>
    </row>
    <row r="2" spans="1:5">
      <c r="A2" t="s">
        <v>82</v>
      </c>
      <c r="B2" s="2">
        <v>45626.586631944447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1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12.12.2024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2024-11-30T09:06:57Z</dcterms:modified>
</cp:coreProperties>
</file>