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7"/>
  <c r="CD37"/>
  <c r="CD29"/>
  <c r="CD26"/>
  <c r="CD16"/>
  <c r="CC50"/>
  <c r="A49"/>
  <c r="C49"/>
  <c r="CC47"/>
  <c r="A46"/>
  <c r="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<sst xmlns="http://schemas.openxmlformats.org/spreadsheetml/2006/main" count="184" uniqueCount="155">
  <si>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</si>
  <si>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</si>
  <si>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</si>
  <si>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</si>
  <si>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</si>
  <si>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</si>
  <si>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</si>
  <si>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</si>
  <si>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</si>
  <si>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</si>
  <si>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</si>
  <si>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</si>
  <si>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</si>
  <si>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</si>
  <si>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</si>
  <si>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</si>
  <si>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</si>
  <si>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</si>
  <si>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</si>
  <si>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</si>
  <si>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</si>
  <si>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</si>
  <si>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</si>
  <si>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</si>
  <si>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</si>
  <si>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</si>
  <si>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</si>
  <si>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</si>
  <si>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</si>
  <si>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</si>
  <si>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</si>
  <si>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</si>
  <si>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</si>
  <si>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</si>
  <si>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</si>
  <si>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</si>
  <si>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</si>
  <si>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</si>
  <si>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</si>
  <si>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</si>
  <si>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</si>
  <si>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</si>
  <si>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</si>
  <si>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</si>
  <si>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</si>
  <si>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</si>
  <si>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</si>
  <si>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</si>
  <si>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</si>
  <si>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</si>
  <si>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</si>
  <si>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</si>
  <si>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</si>
  <si>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</si>
  <si>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</si>
  <si>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</si>
  <si>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</si>
  <si>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</si>
  <si>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</si>
  <si>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</si>
  <si>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</si>
  <si>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</si>
  <si>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</si>
  <si>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</si>
  <si>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</si>
  <si>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</si>
  <si>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</si>
  <si>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</si>
  <si>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</si>
  <si>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</si>
  <si>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</si>
  <si>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</si>
  <si>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</si>
  <si>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</si>
  <si>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</si>
  <si>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</si>
  <si>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</si>
  <si>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</si>
  <si>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</si>
  <si>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</si>
  <si>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</si>
  <si>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</si>
  <si>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</si>
  <si>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</si>
  <si>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</si>
  <si>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</si>
  <si>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</si>
  <si>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</si>
  <si>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</si>
  <si>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</si>
  <si>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</si>
  <si>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</si>
  <si>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</si>
  <si>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</si>
  <si>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Сыр (порциями)</t>
  </si>
  <si>
    <t>Хлеб пшеничный</t>
  </si>
  <si>
    <t>Печенье в ассортименте.</t>
  </si>
  <si>
    <t>Чай (вариант 1)</t>
  </si>
  <si>
    <t>Итого за 'Завтрак с 7 до 11 лет'</t>
  </si>
  <si>
    <t>Обед  с 7 до 11 лет</t>
  </si>
  <si>
    <t>Салат из моркови с сахаром</t>
  </si>
  <si>
    <t>Суп картофельный с бобовыми</t>
  </si>
  <si>
    <t>Каша гречневая рассыпчатая</t>
  </si>
  <si>
    <t>Мясные гнезда (из мяса кур)</t>
  </si>
  <si>
    <t>Соус сметанный с томатом.</t>
  </si>
  <si>
    <t>Хлеб ржаной</t>
  </si>
  <si>
    <t>Кисель из концентрата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</si>
  <si>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</si>
  <si>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</si>
  <si>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</si>
  <si>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</si>
  <si>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</si>
  <si>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Печенье в ассортименте</t>
  </si>
  <si>
    <t>Итого за 'Завтрак с 12 и старше'</t>
  </si>
  <si>
    <t>Обед с 12 и старше</t>
  </si>
  <si>
    <t>Щи из свежей капусты со сметаной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</si>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</sst>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9" sqref="G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13.12.2024г.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"13 декабря 2024 г."</f>
        <v>13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"357"</f>
        <v>357</v>
      </c>
      <c r="B11" s="33" t="s">
        <v>93</v>
      </c>
      <c r="C11" s="34" t="str">
        <f>"200"</f>
        <v>200</v>
      </c>
      <c r="D11" s="34">
        <v>24.93</v>
      </c>
      <c r="E11" s="34">
        <v>0.04</v>
      </c>
      <c r="F11" s="34">
        <v>6.25</v>
      </c>
      <c r="G11" s="34">
        <v>0</v>
      </c>
      <c r="H11" s="34">
        <v>48.44</v>
      </c>
      <c r="I11" s="34">
        <v>504.58533158000006</v>
      </c>
      <c r="J11" s="35">
        <v>2.36</v>
      </c>
      <c r="K11" s="35">
        <v>0.88</v>
      </c>
      <c r="L11" s="35">
        <v>0</v>
      </c>
      <c r="M11" s="35">
        <v>0</v>
      </c>
      <c r="N11" s="35">
        <v>47.03</v>
      </c>
      <c r="O11" s="35">
        <v>0</v>
      </c>
      <c r="P11" s="35">
        <v>1.41</v>
      </c>
      <c r="Q11" s="35">
        <v>0</v>
      </c>
      <c r="R11" s="35">
        <v>0</v>
      </c>
      <c r="S11" s="35">
        <v>55.68</v>
      </c>
      <c r="T11" s="35">
        <v>6.95</v>
      </c>
      <c r="U11" s="35">
        <v>2139.39</v>
      </c>
      <c r="V11" s="35">
        <v>178.41</v>
      </c>
      <c r="W11" s="35">
        <v>125.22</v>
      </c>
      <c r="X11" s="35">
        <v>0.1</v>
      </c>
      <c r="Y11" s="35">
        <v>216.59</v>
      </c>
      <c r="Z11" s="35">
        <v>1.5</v>
      </c>
      <c r="AA11" s="35">
        <v>50.86</v>
      </c>
      <c r="AB11" s="35">
        <v>12.01</v>
      </c>
      <c r="AC11" s="35">
        <v>87.27</v>
      </c>
      <c r="AD11" s="35">
        <v>0.05</v>
      </c>
      <c r="AE11" s="35">
        <v>0.1</v>
      </c>
      <c r="AF11" s="35">
        <v>0.27</v>
      </c>
      <c r="AG11" s="35">
        <v>4.53</v>
      </c>
      <c r="AH11" s="35">
        <v>0.01</v>
      </c>
      <c r="AI11" s="35">
        <v>0.15</v>
      </c>
      <c r="AJ11" s="35">
        <v>0</v>
      </c>
      <c r="AK11" s="35">
        <v>1.97</v>
      </c>
      <c r="AL11" s="35">
        <v>1.93</v>
      </c>
      <c r="AM11" s="35">
        <v>3.57</v>
      </c>
      <c r="AN11" s="35">
        <v>2.12</v>
      </c>
      <c r="AO11" s="35">
        <v>0.8</v>
      </c>
      <c r="AP11" s="35">
        <v>2.21</v>
      </c>
      <c r="AQ11" s="35">
        <v>2.02</v>
      </c>
      <c r="AR11" s="35">
        <v>1.97</v>
      </c>
      <c r="AS11" s="35">
        <v>1.69</v>
      </c>
      <c r="AT11" s="35">
        <v>1.22</v>
      </c>
      <c r="AU11" s="35">
        <v>2.68</v>
      </c>
      <c r="AV11" s="35">
        <v>1.65</v>
      </c>
      <c r="AW11" s="35">
        <v>1.1299999999999999</v>
      </c>
      <c r="AX11" s="35">
        <v>6.67</v>
      </c>
      <c r="AY11" s="35">
        <v>0</v>
      </c>
      <c r="AZ11" s="35">
        <v>2.2599999999999998</v>
      </c>
      <c r="BA11" s="35">
        <v>2.54</v>
      </c>
      <c r="BB11" s="35">
        <v>1.97</v>
      </c>
      <c r="BC11" s="35">
        <v>0.47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0.97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0.79</v>
      </c>
      <c r="BT11" s="35">
        <v>0</v>
      </c>
      <c r="BU11" s="35">
        <v>0</v>
      </c>
      <c r="BV11" s="35">
        <v>0.05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106.04</v>
      </c>
      <c r="CC11" s="34">
        <v>69.411458999999994</v>
      </c>
      <c r="CE11" s="32">
        <v>52.86</v>
      </c>
      <c r="CG11" s="32">
        <v>25.22</v>
      </c>
      <c r="CH11" s="32">
        <v>15.22</v>
      </c>
      <c r="CI11" s="32">
        <v>20.22</v>
      </c>
      <c r="CJ11" s="32">
        <v>2.68</v>
      </c>
      <c r="CK11" s="32">
        <v>2.68</v>
      </c>
      <c r="CL11" s="32">
        <v>2.68</v>
      </c>
      <c r="CM11" s="32">
        <v>31.76</v>
      </c>
      <c r="CN11" s="32">
        <v>31.76</v>
      </c>
      <c r="CO11" s="32">
        <v>31.76</v>
      </c>
      <c r="CP11" s="32">
        <v>0</v>
      </c>
      <c r="CQ11" s="32">
        <v>0.5</v>
      </c>
      <c r="CR11" s="32">
        <v>42.067551000000002</v>
      </c>
    </row>
    <row r="12" spans="1:96" s="32" customFormat="1">
      <c r="A12" s="32" t="str">
        <f>"4/13"</f>
        <v>4/13</v>
      </c>
      <c r="B12" s="33" t="s">
        <v>94</v>
      </c>
      <c r="C12" s="34" t="str">
        <f>"10"</f>
        <v>10</v>
      </c>
      <c r="D12" s="34">
        <v>2.3199999999999998</v>
      </c>
      <c r="E12" s="34">
        <v>2.3199999999999998</v>
      </c>
      <c r="F12" s="34">
        <v>2.95</v>
      </c>
      <c r="G12" s="34">
        <v>0</v>
      </c>
      <c r="H12" s="34">
        <v>0</v>
      </c>
      <c r="I12" s="34">
        <v>36.43</v>
      </c>
      <c r="J12" s="35">
        <v>1.59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0.2</v>
      </c>
      <c r="T12" s="35">
        <v>0.43</v>
      </c>
      <c r="U12" s="35">
        <v>81</v>
      </c>
      <c r="V12" s="35">
        <v>8.8000000000000007</v>
      </c>
      <c r="W12" s="35">
        <v>88</v>
      </c>
      <c r="X12" s="35">
        <v>3.5</v>
      </c>
      <c r="Y12" s="35">
        <v>50</v>
      </c>
      <c r="Z12" s="35">
        <v>0.1</v>
      </c>
      <c r="AA12" s="35">
        <v>26</v>
      </c>
      <c r="AB12" s="35">
        <v>17</v>
      </c>
      <c r="AC12" s="35">
        <v>28.8</v>
      </c>
      <c r="AD12" s="35">
        <v>0.05</v>
      </c>
      <c r="AE12" s="35">
        <v>0</v>
      </c>
      <c r="AF12" s="35">
        <v>0.03</v>
      </c>
      <c r="AG12" s="35">
        <v>0.02</v>
      </c>
      <c r="AH12" s="35">
        <v>0.61</v>
      </c>
      <c r="AI12" s="35">
        <v>7.0000000000000007E-2</v>
      </c>
      <c r="AJ12" s="35">
        <v>0</v>
      </c>
      <c r="AK12" s="35">
        <v>169</v>
      </c>
      <c r="AL12" s="35">
        <v>97</v>
      </c>
      <c r="AM12" s="35">
        <v>193</v>
      </c>
      <c r="AN12" s="35">
        <v>153</v>
      </c>
      <c r="AO12" s="35">
        <v>54</v>
      </c>
      <c r="AP12" s="35">
        <v>92</v>
      </c>
      <c r="AQ12" s="35">
        <v>66</v>
      </c>
      <c r="AR12" s="35">
        <v>122</v>
      </c>
      <c r="AS12" s="35">
        <v>60</v>
      </c>
      <c r="AT12" s="35">
        <v>71</v>
      </c>
      <c r="AU12" s="35">
        <v>135</v>
      </c>
      <c r="AV12" s="35">
        <v>149</v>
      </c>
      <c r="AW12" s="35">
        <v>38</v>
      </c>
      <c r="AX12" s="35">
        <v>460</v>
      </c>
      <c r="AY12" s="35">
        <v>0</v>
      </c>
      <c r="AZ12" s="35">
        <v>232</v>
      </c>
      <c r="BA12" s="35">
        <v>120</v>
      </c>
      <c r="BB12" s="35">
        <v>135</v>
      </c>
      <c r="BC12" s="35">
        <v>21</v>
      </c>
      <c r="BD12" s="35">
        <v>0</v>
      </c>
      <c r="BE12" s="35">
        <v>0.01</v>
      </c>
      <c r="BF12" s="35">
        <v>0.04</v>
      </c>
      <c r="BG12" s="35">
        <v>0.13</v>
      </c>
      <c r="BH12" s="35">
        <v>0.12</v>
      </c>
      <c r="BI12" s="35">
        <v>0.24</v>
      </c>
      <c r="BJ12" s="35">
        <v>0.03</v>
      </c>
      <c r="BK12" s="35">
        <v>0.62</v>
      </c>
      <c r="BL12" s="35">
        <v>0.02</v>
      </c>
      <c r="BM12" s="35">
        <v>0.34</v>
      </c>
      <c r="BN12" s="35">
        <v>0.02</v>
      </c>
      <c r="BO12" s="35">
        <v>0</v>
      </c>
      <c r="BP12" s="35">
        <v>0</v>
      </c>
      <c r="BQ12" s="35">
        <v>0.04</v>
      </c>
      <c r="BR12" s="35">
        <v>0.05</v>
      </c>
      <c r="BS12" s="35">
        <v>0.68</v>
      </c>
      <c r="BT12" s="35">
        <v>0</v>
      </c>
      <c r="BU12" s="35">
        <v>0</v>
      </c>
      <c r="BV12" s="35">
        <v>7.0000000000000007E-2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4.0999999999999996</v>
      </c>
      <c r="CC12" s="34">
        <v>10.05081</v>
      </c>
      <c r="CE12" s="32">
        <v>28.83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6.0914000000000001</v>
      </c>
    </row>
    <row r="13" spans="1:96" s="32" customFormat="1">
      <c r="A13" s="32" t="str">
        <f>"2"</f>
        <v>2</v>
      </c>
      <c r="B13" s="33" t="s">
        <v>95</v>
      </c>
      <c r="C13" s="34" t="str">
        <f>"50"</f>
        <v>50</v>
      </c>
      <c r="D13" s="34">
        <v>3.31</v>
      </c>
      <c r="E13" s="34">
        <v>0</v>
      </c>
      <c r="F13" s="34">
        <v>0.33</v>
      </c>
      <c r="G13" s="34">
        <v>0.33</v>
      </c>
      <c r="H13" s="34">
        <v>23.45</v>
      </c>
      <c r="I13" s="34">
        <v>111.95050000000001</v>
      </c>
      <c r="J13" s="35">
        <v>0</v>
      </c>
      <c r="K13" s="35">
        <v>0</v>
      </c>
      <c r="L13" s="35">
        <v>0</v>
      </c>
      <c r="M13" s="35">
        <v>0</v>
      </c>
      <c r="N13" s="35">
        <v>0.55000000000000004</v>
      </c>
      <c r="O13" s="35">
        <v>22.8</v>
      </c>
      <c r="P13" s="35">
        <v>0.1</v>
      </c>
      <c r="Q13" s="35">
        <v>0</v>
      </c>
      <c r="R13" s="35">
        <v>0</v>
      </c>
      <c r="S13" s="35">
        <v>0</v>
      </c>
      <c r="T13" s="35">
        <v>0.9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159.65</v>
      </c>
      <c r="AL13" s="35">
        <v>166.17</v>
      </c>
      <c r="AM13" s="35">
        <v>254.48</v>
      </c>
      <c r="AN13" s="35">
        <v>84.39</v>
      </c>
      <c r="AO13" s="35">
        <v>50.03</v>
      </c>
      <c r="AP13" s="35">
        <v>100.05</v>
      </c>
      <c r="AQ13" s="35">
        <v>37.85</v>
      </c>
      <c r="AR13" s="35">
        <v>180.96</v>
      </c>
      <c r="AS13" s="35">
        <v>112.23</v>
      </c>
      <c r="AT13" s="35">
        <v>156.6</v>
      </c>
      <c r="AU13" s="35">
        <v>129.19999999999999</v>
      </c>
      <c r="AV13" s="35">
        <v>67.86</v>
      </c>
      <c r="AW13" s="35">
        <v>120.06</v>
      </c>
      <c r="AX13" s="35">
        <v>1003.98</v>
      </c>
      <c r="AY13" s="35">
        <v>0</v>
      </c>
      <c r="AZ13" s="35">
        <v>327.12</v>
      </c>
      <c r="BA13" s="35">
        <v>142.25</v>
      </c>
      <c r="BB13" s="35">
        <v>94.4</v>
      </c>
      <c r="BC13" s="35">
        <v>74.819999999999993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0.14000000000000001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19.55</v>
      </c>
      <c r="CC13" s="34">
        <v>3.1703999999999999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2.6419999999999999</v>
      </c>
    </row>
    <row r="14" spans="1:96" s="32" customFormat="1">
      <c r="A14" s="32" t="str">
        <f>"11/3"</f>
        <v>11/3</v>
      </c>
      <c r="B14" s="33" t="s">
        <v>96</v>
      </c>
      <c r="C14" s="34" t="str">
        <f>"40"</f>
        <v>40</v>
      </c>
      <c r="D14" s="34">
        <v>5.6</v>
      </c>
      <c r="E14" s="34">
        <v>0</v>
      </c>
      <c r="F14" s="34">
        <v>5.4</v>
      </c>
      <c r="G14" s="34">
        <v>0</v>
      </c>
      <c r="H14" s="34">
        <v>36.68</v>
      </c>
      <c r="I14" s="34">
        <v>215.42400000000001</v>
      </c>
      <c r="J14" s="35">
        <v>0.84</v>
      </c>
      <c r="K14" s="35">
        <v>0</v>
      </c>
      <c r="L14" s="35">
        <v>0</v>
      </c>
      <c r="M14" s="35">
        <v>0</v>
      </c>
      <c r="N14" s="35">
        <v>15.44</v>
      </c>
      <c r="O14" s="35">
        <v>20.32</v>
      </c>
      <c r="P14" s="35">
        <v>0.92</v>
      </c>
      <c r="Q14" s="35">
        <v>0</v>
      </c>
      <c r="R14" s="35">
        <v>0</v>
      </c>
      <c r="S14" s="35">
        <v>0.2</v>
      </c>
      <c r="T14" s="35">
        <v>0.4</v>
      </c>
      <c r="U14" s="35">
        <v>132</v>
      </c>
      <c r="V14" s="35">
        <v>44</v>
      </c>
      <c r="W14" s="35">
        <v>11.6</v>
      </c>
      <c r="X14" s="35">
        <v>8</v>
      </c>
      <c r="Y14" s="35">
        <v>36</v>
      </c>
      <c r="Z14" s="35">
        <v>0.84</v>
      </c>
      <c r="AA14" s="35">
        <v>4</v>
      </c>
      <c r="AB14" s="35">
        <v>3.2</v>
      </c>
      <c r="AC14" s="35">
        <v>4.4000000000000004</v>
      </c>
      <c r="AD14" s="35">
        <v>1.4</v>
      </c>
      <c r="AE14" s="35">
        <v>0.03</v>
      </c>
      <c r="AF14" s="35">
        <v>0.02</v>
      </c>
      <c r="AG14" s="35">
        <v>0.28000000000000003</v>
      </c>
      <c r="AH14" s="35">
        <v>0.76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1.8</v>
      </c>
      <c r="CC14" s="34">
        <v>6.96</v>
      </c>
      <c r="CE14" s="32">
        <v>4.53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5.8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1.1286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0.68400000000000005</v>
      </c>
    </row>
    <row r="16" spans="1:96" s="36" customFormat="1" ht="11.4">
      <c r="B16" s="37" t="s">
        <v>98</v>
      </c>
      <c r="C16" s="38"/>
      <c r="D16" s="38">
        <v>36.26</v>
      </c>
      <c r="E16" s="38">
        <v>2.36</v>
      </c>
      <c r="F16" s="38">
        <v>14.96</v>
      </c>
      <c r="G16" s="38">
        <v>0.35</v>
      </c>
      <c r="H16" s="38">
        <v>114.51</v>
      </c>
      <c r="I16" s="38">
        <v>891.49</v>
      </c>
      <c r="J16" s="39">
        <v>4.79</v>
      </c>
      <c r="K16" s="39">
        <v>0.88</v>
      </c>
      <c r="L16" s="39">
        <v>0</v>
      </c>
      <c r="M16" s="39">
        <v>0</v>
      </c>
      <c r="N16" s="39">
        <v>68.91</v>
      </c>
      <c r="O16" s="39">
        <v>43.12</v>
      </c>
      <c r="P16" s="39">
        <v>2.48</v>
      </c>
      <c r="Q16" s="39">
        <v>0</v>
      </c>
      <c r="R16" s="39">
        <v>0</v>
      </c>
      <c r="S16" s="39">
        <v>56.08</v>
      </c>
      <c r="T16" s="39">
        <v>8.7100000000000009</v>
      </c>
      <c r="U16" s="39">
        <v>2352.4499999999998</v>
      </c>
      <c r="V16" s="39">
        <v>231.39</v>
      </c>
      <c r="W16" s="39">
        <v>224.99</v>
      </c>
      <c r="X16" s="39">
        <v>11.6</v>
      </c>
      <c r="Y16" s="39">
        <v>302.58999999999997</v>
      </c>
      <c r="Z16" s="39">
        <v>2.46</v>
      </c>
      <c r="AA16" s="39">
        <v>80.86</v>
      </c>
      <c r="AB16" s="39">
        <v>32.21</v>
      </c>
      <c r="AC16" s="39">
        <v>120.47</v>
      </c>
      <c r="AD16" s="39">
        <v>1.5</v>
      </c>
      <c r="AE16" s="39">
        <v>0.14000000000000001</v>
      </c>
      <c r="AF16" s="39">
        <v>0.32</v>
      </c>
      <c r="AG16" s="39">
        <v>4.83</v>
      </c>
      <c r="AH16" s="39">
        <v>1.38</v>
      </c>
      <c r="AI16" s="39">
        <v>0.22</v>
      </c>
      <c r="AJ16" s="39">
        <v>0</v>
      </c>
      <c r="AK16" s="39">
        <v>330.62</v>
      </c>
      <c r="AL16" s="39">
        <v>265.10000000000002</v>
      </c>
      <c r="AM16" s="39">
        <v>451.05</v>
      </c>
      <c r="AN16" s="39">
        <v>239.51</v>
      </c>
      <c r="AO16" s="39">
        <v>104.82</v>
      </c>
      <c r="AP16" s="39">
        <v>194.26</v>
      </c>
      <c r="AQ16" s="39">
        <v>105.87</v>
      </c>
      <c r="AR16" s="39">
        <v>304.93</v>
      </c>
      <c r="AS16" s="39">
        <v>173.92</v>
      </c>
      <c r="AT16" s="39">
        <v>228.82</v>
      </c>
      <c r="AU16" s="39">
        <v>266.87</v>
      </c>
      <c r="AV16" s="39">
        <v>218.51</v>
      </c>
      <c r="AW16" s="39">
        <v>159.19</v>
      </c>
      <c r="AX16" s="39">
        <v>1470.65</v>
      </c>
      <c r="AY16" s="39">
        <v>0</v>
      </c>
      <c r="AZ16" s="39">
        <v>561.38</v>
      </c>
      <c r="BA16" s="39">
        <v>264.77999999999997</v>
      </c>
      <c r="BB16" s="39">
        <v>231.37</v>
      </c>
      <c r="BC16" s="39">
        <v>96.29</v>
      </c>
      <c r="BD16" s="39">
        <v>0.12</v>
      </c>
      <c r="BE16" s="39">
        <v>0.06</v>
      </c>
      <c r="BF16" s="39">
        <v>7.0000000000000007E-2</v>
      </c>
      <c r="BG16" s="39">
        <v>0.19</v>
      </c>
      <c r="BH16" s="39">
        <v>0.19</v>
      </c>
      <c r="BI16" s="39">
        <v>0.59</v>
      </c>
      <c r="BJ16" s="39">
        <v>0.03</v>
      </c>
      <c r="BK16" s="39">
        <v>1.63</v>
      </c>
      <c r="BL16" s="39">
        <v>0.02</v>
      </c>
      <c r="BM16" s="39">
        <v>0.64</v>
      </c>
      <c r="BN16" s="39">
        <v>0.02</v>
      </c>
      <c r="BO16" s="39">
        <v>0</v>
      </c>
      <c r="BP16" s="39">
        <v>0</v>
      </c>
      <c r="BQ16" s="39">
        <v>0.11</v>
      </c>
      <c r="BR16" s="39">
        <v>0.15</v>
      </c>
      <c r="BS16" s="39">
        <v>1.5</v>
      </c>
      <c r="BT16" s="39">
        <v>0</v>
      </c>
      <c r="BU16" s="39">
        <v>0</v>
      </c>
      <c r="BV16" s="39">
        <v>0.25</v>
      </c>
      <c r="BW16" s="39">
        <v>0.01</v>
      </c>
      <c r="BX16" s="39">
        <v>0</v>
      </c>
      <c r="BY16" s="39">
        <v>0</v>
      </c>
      <c r="BZ16" s="39">
        <v>0</v>
      </c>
      <c r="CA16" s="39">
        <v>0</v>
      </c>
      <c r="CB16" s="39">
        <v>331.53</v>
      </c>
      <c r="CC16" s="38">
        <f>SUM($CC$10:$CC$15)</f>
        <v>90.721268999999992</v>
      </c>
      <c r="CD16" s="36">
        <f>$I$16/$I$51*100</f>
        <v>25.989067852197362</v>
      </c>
      <c r="CE16" s="36">
        <v>86.23</v>
      </c>
      <c r="CG16" s="36">
        <v>25.82</v>
      </c>
      <c r="CH16" s="36">
        <v>15.82</v>
      </c>
      <c r="CI16" s="36">
        <v>20.82</v>
      </c>
      <c r="CJ16" s="36">
        <v>1001.5</v>
      </c>
      <c r="CK16" s="36">
        <v>566.34</v>
      </c>
      <c r="CL16" s="36">
        <v>783.92</v>
      </c>
      <c r="CM16" s="36">
        <v>43.34</v>
      </c>
      <c r="CN16" s="36">
        <v>40.08</v>
      </c>
      <c r="CO16" s="36">
        <v>41.71</v>
      </c>
      <c r="CP16" s="36">
        <v>6</v>
      </c>
      <c r="CQ16" s="36">
        <v>0.5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"16/1"</f>
        <v>16/1</v>
      </c>
      <c r="B18" s="33" t="s">
        <v>100</v>
      </c>
      <c r="C18" s="34" t="str">
        <f>"60"</f>
        <v>60</v>
      </c>
      <c r="D18" s="34">
        <v>0.75</v>
      </c>
      <c r="E18" s="34">
        <v>0</v>
      </c>
      <c r="F18" s="34">
        <v>0.06</v>
      </c>
      <c r="G18" s="34">
        <v>0.06</v>
      </c>
      <c r="H18" s="34">
        <v>7.14</v>
      </c>
      <c r="I18" s="34">
        <v>28.707649599999996</v>
      </c>
      <c r="J18" s="35">
        <v>0</v>
      </c>
      <c r="K18" s="35">
        <v>0</v>
      </c>
      <c r="L18" s="35">
        <v>0</v>
      </c>
      <c r="M18" s="35">
        <v>0</v>
      </c>
      <c r="N18" s="35">
        <v>5.63</v>
      </c>
      <c r="O18" s="35">
        <v>0.12</v>
      </c>
      <c r="P18" s="35">
        <v>1.39</v>
      </c>
      <c r="Q18" s="35">
        <v>0</v>
      </c>
      <c r="R18" s="35">
        <v>0</v>
      </c>
      <c r="S18" s="35">
        <v>0.17</v>
      </c>
      <c r="T18" s="35">
        <v>0.57999999999999996</v>
      </c>
      <c r="U18" s="35">
        <v>12.16</v>
      </c>
      <c r="V18" s="35">
        <v>115.69</v>
      </c>
      <c r="W18" s="35">
        <v>15.66</v>
      </c>
      <c r="X18" s="35">
        <v>21.97</v>
      </c>
      <c r="Y18" s="35">
        <v>31.8</v>
      </c>
      <c r="Z18" s="35">
        <v>0.41</v>
      </c>
      <c r="AA18" s="35">
        <v>0</v>
      </c>
      <c r="AB18" s="35">
        <v>6938.4</v>
      </c>
      <c r="AC18" s="35">
        <v>1180</v>
      </c>
      <c r="AD18" s="35">
        <v>0.24</v>
      </c>
      <c r="AE18" s="35">
        <v>0.03</v>
      </c>
      <c r="AF18" s="35">
        <v>0.04</v>
      </c>
      <c r="AG18" s="35">
        <v>0.57999999999999996</v>
      </c>
      <c r="AH18" s="35">
        <v>0.65</v>
      </c>
      <c r="AI18" s="35">
        <v>2.89</v>
      </c>
      <c r="AJ18" s="35">
        <v>0</v>
      </c>
      <c r="AK18" s="35">
        <v>24.86</v>
      </c>
      <c r="AL18" s="35">
        <v>20.239999999999998</v>
      </c>
      <c r="AM18" s="35">
        <v>25.44</v>
      </c>
      <c r="AN18" s="35">
        <v>21.97</v>
      </c>
      <c r="AO18" s="35">
        <v>5.2</v>
      </c>
      <c r="AP18" s="35">
        <v>18.5</v>
      </c>
      <c r="AQ18" s="35">
        <v>4.63</v>
      </c>
      <c r="AR18" s="35">
        <v>17.920000000000002</v>
      </c>
      <c r="AS18" s="35">
        <v>27.75</v>
      </c>
      <c r="AT18" s="35">
        <v>23.71</v>
      </c>
      <c r="AU18" s="35">
        <v>78.06</v>
      </c>
      <c r="AV18" s="35">
        <v>8.09</v>
      </c>
      <c r="AW18" s="35">
        <v>16.77</v>
      </c>
      <c r="AX18" s="35">
        <v>135.88</v>
      </c>
      <c r="AY18" s="35">
        <v>0</v>
      </c>
      <c r="AZ18" s="35">
        <v>17.350000000000001</v>
      </c>
      <c r="BA18" s="35">
        <v>19.079999999999998</v>
      </c>
      <c r="BB18" s="35">
        <v>10.41</v>
      </c>
      <c r="BC18" s="35">
        <v>6.94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51.92</v>
      </c>
      <c r="CC18" s="34">
        <v>5.6660180000000002</v>
      </c>
      <c r="CE18" s="32">
        <v>1156.4000000000001</v>
      </c>
      <c r="CG18" s="32">
        <v>2.98</v>
      </c>
      <c r="CH18" s="32">
        <v>2.98</v>
      </c>
      <c r="CI18" s="32">
        <v>2.98</v>
      </c>
      <c r="CJ18" s="32">
        <v>512.98</v>
      </c>
      <c r="CK18" s="32">
        <v>120.7</v>
      </c>
      <c r="CL18" s="32">
        <v>316.83999999999997</v>
      </c>
      <c r="CM18" s="32">
        <v>2.06</v>
      </c>
      <c r="CN18" s="32">
        <v>1.23</v>
      </c>
      <c r="CO18" s="32">
        <v>1.64</v>
      </c>
      <c r="CP18" s="32">
        <v>1.8</v>
      </c>
      <c r="CQ18" s="32">
        <v>0</v>
      </c>
      <c r="CR18" s="32">
        <v>3.4339499999999998</v>
      </c>
    </row>
    <row r="19" spans="1:96" s="32" customFormat="1">
      <c r="A19" s="32" t="str">
        <f>"16/2"</f>
        <v>16/2</v>
      </c>
      <c r="B19" s="33" t="s">
        <v>101</v>
      </c>
      <c r="C19" s="34" t="str">
        <f>"200"</f>
        <v>200</v>
      </c>
      <c r="D19" s="34">
        <v>4.7</v>
      </c>
      <c r="E19" s="34">
        <v>0</v>
      </c>
      <c r="F19" s="34">
        <v>4.38</v>
      </c>
      <c r="G19" s="34">
        <v>4.38</v>
      </c>
      <c r="H19" s="34">
        <v>18.25</v>
      </c>
      <c r="I19" s="34">
        <v>127.539508</v>
      </c>
      <c r="J19" s="35">
        <v>0.57999999999999996</v>
      </c>
      <c r="K19" s="35">
        <v>2.6</v>
      </c>
      <c r="L19" s="35">
        <v>0</v>
      </c>
      <c r="M19" s="35">
        <v>0</v>
      </c>
      <c r="N19" s="35">
        <v>1.81</v>
      </c>
      <c r="O19" s="35">
        <v>13.93</v>
      </c>
      <c r="P19" s="35">
        <v>2.52</v>
      </c>
      <c r="Q19" s="35">
        <v>0</v>
      </c>
      <c r="R19" s="35">
        <v>0</v>
      </c>
      <c r="S19" s="35">
        <v>0.12</v>
      </c>
      <c r="T19" s="35">
        <v>1.84</v>
      </c>
      <c r="U19" s="35">
        <v>313.64999999999998</v>
      </c>
      <c r="V19" s="35">
        <v>410.88</v>
      </c>
      <c r="W19" s="35">
        <v>23.92</v>
      </c>
      <c r="X19" s="35">
        <v>25.53</v>
      </c>
      <c r="Y19" s="35">
        <v>65.55</v>
      </c>
      <c r="Z19" s="35">
        <v>1.61</v>
      </c>
      <c r="AA19" s="35">
        <v>0</v>
      </c>
      <c r="AB19" s="35">
        <v>10.44</v>
      </c>
      <c r="AC19" s="35">
        <v>1.82</v>
      </c>
      <c r="AD19" s="35">
        <v>1.91</v>
      </c>
      <c r="AE19" s="35">
        <v>0.18</v>
      </c>
      <c r="AF19" s="35">
        <v>0.06</v>
      </c>
      <c r="AG19" s="35">
        <v>0.89</v>
      </c>
      <c r="AH19" s="35">
        <v>2.09</v>
      </c>
      <c r="AI19" s="35">
        <v>4.32</v>
      </c>
      <c r="AJ19" s="35">
        <v>0</v>
      </c>
      <c r="AK19" s="35">
        <v>170.62</v>
      </c>
      <c r="AL19" s="35">
        <v>190.52</v>
      </c>
      <c r="AM19" s="35">
        <v>283.22000000000003</v>
      </c>
      <c r="AN19" s="35">
        <v>272.44</v>
      </c>
      <c r="AO19" s="35">
        <v>37.04</v>
      </c>
      <c r="AP19" s="35">
        <v>151.31</v>
      </c>
      <c r="AQ19" s="35">
        <v>50.57</v>
      </c>
      <c r="AR19" s="35">
        <v>178.46</v>
      </c>
      <c r="AS19" s="35">
        <v>171.11</v>
      </c>
      <c r="AT19" s="35">
        <v>331.8</v>
      </c>
      <c r="AU19" s="35">
        <v>383.5</v>
      </c>
      <c r="AV19" s="35">
        <v>79</v>
      </c>
      <c r="AW19" s="35">
        <v>169.05</v>
      </c>
      <c r="AX19" s="35">
        <v>605.34</v>
      </c>
      <c r="AY19" s="35">
        <v>0</v>
      </c>
      <c r="AZ19" s="35">
        <v>118.19</v>
      </c>
      <c r="BA19" s="35">
        <v>144.47</v>
      </c>
      <c r="BB19" s="35">
        <v>122.89</v>
      </c>
      <c r="BC19" s="35">
        <v>45.57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0.23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1.07</v>
      </c>
      <c r="BT19" s="35">
        <v>0</v>
      </c>
      <c r="BU19" s="35">
        <v>0</v>
      </c>
      <c r="BV19" s="35">
        <v>2.5</v>
      </c>
      <c r="BW19" s="35">
        <v>0.02</v>
      </c>
      <c r="BX19" s="35">
        <v>0</v>
      </c>
      <c r="BY19" s="35">
        <v>0</v>
      </c>
      <c r="BZ19" s="35">
        <v>0</v>
      </c>
      <c r="CA19" s="35">
        <v>0</v>
      </c>
      <c r="CB19" s="35">
        <v>184.43</v>
      </c>
      <c r="CC19" s="34">
        <v>8.8617760000000008</v>
      </c>
      <c r="CE19" s="32">
        <v>1.74</v>
      </c>
      <c r="CG19" s="32">
        <v>39.54</v>
      </c>
      <c r="CH19" s="32">
        <v>21.82</v>
      </c>
      <c r="CI19" s="32">
        <v>30.68</v>
      </c>
      <c r="CJ19" s="32">
        <v>1108.26</v>
      </c>
      <c r="CK19" s="32">
        <v>601.46</v>
      </c>
      <c r="CL19" s="32">
        <v>854.86</v>
      </c>
      <c r="CM19" s="32">
        <v>44.4</v>
      </c>
      <c r="CN19" s="32">
        <v>22.65</v>
      </c>
      <c r="CO19" s="32">
        <v>33.53</v>
      </c>
      <c r="CP19" s="32">
        <v>0</v>
      </c>
      <c r="CQ19" s="32">
        <v>0.8</v>
      </c>
      <c r="CR19" s="32">
        <v>5.370768</v>
      </c>
    </row>
    <row r="20" spans="1:96" s="32" customFormat="1">
      <c r="A20" s="32" t="str">
        <f>"39/3"</f>
        <v>39/3</v>
      </c>
      <c r="B20" s="33" t="s">
        <v>102</v>
      </c>
      <c r="C20" s="34" t="str">
        <f>"150"</f>
        <v>150</v>
      </c>
      <c r="D20" s="34">
        <v>6.58</v>
      </c>
      <c r="E20" s="34">
        <v>0</v>
      </c>
      <c r="F20" s="34">
        <v>1.72</v>
      </c>
      <c r="G20" s="34">
        <v>1.72</v>
      </c>
      <c r="H20" s="34">
        <v>34.47</v>
      </c>
      <c r="I20" s="34">
        <v>170.91364949999999</v>
      </c>
      <c r="J20" s="35">
        <v>0.32</v>
      </c>
      <c r="K20" s="35">
        <v>0</v>
      </c>
      <c r="L20" s="35">
        <v>0</v>
      </c>
      <c r="M20" s="35">
        <v>0</v>
      </c>
      <c r="N20" s="35">
        <v>0.73</v>
      </c>
      <c r="O20" s="35">
        <v>28.03</v>
      </c>
      <c r="P20" s="35">
        <v>5.72</v>
      </c>
      <c r="Q20" s="35">
        <v>0</v>
      </c>
      <c r="R20" s="35">
        <v>0</v>
      </c>
      <c r="S20" s="35">
        <v>0</v>
      </c>
      <c r="T20" s="35">
        <v>1.65</v>
      </c>
      <c r="U20" s="35">
        <v>289</v>
      </c>
      <c r="V20" s="35">
        <v>200.39</v>
      </c>
      <c r="W20" s="35">
        <v>13.01</v>
      </c>
      <c r="X20" s="35">
        <v>101.33</v>
      </c>
      <c r="Y20" s="35">
        <v>148.1</v>
      </c>
      <c r="Z20" s="35">
        <v>3.48</v>
      </c>
      <c r="AA20" s="35">
        <v>0</v>
      </c>
      <c r="AB20" s="35">
        <v>4.79</v>
      </c>
      <c r="AC20" s="35">
        <v>1.07</v>
      </c>
      <c r="AD20" s="35">
        <v>0.43</v>
      </c>
      <c r="AE20" s="35">
        <v>0.19</v>
      </c>
      <c r="AF20" s="35">
        <v>0.1</v>
      </c>
      <c r="AG20" s="35">
        <v>1.9</v>
      </c>
      <c r="AH20" s="35">
        <v>3.83</v>
      </c>
      <c r="AI20" s="35">
        <v>0</v>
      </c>
      <c r="AJ20" s="35">
        <v>0</v>
      </c>
      <c r="AK20" s="35">
        <v>307.89</v>
      </c>
      <c r="AL20" s="35">
        <v>240.05</v>
      </c>
      <c r="AM20" s="35">
        <v>388.78</v>
      </c>
      <c r="AN20" s="35">
        <v>276.58</v>
      </c>
      <c r="AO20" s="35">
        <v>166.99</v>
      </c>
      <c r="AP20" s="35">
        <v>208.74</v>
      </c>
      <c r="AQ20" s="35">
        <v>93.93</v>
      </c>
      <c r="AR20" s="35">
        <v>308.94</v>
      </c>
      <c r="AS20" s="35">
        <v>302.67</v>
      </c>
      <c r="AT20" s="35">
        <v>584.47</v>
      </c>
      <c r="AU20" s="35">
        <v>575.08000000000004</v>
      </c>
      <c r="AV20" s="35">
        <v>156.56</v>
      </c>
      <c r="AW20" s="35">
        <v>375.73</v>
      </c>
      <c r="AX20" s="35">
        <v>1179.3800000000001</v>
      </c>
      <c r="AY20" s="35">
        <v>0</v>
      </c>
      <c r="AZ20" s="35">
        <v>260.93</v>
      </c>
      <c r="BA20" s="35">
        <v>316.24</v>
      </c>
      <c r="BB20" s="35">
        <v>224.4</v>
      </c>
      <c r="BC20" s="35">
        <v>172.21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0.01</v>
      </c>
      <c r="BJ20" s="35">
        <v>0</v>
      </c>
      <c r="BK20" s="35">
        <v>0.28000000000000003</v>
      </c>
      <c r="BL20" s="35">
        <v>0</v>
      </c>
      <c r="BM20" s="35">
        <v>0.02</v>
      </c>
      <c r="BN20" s="35">
        <v>0.01</v>
      </c>
      <c r="BO20" s="35">
        <v>0</v>
      </c>
      <c r="BP20" s="35">
        <v>0</v>
      </c>
      <c r="BQ20" s="35">
        <v>0</v>
      </c>
      <c r="BR20" s="35">
        <v>0.01</v>
      </c>
      <c r="BS20" s="35">
        <v>0.56000000000000005</v>
      </c>
      <c r="BT20" s="35">
        <v>0.01</v>
      </c>
      <c r="BU20" s="35">
        <v>0</v>
      </c>
      <c r="BV20" s="35">
        <v>0.55000000000000004</v>
      </c>
      <c r="BW20" s="35">
        <v>0.05</v>
      </c>
      <c r="BX20" s="35">
        <v>0</v>
      </c>
      <c r="BY20" s="35">
        <v>0</v>
      </c>
      <c r="BZ20" s="35">
        <v>0</v>
      </c>
      <c r="CA20" s="35">
        <v>0</v>
      </c>
      <c r="CB20" s="35">
        <v>87.71</v>
      </c>
      <c r="CC20" s="34">
        <v>3.52982</v>
      </c>
      <c r="CE20" s="32">
        <v>0.8</v>
      </c>
      <c r="CG20" s="32">
        <v>33.36</v>
      </c>
      <c r="CH20" s="32">
        <v>18.36</v>
      </c>
      <c r="CI20" s="32">
        <v>25.86</v>
      </c>
      <c r="CJ20" s="32">
        <v>2085.3200000000002</v>
      </c>
      <c r="CK20" s="32">
        <v>1026.8</v>
      </c>
      <c r="CL20" s="32">
        <v>1556.06</v>
      </c>
      <c r="CM20" s="32">
        <v>30.49</v>
      </c>
      <c r="CN20" s="32">
        <v>20.28</v>
      </c>
      <c r="CO20" s="32">
        <v>25.39</v>
      </c>
      <c r="CP20" s="32">
        <v>0</v>
      </c>
      <c r="CQ20" s="32">
        <v>0.75</v>
      </c>
      <c r="CR20" s="32">
        <v>2.1392850000000001</v>
      </c>
    </row>
    <row r="21" spans="1:96" s="32" customFormat="1">
      <c r="A21" s="32" t="str">
        <f>"16/10"</f>
        <v>16/10</v>
      </c>
      <c r="B21" s="33" t="s">
        <v>103</v>
      </c>
      <c r="C21" s="34" t="str">
        <f>"90"</f>
        <v>90</v>
      </c>
      <c r="D21" s="34">
        <v>11.25</v>
      </c>
      <c r="E21" s="34">
        <v>10.45</v>
      </c>
      <c r="F21" s="34">
        <v>13.03</v>
      </c>
      <c r="G21" s="34">
        <v>1.7</v>
      </c>
      <c r="H21" s="34">
        <v>5.58</v>
      </c>
      <c r="I21" s="34">
        <v>184.88234</v>
      </c>
      <c r="J21" s="35">
        <v>4.09</v>
      </c>
      <c r="K21" s="35">
        <v>1.3</v>
      </c>
      <c r="L21" s="35">
        <v>0</v>
      </c>
      <c r="M21" s="35">
        <v>0</v>
      </c>
      <c r="N21" s="35">
        <v>0.82</v>
      </c>
      <c r="O21" s="35">
        <v>4.57</v>
      </c>
      <c r="P21" s="35">
        <v>0.2</v>
      </c>
      <c r="Q21" s="35">
        <v>0</v>
      </c>
      <c r="R21" s="35">
        <v>0</v>
      </c>
      <c r="S21" s="35">
        <v>0.11</v>
      </c>
      <c r="T21" s="35">
        <v>1.45</v>
      </c>
      <c r="U21" s="35">
        <v>61.17</v>
      </c>
      <c r="V21" s="35">
        <v>47.67</v>
      </c>
      <c r="W21" s="35">
        <v>28.36</v>
      </c>
      <c r="X21" s="35">
        <v>4.28</v>
      </c>
      <c r="Y21" s="35">
        <v>55.97</v>
      </c>
      <c r="Z21" s="35">
        <v>0.74</v>
      </c>
      <c r="AA21" s="35">
        <v>39.229999999999997</v>
      </c>
      <c r="AB21" s="35">
        <v>16.899999999999999</v>
      </c>
      <c r="AC21" s="35">
        <v>74.23</v>
      </c>
      <c r="AD21" s="35">
        <v>1.27</v>
      </c>
      <c r="AE21" s="35">
        <v>0.02</v>
      </c>
      <c r="AF21" s="35">
        <v>7.0000000000000007E-2</v>
      </c>
      <c r="AG21" s="35">
        <v>2.7</v>
      </c>
      <c r="AH21" s="35">
        <v>8.2100000000000009</v>
      </c>
      <c r="AI21" s="35">
        <v>0.03</v>
      </c>
      <c r="AJ21" s="35">
        <v>0</v>
      </c>
      <c r="AK21" s="35">
        <v>672.99</v>
      </c>
      <c r="AL21" s="35">
        <v>682.57</v>
      </c>
      <c r="AM21" s="35">
        <v>1029.81</v>
      </c>
      <c r="AN21" s="35">
        <v>1146.4000000000001</v>
      </c>
      <c r="AO21" s="35">
        <v>317.77</v>
      </c>
      <c r="AP21" s="35">
        <v>579.41</v>
      </c>
      <c r="AQ21" s="35">
        <v>46.9</v>
      </c>
      <c r="AR21" s="35">
        <v>605.1</v>
      </c>
      <c r="AS21" s="35">
        <v>113.78</v>
      </c>
      <c r="AT21" s="35">
        <v>133.33000000000001</v>
      </c>
      <c r="AU21" s="35">
        <v>193.24</v>
      </c>
      <c r="AV21" s="35">
        <v>339.19</v>
      </c>
      <c r="AW21" s="35">
        <v>77.55</v>
      </c>
      <c r="AX21" s="35">
        <v>502.64</v>
      </c>
      <c r="AY21" s="35">
        <v>0.76</v>
      </c>
      <c r="AZ21" s="35">
        <v>166.32</v>
      </c>
      <c r="BA21" s="35">
        <v>159.11000000000001</v>
      </c>
      <c r="BB21" s="35">
        <v>427.35</v>
      </c>
      <c r="BC21" s="35">
        <v>163.74</v>
      </c>
      <c r="BD21" s="35">
        <v>0</v>
      </c>
      <c r="BE21" s="35">
        <v>0</v>
      </c>
      <c r="BF21" s="35">
        <v>0.01</v>
      </c>
      <c r="BG21" s="35">
        <v>0.03</v>
      </c>
      <c r="BH21" s="35">
        <v>0.03</v>
      </c>
      <c r="BI21" s="35">
        <v>7.0000000000000007E-2</v>
      </c>
      <c r="BJ21" s="35">
        <v>0.01</v>
      </c>
      <c r="BK21" s="35">
        <v>0.28000000000000003</v>
      </c>
      <c r="BL21" s="35">
        <v>0.01</v>
      </c>
      <c r="BM21" s="35">
        <v>0.16</v>
      </c>
      <c r="BN21" s="35">
        <v>0.01</v>
      </c>
      <c r="BO21" s="35">
        <v>0.01</v>
      </c>
      <c r="BP21" s="35">
        <v>0</v>
      </c>
      <c r="BQ21" s="35">
        <v>0.01</v>
      </c>
      <c r="BR21" s="35">
        <v>0.01</v>
      </c>
      <c r="BS21" s="35">
        <v>0.57999999999999996</v>
      </c>
      <c r="BT21" s="35">
        <v>0</v>
      </c>
      <c r="BU21" s="35">
        <v>0</v>
      </c>
      <c r="BV21" s="35">
        <v>1.01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69.44</v>
      </c>
      <c r="CC21" s="34">
        <v>44.644348999999998</v>
      </c>
      <c r="CE21" s="32">
        <v>42.04</v>
      </c>
      <c r="CG21" s="32">
        <v>15.22</v>
      </c>
      <c r="CH21" s="32">
        <v>8.34</v>
      </c>
      <c r="CI21" s="32">
        <v>11.78</v>
      </c>
      <c r="CJ21" s="32">
        <v>424.33</v>
      </c>
      <c r="CK21" s="32">
        <v>207.84</v>
      </c>
      <c r="CL21" s="32">
        <v>316.08999999999997</v>
      </c>
      <c r="CM21" s="32">
        <v>3.45</v>
      </c>
      <c r="CN21" s="32">
        <v>2.6</v>
      </c>
      <c r="CO21" s="32">
        <v>3.03</v>
      </c>
      <c r="CP21" s="32">
        <v>0</v>
      </c>
      <c r="CQ21" s="32">
        <v>0.5</v>
      </c>
      <c r="CR21" s="32">
        <v>27.20129</v>
      </c>
    </row>
    <row r="22" spans="1:96" s="32" customFormat="1">
      <c r="A22" s="32" t="str">
        <f>"601"</f>
        <v>601</v>
      </c>
      <c r="B22" s="33" t="s">
        <v>104</v>
      </c>
      <c r="C22" s="34" t="str">
        <f>"30"</f>
        <v>30</v>
      </c>
      <c r="D22" s="34">
        <v>0.43</v>
      </c>
      <c r="E22" s="34">
        <v>0</v>
      </c>
      <c r="F22" s="34">
        <v>0.89</v>
      </c>
      <c r="G22" s="34">
        <v>0.03</v>
      </c>
      <c r="H22" s="34">
        <v>1.74</v>
      </c>
      <c r="I22" s="34">
        <v>16.849643977499998</v>
      </c>
      <c r="J22" s="35">
        <v>0.68</v>
      </c>
      <c r="K22" s="35">
        <v>0</v>
      </c>
      <c r="L22" s="35">
        <v>0</v>
      </c>
      <c r="M22" s="35">
        <v>0</v>
      </c>
      <c r="N22" s="35">
        <v>0.39</v>
      </c>
      <c r="O22" s="35">
        <v>1.27</v>
      </c>
      <c r="P22" s="35">
        <v>7.0000000000000007E-2</v>
      </c>
      <c r="Q22" s="35">
        <v>0</v>
      </c>
      <c r="R22" s="35">
        <v>0</v>
      </c>
      <c r="S22" s="35">
        <v>0.08</v>
      </c>
      <c r="T22" s="35">
        <v>0.56999999999999995</v>
      </c>
      <c r="U22" s="35">
        <v>196.75</v>
      </c>
      <c r="V22" s="35">
        <v>15.83</v>
      </c>
      <c r="W22" s="35">
        <v>7.2</v>
      </c>
      <c r="X22" s="35">
        <v>1.27</v>
      </c>
      <c r="Y22" s="35">
        <v>5.79</v>
      </c>
      <c r="Z22" s="35">
        <v>0.06</v>
      </c>
      <c r="AA22" s="35">
        <v>2.7</v>
      </c>
      <c r="AB22" s="35">
        <v>14.88</v>
      </c>
      <c r="AC22" s="35">
        <v>10.73</v>
      </c>
      <c r="AD22" s="35">
        <v>7.0000000000000007E-2</v>
      </c>
      <c r="AE22" s="35">
        <v>0</v>
      </c>
      <c r="AF22" s="35">
        <v>0.01</v>
      </c>
      <c r="AG22" s="35">
        <v>0.04</v>
      </c>
      <c r="AH22" s="35">
        <v>0.14000000000000001</v>
      </c>
      <c r="AI22" s="35">
        <v>0.17</v>
      </c>
      <c r="AJ22" s="35">
        <v>0</v>
      </c>
      <c r="AK22" s="35">
        <v>9.36</v>
      </c>
      <c r="AL22" s="35">
        <v>8.5500000000000007</v>
      </c>
      <c r="AM22" s="35">
        <v>16.02</v>
      </c>
      <c r="AN22" s="35">
        <v>4.97</v>
      </c>
      <c r="AO22" s="35">
        <v>3.04</v>
      </c>
      <c r="AP22" s="35">
        <v>6.18</v>
      </c>
      <c r="AQ22" s="35">
        <v>1.99</v>
      </c>
      <c r="AR22" s="35">
        <v>9.94</v>
      </c>
      <c r="AS22" s="35">
        <v>6.56</v>
      </c>
      <c r="AT22" s="35">
        <v>7.95</v>
      </c>
      <c r="AU22" s="35">
        <v>6.76</v>
      </c>
      <c r="AV22" s="35">
        <v>3.98</v>
      </c>
      <c r="AW22" s="35">
        <v>6.96</v>
      </c>
      <c r="AX22" s="35">
        <v>61.23</v>
      </c>
      <c r="AY22" s="35">
        <v>0</v>
      </c>
      <c r="AZ22" s="35">
        <v>19.28</v>
      </c>
      <c r="BA22" s="35">
        <v>9.94</v>
      </c>
      <c r="BB22" s="35">
        <v>4.97</v>
      </c>
      <c r="BC22" s="35">
        <v>3.98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0.01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29.26</v>
      </c>
      <c r="CC22" s="34">
        <v>3.2282980000000001</v>
      </c>
      <c r="CE22" s="32">
        <v>5.18</v>
      </c>
      <c r="CG22" s="32">
        <v>156.44</v>
      </c>
      <c r="CH22" s="32">
        <v>81.44</v>
      </c>
      <c r="CI22" s="32">
        <v>118.94</v>
      </c>
      <c r="CJ22" s="32">
        <v>712.06</v>
      </c>
      <c r="CK22" s="32">
        <v>293.56</v>
      </c>
      <c r="CL22" s="32">
        <v>502.81</v>
      </c>
      <c r="CM22" s="32">
        <v>39.67</v>
      </c>
      <c r="CN22" s="32">
        <v>23.67</v>
      </c>
      <c r="CO22" s="32">
        <v>31.84</v>
      </c>
      <c r="CP22" s="32">
        <v>0</v>
      </c>
      <c r="CQ22" s="32">
        <v>0.5</v>
      </c>
      <c r="CR22" s="32">
        <v>1.9565440000000001</v>
      </c>
    </row>
    <row r="23" spans="1:96" s="32" customFormat="1">
      <c r="A23" s="32" t="str">
        <f>"2"</f>
        <v>2</v>
      </c>
      <c r="B23" s="33" t="s">
        <v>95</v>
      </c>
      <c r="C23" s="34" t="str">
        <f>"55,2"</f>
        <v>55,2</v>
      </c>
      <c r="D23" s="34">
        <v>3.65</v>
      </c>
      <c r="E23" s="34">
        <v>0</v>
      </c>
      <c r="F23" s="34">
        <v>0.36</v>
      </c>
      <c r="G23" s="34">
        <v>0.36</v>
      </c>
      <c r="H23" s="34">
        <v>25.89</v>
      </c>
      <c r="I23" s="34">
        <v>123.593352</v>
      </c>
      <c r="J23" s="35">
        <v>0</v>
      </c>
      <c r="K23" s="35">
        <v>0</v>
      </c>
      <c r="L23" s="35">
        <v>0</v>
      </c>
      <c r="M23" s="35">
        <v>0</v>
      </c>
      <c r="N23" s="35">
        <v>0.61</v>
      </c>
      <c r="O23" s="35">
        <v>25.17</v>
      </c>
      <c r="P23" s="35">
        <v>0.11</v>
      </c>
      <c r="Q23" s="35">
        <v>0</v>
      </c>
      <c r="R23" s="35">
        <v>0</v>
      </c>
      <c r="S23" s="35">
        <v>0</v>
      </c>
      <c r="T23" s="35">
        <v>0.99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176.25</v>
      </c>
      <c r="AL23" s="35">
        <v>183.45</v>
      </c>
      <c r="AM23" s="35">
        <v>280.94</v>
      </c>
      <c r="AN23" s="35">
        <v>93.17</v>
      </c>
      <c r="AO23" s="35">
        <v>55.23</v>
      </c>
      <c r="AP23" s="35">
        <v>110.46</v>
      </c>
      <c r="AQ23" s="35">
        <v>41.78</v>
      </c>
      <c r="AR23" s="35">
        <v>199.78</v>
      </c>
      <c r="AS23" s="35">
        <v>123.9</v>
      </c>
      <c r="AT23" s="35">
        <v>172.89</v>
      </c>
      <c r="AU23" s="35">
        <v>142.63</v>
      </c>
      <c r="AV23" s="35">
        <v>74.92</v>
      </c>
      <c r="AW23" s="35">
        <v>132.55000000000001</v>
      </c>
      <c r="AX23" s="35">
        <v>1108.3900000000001</v>
      </c>
      <c r="AY23" s="35">
        <v>0</v>
      </c>
      <c r="AZ23" s="35">
        <v>361.14</v>
      </c>
      <c r="BA23" s="35">
        <v>157.04</v>
      </c>
      <c r="BB23" s="35">
        <v>104.21</v>
      </c>
      <c r="BC23" s="35">
        <v>82.6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0.04</v>
      </c>
      <c r="BT23" s="35">
        <v>0</v>
      </c>
      <c r="BU23" s="35">
        <v>0</v>
      </c>
      <c r="BV23" s="35">
        <v>0.15</v>
      </c>
      <c r="BW23" s="35">
        <v>0.01</v>
      </c>
      <c r="BX23" s="35">
        <v>0</v>
      </c>
      <c r="BY23" s="35">
        <v>0</v>
      </c>
      <c r="BZ23" s="35">
        <v>0</v>
      </c>
      <c r="CA23" s="35">
        <v>0</v>
      </c>
      <c r="CB23" s="35">
        <v>21.58</v>
      </c>
      <c r="CC23" s="34">
        <v>3.5001220000000002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2.9167679999999998</v>
      </c>
    </row>
    <row r="24" spans="1:96" s="32" customFormat="1">
      <c r="A24" s="32" t="str">
        <f>"3"</f>
        <v>3</v>
      </c>
      <c r="B24" s="33" t="s">
        <v>105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1.3080000000000001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1.0900000000000001</v>
      </c>
    </row>
    <row r="25" spans="1:96" s="28" customFormat="1">
      <c r="A25" s="28" t="str">
        <f>"648"</f>
        <v>648</v>
      </c>
      <c r="B25" s="29" t="s">
        <v>106</v>
      </c>
      <c r="C25" s="30" t="str">
        <f>"200"</f>
        <v>200</v>
      </c>
      <c r="D25" s="30">
        <v>7.0000000000000007E-2</v>
      </c>
      <c r="E25" s="30">
        <v>0</v>
      </c>
      <c r="F25" s="30">
        <v>0</v>
      </c>
      <c r="G25" s="30">
        <v>0</v>
      </c>
      <c r="H25" s="30">
        <v>4.54</v>
      </c>
      <c r="I25" s="30">
        <v>17.526140000000002</v>
      </c>
      <c r="J25" s="31">
        <v>0</v>
      </c>
      <c r="K25" s="31">
        <v>0</v>
      </c>
      <c r="L25" s="31">
        <v>0</v>
      </c>
      <c r="M25" s="31">
        <v>0</v>
      </c>
      <c r="N25" s="31">
        <v>4.54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0.01</v>
      </c>
      <c r="U25" s="31">
        <v>0.05</v>
      </c>
      <c r="V25" s="31">
        <v>0.13</v>
      </c>
      <c r="W25" s="31">
        <v>0.13</v>
      </c>
      <c r="X25" s="31">
        <v>0</v>
      </c>
      <c r="Y25" s="31">
        <v>0</v>
      </c>
      <c r="Z25" s="31">
        <v>0.01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0.09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190.01</v>
      </c>
      <c r="CC25" s="30">
        <v>4.3391039999999998</v>
      </c>
      <c r="CE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  <c r="CM25" s="28">
        <v>0</v>
      </c>
      <c r="CN25" s="28">
        <v>0</v>
      </c>
      <c r="CO25" s="28">
        <v>0</v>
      </c>
      <c r="CP25" s="28">
        <v>5</v>
      </c>
      <c r="CQ25" s="28">
        <v>0</v>
      </c>
      <c r="CR25" s="28">
        <v>2.6297600000000001</v>
      </c>
    </row>
    <row r="26" spans="1:96" s="36" customFormat="1" ht="11.4">
      <c r="B26" s="37" t="s">
        <v>107</v>
      </c>
      <c r="C26" s="38"/>
      <c r="D26" s="38">
        <v>28.74</v>
      </c>
      <c r="E26" s="38">
        <v>10.45</v>
      </c>
      <c r="F26" s="38">
        <v>20.69</v>
      </c>
      <c r="G26" s="38">
        <v>8.49</v>
      </c>
      <c r="H26" s="38">
        <v>105.95</v>
      </c>
      <c r="I26" s="38">
        <v>708.69</v>
      </c>
      <c r="J26" s="39">
        <v>5.71</v>
      </c>
      <c r="K26" s="39">
        <v>3.9</v>
      </c>
      <c r="L26" s="39">
        <v>0</v>
      </c>
      <c r="M26" s="39">
        <v>0</v>
      </c>
      <c r="N26" s="39">
        <v>14.77</v>
      </c>
      <c r="O26" s="39">
        <v>79.52</v>
      </c>
      <c r="P26" s="39">
        <v>11.67</v>
      </c>
      <c r="Q26" s="39">
        <v>0</v>
      </c>
      <c r="R26" s="39">
        <v>0</v>
      </c>
      <c r="S26" s="39">
        <v>0.68</v>
      </c>
      <c r="T26" s="39">
        <v>7.6</v>
      </c>
      <c r="U26" s="39">
        <v>994.79</v>
      </c>
      <c r="V26" s="39">
        <v>839.6</v>
      </c>
      <c r="W26" s="39">
        <v>95.29</v>
      </c>
      <c r="X26" s="39">
        <v>163.78</v>
      </c>
      <c r="Y26" s="39">
        <v>338.81</v>
      </c>
      <c r="Z26" s="39">
        <v>7.09</v>
      </c>
      <c r="AA26" s="39">
        <v>41.93</v>
      </c>
      <c r="AB26" s="39">
        <v>6986.41</v>
      </c>
      <c r="AC26" s="39">
        <v>1268.04</v>
      </c>
      <c r="AD26" s="39">
        <v>4.18</v>
      </c>
      <c r="AE26" s="39">
        <v>0.47</v>
      </c>
      <c r="AF26" s="39">
        <v>0.28999999999999998</v>
      </c>
      <c r="AG26" s="39">
        <v>6.24</v>
      </c>
      <c r="AH26" s="39">
        <v>15.32</v>
      </c>
      <c r="AI26" s="39">
        <v>7.5</v>
      </c>
      <c r="AJ26" s="39">
        <v>0</v>
      </c>
      <c r="AK26" s="39">
        <v>1426.37</v>
      </c>
      <c r="AL26" s="39">
        <v>1374.97</v>
      </c>
      <c r="AM26" s="39">
        <v>2109.62</v>
      </c>
      <c r="AN26" s="39">
        <v>1860.13</v>
      </c>
      <c r="AO26" s="39">
        <v>603.88</v>
      </c>
      <c r="AP26" s="39">
        <v>1114.21</v>
      </c>
      <c r="AQ26" s="39">
        <v>255.8</v>
      </c>
      <c r="AR26" s="39">
        <v>1394.34</v>
      </c>
      <c r="AS26" s="39">
        <v>805.18</v>
      </c>
      <c r="AT26" s="39">
        <v>1312.35</v>
      </c>
      <c r="AU26" s="39">
        <v>1472.07</v>
      </c>
      <c r="AV26" s="39">
        <v>686.53</v>
      </c>
      <c r="AW26" s="39">
        <v>840.6</v>
      </c>
      <c r="AX26" s="39">
        <v>3898.67</v>
      </c>
      <c r="AY26" s="39">
        <v>0.76</v>
      </c>
      <c r="AZ26" s="39">
        <v>1048.4100000000001</v>
      </c>
      <c r="BA26" s="39">
        <v>864.09</v>
      </c>
      <c r="BB26" s="39">
        <v>930.23</v>
      </c>
      <c r="BC26" s="39">
        <v>501.04</v>
      </c>
      <c r="BD26" s="39">
        <v>0</v>
      </c>
      <c r="BE26" s="39">
        <v>0</v>
      </c>
      <c r="BF26" s="39">
        <v>0.01</v>
      </c>
      <c r="BG26" s="39">
        <v>0.03</v>
      </c>
      <c r="BH26" s="39">
        <v>0.03</v>
      </c>
      <c r="BI26" s="39">
        <v>7.0000000000000007E-2</v>
      </c>
      <c r="BJ26" s="39">
        <v>0.01</v>
      </c>
      <c r="BK26" s="39">
        <v>0.94</v>
      </c>
      <c r="BL26" s="39">
        <v>0.01</v>
      </c>
      <c r="BM26" s="39">
        <v>0.42</v>
      </c>
      <c r="BN26" s="39">
        <v>0.03</v>
      </c>
      <c r="BO26" s="39">
        <v>0.04</v>
      </c>
      <c r="BP26" s="39">
        <v>0</v>
      </c>
      <c r="BQ26" s="39">
        <v>0.01</v>
      </c>
      <c r="BR26" s="39">
        <v>0.03</v>
      </c>
      <c r="BS26" s="39">
        <v>2.2599999999999998</v>
      </c>
      <c r="BT26" s="39">
        <v>0.01</v>
      </c>
      <c r="BU26" s="39">
        <v>0</v>
      </c>
      <c r="BV26" s="39">
        <v>4.32</v>
      </c>
      <c r="BW26" s="39">
        <v>0.1</v>
      </c>
      <c r="BX26" s="39">
        <v>0</v>
      </c>
      <c r="BY26" s="39">
        <v>0</v>
      </c>
      <c r="BZ26" s="39">
        <v>0</v>
      </c>
      <c r="CA26" s="39">
        <v>0</v>
      </c>
      <c r="CB26" s="39">
        <v>643.74</v>
      </c>
      <c r="CC26" s="38">
        <f>SUM($CC$17:$CC$25)</f>
        <v>75.077487000000019</v>
      </c>
      <c r="CD26" s="36">
        <f>$I$26/$I$51*100</f>
        <v>20.660010203337951</v>
      </c>
      <c r="CE26" s="36">
        <v>1206.33</v>
      </c>
      <c r="CG26" s="36">
        <v>252.6</v>
      </c>
      <c r="CH26" s="36">
        <v>137.99</v>
      </c>
      <c r="CI26" s="36">
        <v>195.29</v>
      </c>
      <c r="CJ26" s="36">
        <v>6564.98</v>
      </c>
      <c r="CK26" s="36">
        <v>2913.8</v>
      </c>
      <c r="CL26" s="36">
        <v>4739.3900000000003</v>
      </c>
      <c r="CM26" s="36">
        <v>135.77000000000001</v>
      </c>
      <c r="CN26" s="36">
        <v>84.52</v>
      </c>
      <c r="CO26" s="36">
        <v>110.31</v>
      </c>
      <c r="CP26" s="36">
        <v>6.8</v>
      </c>
      <c r="CQ26" s="36">
        <v>2.5499999999999998</v>
      </c>
    </row>
    <row r="27" spans="1:96">
      <c r="B27" s="27" t="s">
        <v>108</v>
      </c>
      <c r="C27" s="16"/>
      <c r="D27" s="16"/>
      <c r="E27" s="16"/>
      <c r="F27" s="16"/>
      <c r="G27" s="16"/>
      <c r="H27" s="16"/>
      <c r="I27" s="16"/>
    </row>
    <row r="28" spans="1:96" s="28" customFormat="1">
      <c r="A28" s="28" t="str">
        <f>"13"</f>
        <v>13</v>
      </c>
      <c r="B28" s="29" t="s">
        <v>109</v>
      </c>
      <c r="C28" s="30" t="str">
        <f>"150"</f>
        <v>150</v>
      </c>
      <c r="D28" s="30">
        <v>0.6</v>
      </c>
      <c r="E28" s="30">
        <v>0</v>
      </c>
      <c r="F28" s="30">
        <v>0.6</v>
      </c>
      <c r="G28" s="30">
        <v>0.6</v>
      </c>
      <c r="H28" s="30">
        <v>17.399999999999999</v>
      </c>
      <c r="I28" s="30">
        <v>73.02000000000001</v>
      </c>
      <c r="J28" s="31">
        <v>0.15</v>
      </c>
      <c r="K28" s="31">
        <v>0</v>
      </c>
      <c r="L28" s="31">
        <v>0</v>
      </c>
      <c r="M28" s="31">
        <v>0</v>
      </c>
      <c r="N28" s="31">
        <v>13.5</v>
      </c>
      <c r="O28" s="31">
        <v>1.2</v>
      </c>
      <c r="P28" s="31">
        <v>2.7</v>
      </c>
      <c r="Q28" s="31">
        <v>0</v>
      </c>
      <c r="R28" s="31">
        <v>0</v>
      </c>
      <c r="S28" s="31">
        <v>1.2</v>
      </c>
      <c r="T28" s="31">
        <v>0.75</v>
      </c>
      <c r="U28" s="31">
        <v>39</v>
      </c>
      <c r="V28" s="31">
        <v>417</v>
      </c>
      <c r="W28" s="31">
        <v>24</v>
      </c>
      <c r="X28" s="31">
        <v>13.5</v>
      </c>
      <c r="Y28" s="31">
        <v>16.5</v>
      </c>
      <c r="Z28" s="31">
        <v>3.3</v>
      </c>
      <c r="AA28" s="31">
        <v>0</v>
      </c>
      <c r="AB28" s="31">
        <v>45</v>
      </c>
      <c r="AC28" s="31">
        <v>7.5</v>
      </c>
      <c r="AD28" s="31">
        <v>0.3</v>
      </c>
      <c r="AE28" s="31">
        <v>0.05</v>
      </c>
      <c r="AF28" s="31">
        <v>0.03</v>
      </c>
      <c r="AG28" s="31">
        <v>0.45</v>
      </c>
      <c r="AH28" s="31">
        <v>0.6</v>
      </c>
      <c r="AI28" s="31">
        <v>15</v>
      </c>
      <c r="AJ28" s="31">
        <v>0</v>
      </c>
      <c r="AK28" s="31">
        <v>18</v>
      </c>
      <c r="AL28" s="31">
        <v>19.5</v>
      </c>
      <c r="AM28" s="31">
        <v>28.5</v>
      </c>
      <c r="AN28" s="31">
        <v>27</v>
      </c>
      <c r="AO28" s="31">
        <v>4.5</v>
      </c>
      <c r="AP28" s="31">
        <v>16.5</v>
      </c>
      <c r="AQ28" s="31">
        <v>4.5</v>
      </c>
      <c r="AR28" s="31">
        <v>13.5</v>
      </c>
      <c r="AS28" s="31">
        <v>25.5</v>
      </c>
      <c r="AT28" s="31">
        <v>15</v>
      </c>
      <c r="AU28" s="31">
        <v>117</v>
      </c>
      <c r="AV28" s="31">
        <v>10.5</v>
      </c>
      <c r="AW28" s="31">
        <v>21</v>
      </c>
      <c r="AX28" s="31">
        <v>63</v>
      </c>
      <c r="AY28" s="31">
        <v>0</v>
      </c>
      <c r="AZ28" s="31">
        <v>19.5</v>
      </c>
      <c r="BA28" s="31">
        <v>24</v>
      </c>
      <c r="BB28" s="31">
        <v>9</v>
      </c>
      <c r="BC28" s="31">
        <v>7.5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129.44999999999999</v>
      </c>
      <c r="CC28" s="30">
        <v>25.2</v>
      </c>
      <c r="CE28" s="28">
        <v>7.5</v>
      </c>
      <c r="CG28" s="28">
        <v>3.2</v>
      </c>
      <c r="CH28" s="28">
        <v>3.2</v>
      </c>
      <c r="CI28" s="28">
        <v>3.2</v>
      </c>
      <c r="CJ28" s="28">
        <v>240</v>
      </c>
      <c r="CK28" s="28">
        <v>240</v>
      </c>
      <c r="CL28" s="28">
        <v>240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21</v>
      </c>
    </row>
    <row r="29" spans="1:96" s="36" customFormat="1" ht="11.4">
      <c r="B29" s="37" t="s">
        <v>110</v>
      </c>
      <c r="C29" s="38"/>
      <c r="D29" s="38">
        <v>0.6</v>
      </c>
      <c r="E29" s="38">
        <v>0</v>
      </c>
      <c r="F29" s="38">
        <v>0.6</v>
      </c>
      <c r="G29" s="38">
        <v>0.6</v>
      </c>
      <c r="H29" s="38">
        <v>17.399999999999999</v>
      </c>
      <c r="I29" s="38">
        <v>73.02</v>
      </c>
      <c r="J29" s="39">
        <v>0.15</v>
      </c>
      <c r="K29" s="39">
        <v>0</v>
      </c>
      <c r="L29" s="39">
        <v>0</v>
      </c>
      <c r="M29" s="39">
        <v>0</v>
      </c>
      <c r="N29" s="39">
        <v>13.5</v>
      </c>
      <c r="O29" s="39">
        <v>1.2</v>
      </c>
      <c r="P29" s="39">
        <v>2.7</v>
      </c>
      <c r="Q29" s="39">
        <v>0</v>
      </c>
      <c r="R29" s="39">
        <v>0</v>
      </c>
      <c r="S29" s="39">
        <v>1.2</v>
      </c>
      <c r="T29" s="39">
        <v>0.75</v>
      </c>
      <c r="U29" s="39">
        <v>39</v>
      </c>
      <c r="V29" s="39">
        <v>417</v>
      </c>
      <c r="W29" s="39">
        <v>24</v>
      </c>
      <c r="X29" s="39">
        <v>13.5</v>
      </c>
      <c r="Y29" s="39">
        <v>16.5</v>
      </c>
      <c r="Z29" s="39">
        <v>3.3</v>
      </c>
      <c r="AA29" s="39">
        <v>0</v>
      </c>
      <c r="AB29" s="39">
        <v>45</v>
      </c>
      <c r="AC29" s="39">
        <v>7.5</v>
      </c>
      <c r="AD29" s="39">
        <v>0.3</v>
      </c>
      <c r="AE29" s="39">
        <v>0.05</v>
      </c>
      <c r="AF29" s="39">
        <v>0.03</v>
      </c>
      <c r="AG29" s="39">
        <v>0.45</v>
      </c>
      <c r="AH29" s="39">
        <v>0.6</v>
      </c>
      <c r="AI29" s="39">
        <v>15</v>
      </c>
      <c r="AJ29" s="39">
        <v>0</v>
      </c>
      <c r="AK29" s="39">
        <v>18</v>
      </c>
      <c r="AL29" s="39">
        <v>19.5</v>
      </c>
      <c r="AM29" s="39">
        <v>28.5</v>
      </c>
      <c r="AN29" s="39">
        <v>27</v>
      </c>
      <c r="AO29" s="39">
        <v>4.5</v>
      </c>
      <c r="AP29" s="39">
        <v>16.5</v>
      </c>
      <c r="AQ29" s="39">
        <v>4.5</v>
      </c>
      <c r="AR29" s="39">
        <v>13.5</v>
      </c>
      <c r="AS29" s="39">
        <v>25.5</v>
      </c>
      <c r="AT29" s="39">
        <v>15</v>
      </c>
      <c r="AU29" s="39">
        <v>117</v>
      </c>
      <c r="AV29" s="39">
        <v>10.5</v>
      </c>
      <c r="AW29" s="39">
        <v>21</v>
      </c>
      <c r="AX29" s="39">
        <v>63</v>
      </c>
      <c r="AY29" s="39">
        <v>0</v>
      </c>
      <c r="AZ29" s="39">
        <v>19.5</v>
      </c>
      <c r="BA29" s="39">
        <v>24</v>
      </c>
      <c r="BB29" s="39">
        <v>9</v>
      </c>
      <c r="BC29" s="39">
        <v>7.5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129.44999999999999</v>
      </c>
      <c r="CC29" s="38">
        <f>SUM($CC$27:$CC$28)</f>
        <v>25.2</v>
      </c>
      <c r="CD29" s="36">
        <f>$I$29/$I$51*100</f>
        <v>2.128707820129728</v>
      </c>
      <c r="CE29" s="36">
        <v>7.5</v>
      </c>
      <c r="CG29" s="36">
        <v>3.2</v>
      </c>
      <c r="CH29" s="36">
        <v>3.2</v>
      </c>
      <c r="CI29" s="36">
        <v>3.2</v>
      </c>
      <c r="CJ29" s="36">
        <v>240</v>
      </c>
      <c r="CK29" s="36">
        <v>240</v>
      </c>
      <c r="CL29" s="36">
        <v>240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85" customFormat="1" ht="11.4">
      <c r="A30" s="85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"357"</f>
        <v>357</v>
      </c>
      <c r="B32" s="33" t="s">
        <v>93</v>
      </c>
      <c r="C32" s="34" t="str">
        <f>"250"</f>
        <v>250</v>
      </c>
      <c r="D32" s="34">
        <v>31.17</v>
      </c>
      <c r="E32" s="34">
        <v>0.05</v>
      </c>
      <c r="F32" s="34">
        <v>7.82</v>
      </c>
      <c r="G32" s="34">
        <v>0</v>
      </c>
      <c r="H32" s="34">
        <v>60.55</v>
      </c>
      <c r="I32" s="34">
        <v>630.731664475</v>
      </c>
      <c r="J32" s="35">
        <v>2.94</v>
      </c>
      <c r="K32" s="35">
        <v>1.1000000000000001</v>
      </c>
      <c r="L32" s="35">
        <v>0</v>
      </c>
      <c r="M32" s="35">
        <v>0</v>
      </c>
      <c r="N32" s="35">
        <v>58.79</v>
      </c>
      <c r="O32" s="35">
        <v>0</v>
      </c>
      <c r="P32" s="35">
        <v>1.76</v>
      </c>
      <c r="Q32" s="35">
        <v>0</v>
      </c>
      <c r="R32" s="35">
        <v>0</v>
      </c>
      <c r="S32" s="35">
        <v>69.599999999999994</v>
      </c>
      <c r="T32" s="35">
        <v>8.69</v>
      </c>
      <c r="U32" s="35">
        <v>2674.24</v>
      </c>
      <c r="V32" s="35">
        <v>223.02</v>
      </c>
      <c r="W32" s="35">
        <v>156.53</v>
      </c>
      <c r="X32" s="35">
        <v>0.12</v>
      </c>
      <c r="Y32" s="35">
        <v>270.73</v>
      </c>
      <c r="Z32" s="35">
        <v>1.88</v>
      </c>
      <c r="AA32" s="35">
        <v>63.57</v>
      </c>
      <c r="AB32" s="35">
        <v>15.01</v>
      </c>
      <c r="AC32" s="35">
        <v>109.08</v>
      </c>
      <c r="AD32" s="35">
        <v>0.06</v>
      </c>
      <c r="AE32" s="35">
        <v>0.12</v>
      </c>
      <c r="AF32" s="35">
        <v>0.34</v>
      </c>
      <c r="AG32" s="35">
        <v>5.66</v>
      </c>
      <c r="AH32" s="35">
        <v>0.01</v>
      </c>
      <c r="AI32" s="35">
        <v>0.19</v>
      </c>
      <c r="AJ32" s="35">
        <v>0</v>
      </c>
      <c r="AK32" s="35">
        <v>2.4700000000000002</v>
      </c>
      <c r="AL32" s="35">
        <v>2.41</v>
      </c>
      <c r="AM32" s="35">
        <v>4.47</v>
      </c>
      <c r="AN32" s="35">
        <v>2.64</v>
      </c>
      <c r="AO32" s="35">
        <v>1</v>
      </c>
      <c r="AP32" s="35">
        <v>2.76</v>
      </c>
      <c r="AQ32" s="35">
        <v>2.5299999999999998</v>
      </c>
      <c r="AR32" s="35">
        <v>2.4700000000000002</v>
      </c>
      <c r="AS32" s="35">
        <v>2.12</v>
      </c>
      <c r="AT32" s="35">
        <v>1.53</v>
      </c>
      <c r="AU32" s="35">
        <v>3.35</v>
      </c>
      <c r="AV32" s="35">
        <v>2.06</v>
      </c>
      <c r="AW32" s="35">
        <v>1.41</v>
      </c>
      <c r="AX32" s="35">
        <v>8.34</v>
      </c>
      <c r="AY32" s="35">
        <v>0</v>
      </c>
      <c r="AZ32" s="35">
        <v>2.82</v>
      </c>
      <c r="BA32" s="35">
        <v>3.17</v>
      </c>
      <c r="BB32" s="35">
        <v>2.4700000000000002</v>
      </c>
      <c r="BC32" s="35">
        <v>0.59</v>
      </c>
      <c r="BD32" s="35">
        <v>0.15</v>
      </c>
      <c r="BE32" s="35">
        <v>7.0000000000000007E-2</v>
      </c>
      <c r="BF32" s="35">
        <v>0.04</v>
      </c>
      <c r="BG32" s="35">
        <v>0.08</v>
      </c>
      <c r="BH32" s="35">
        <v>0.09</v>
      </c>
      <c r="BI32" s="35">
        <v>0.44</v>
      </c>
      <c r="BJ32" s="35">
        <v>0</v>
      </c>
      <c r="BK32" s="35">
        <v>1.21</v>
      </c>
      <c r="BL32" s="35">
        <v>0</v>
      </c>
      <c r="BM32" s="35">
        <v>0.38</v>
      </c>
      <c r="BN32" s="35">
        <v>0</v>
      </c>
      <c r="BO32" s="35">
        <v>0</v>
      </c>
      <c r="BP32" s="35">
        <v>0</v>
      </c>
      <c r="BQ32" s="35">
        <v>0.08</v>
      </c>
      <c r="BR32" s="35">
        <v>0.13</v>
      </c>
      <c r="BS32" s="35">
        <v>0.99</v>
      </c>
      <c r="BT32" s="35">
        <v>0</v>
      </c>
      <c r="BU32" s="35">
        <v>0</v>
      </c>
      <c r="BV32" s="35">
        <v>0.06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132.54</v>
      </c>
      <c r="CC32" s="34">
        <v>86.764324000000002</v>
      </c>
      <c r="CE32" s="32">
        <v>66.08</v>
      </c>
      <c r="CG32" s="32">
        <v>29</v>
      </c>
      <c r="CH32" s="32">
        <v>17.5</v>
      </c>
      <c r="CI32" s="32">
        <v>23.25</v>
      </c>
      <c r="CJ32" s="32">
        <v>3.08</v>
      </c>
      <c r="CK32" s="32">
        <v>3.08</v>
      </c>
      <c r="CL32" s="32">
        <v>3.08</v>
      </c>
      <c r="CM32" s="32">
        <v>36.520000000000003</v>
      </c>
      <c r="CN32" s="32">
        <v>36.520000000000003</v>
      </c>
      <c r="CO32" s="32">
        <v>36.520000000000003</v>
      </c>
      <c r="CP32" s="32">
        <v>0</v>
      </c>
      <c r="CQ32" s="32">
        <v>0.63</v>
      </c>
      <c r="CR32" s="32">
        <v>52.584439000000003</v>
      </c>
    </row>
    <row r="33" spans="1:96" s="32" customFormat="1">
      <c r="A33" s="32" t="str">
        <f>"4/13"</f>
        <v>4/13</v>
      </c>
      <c r="B33" s="33" t="s">
        <v>94</v>
      </c>
      <c r="C33" s="34" t="str">
        <f>"10"</f>
        <v>10</v>
      </c>
      <c r="D33" s="34">
        <v>2.3199999999999998</v>
      </c>
      <c r="E33" s="34">
        <v>2.3199999999999998</v>
      </c>
      <c r="F33" s="34">
        <v>2.95</v>
      </c>
      <c r="G33" s="34">
        <v>0</v>
      </c>
      <c r="H33" s="34">
        <v>0</v>
      </c>
      <c r="I33" s="34">
        <v>36.43</v>
      </c>
      <c r="J33" s="35">
        <v>1.59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0.2</v>
      </c>
      <c r="T33" s="35">
        <v>0.43</v>
      </c>
      <c r="U33" s="35">
        <v>81</v>
      </c>
      <c r="V33" s="35">
        <v>8.8000000000000007</v>
      </c>
      <c r="W33" s="35">
        <v>88</v>
      </c>
      <c r="X33" s="35">
        <v>3.5</v>
      </c>
      <c r="Y33" s="35">
        <v>50</v>
      </c>
      <c r="Z33" s="35">
        <v>0.1</v>
      </c>
      <c r="AA33" s="35">
        <v>26</v>
      </c>
      <c r="AB33" s="35">
        <v>17</v>
      </c>
      <c r="AC33" s="35">
        <v>28.8</v>
      </c>
      <c r="AD33" s="35">
        <v>0.05</v>
      </c>
      <c r="AE33" s="35">
        <v>0</v>
      </c>
      <c r="AF33" s="35">
        <v>0.03</v>
      </c>
      <c r="AG33" s="35">
        <v>0.02</v>
      </c>
      <c r="AH33" s="35">
        <v>0.61</v>
      </c>
      <c r="AI33" s="35">
        <v>7.0000000000000007E-2</v>
      </c>
      <c r="AJ33" s="35">
        <v>0</v>
      </c>
      <c r="AK33" s="35">
        <v>169</v>
      </c>
      <c r="AL33" s="35">
        <v>97</v>
      </c>
      <c r="AM33" s="35">
        <v>193</v>
      </c>
      <c r="AN33" s="35">
        <v>153</v>
      </c>
      <c r="AO33" s="35">
        <v>54</v>
      </c>
      <c r="AP33" s="35">
        <v>92</v>
      </c>
      <c r="AQ33" s="35">
        <v>66</v>
      </c>
      <c r="AR33" s="35">
        <v>122</v>
      </c>
      <c r="AS33" s="35">
        <v>60</v>
      </c>
      <c r="AT33" s="35">
        <v>71</v>
      </c>
      <c r="AU33" s="35">
        <v>135</v>
      </c>
      <c r="AV33" s="35">
        <v>149</v>
      </c>
      <c r="AW33" s="35">
        <v>38</v>
      </c>
      <c r="AX33" s="35">
        <v>460</v>
      </c>
      <c r="AY33" s="35">
        <v>0</v>
      </c>
      <c r="AZ33" s="35">
        <v>232</v>
      </c>
      <c r="BA33" s="35">
        <v>120</v>
      </c>
      <c r="BB33" s="35">
        <v>135</v>
      </c>
      <c r="BC33" s="35">
        <v>21</v>
      </c>
      <c r="BD33" s="35">
        <v>0</v>
      </c>
      <c r="BE33" s="35">
        <v>0.01</v>
      </c>
      <c r="BF33" s="35">
        <v>0.04</v>
      </c>
      <c r="BG33" s="35">
        <v>0.13</v>
      </c>
      <c r="BH33" s="35">
        <v>0.12</v>
      </c>
      <c r="BI33" s="35">
        <v>0.24</v>
      </c>
      <c r="BJ33" s="35">
        <v>0.03</v>
      </c>
      <c r="BK33" s="35">
        <v>0.62</v>
      </c>
      <c r="BL33" s="35">
        <v>0.02</v>
      </c>
      <c r="BM33" s="35">
        <v>0.34</v>
      </c>
      <c r="BN33" s="35">
        <v>0.02</v>
      </c>
      <c r="BO33" s="35">
        <v>0</v>
      </c>
      <c r="BP33" s="35">
        <v>0</v>
      </c>
      <c r="BQ33" s="35">
        <v>0.04</v>
      </c>
      <c r="BR33" s="35">
        <v>0.05</v>
      </c>
      <c r="BS33" s="35">
        <v>0.68</v>
      </c>
      <c r="BT33" s="35">
        <v>0</v>
      </c>
      <c r="BU33" s="35">
        <v>0</v>
      </c>
      <c r="BV33" s="35">
        <v>7.0000000000000007E-2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4.0999999999999996</v>
      </c>
      <c r="CC33" s="34">
        <v>10.05081</v>
      </c>
      <c r="CE33" s="32">
        <v>28.83</v>
      </c>
      <c r="CG33" s="32">
        <v>0</v>
      </c>
      <c r="CH33" s="32">
        <v>0</v>
      </c>
      <c r="CI33" s="32">
        <v>0</v>
      </c>
      <c r="CJ33" s="32">
        <v>500</v>
      </c>
      <c r="CK33" s="32">
        <v>370</v>
      </c>
      <c r="CL33" s="32">
        <v>435</v>
      </c>
      <c r="CM33" s="32">
        <v>1.53</v>
      </c>
      <c r="CN33" s="32">
        <v>0.97</v>
      </c>
      <c r="CO33" s="32">
        <v>1.25</v>
      </c>
      <c r="CP33" s="32">
        <v>0</v>
      </c>
      <c r="CQ33" s="32">
        <v>0</v>
      </c>
      <c r="CR33" s="32">
        <v>6.0914000000000001</v>
      </c>
    </row>
    <row r="34" spans="1:96" s="32" customFormat="1">
      <c r="A34" s="32" t="str">
        <f>"2"</f>
        <v>2</v>
      </c>
      <c r="B34" s="33" t="s">
        <v>95</v>
      </c>
      <c r="C34" s="34" t="str">
        <f>"50"</f>
        <v>50</v>
      </c>
      <c r="D34" s="34">
        <v>3.31</v>
      </c>
      <c r="E34" s="34">
        <v>0</v>
      </c>
      <c r="F34" s="34">
        <v>0.33</v>
      </c>
      <c r="G34" s="34">
        <v>0.33</v>
      </c>
      <c r="H34" s="34">
        <v>23.45</v>
      </c>
      <c r="I34" s="34">
        <v>111.95049999999999</v>
      </c>
      <c r="J34" s="35">
        <v>0</v>
      </c>
      <c r="K34" s="35">
        <v>0</v>
      </c>
      <c r="L34" s="35">
        <v>0</v>
      </c>
      <c r="M34" s="35">
        <v>0</v>
      </c>
      <c r="N34" s="35">
        <v>0.55000000000000004</v>
      </c>
      <c r="O34" s="35">
        <v>22.8</v>
      </c>
      <c r="P34" s="35">
        <v>0.1</v>
      </c>
      <c r="Q34" s="35">
        <v>0</v>
      </c>
      <c r="R34" s="35">
        <v>0</v>
      </c>
      <c r="S34" s="35">
        <v>0</v>
      </c>
      <c r="T34" s="35">
        <v>0.9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159.65</v>
      </c>
      <c r="AL34" s="35">
        <v>166.17</v>
      </c>
      <c r="AM34" s="35">
        <v>254.48</v>
      </c>
      <c r="AN34" s="35">
        <v>84.39</v>
      </c>
      <c r="AO34" s="35">
        <v>50.03</v>
      </c>
      <c r="AP34" s="35">
        <v>100.05</v>
      </c>
      <c r="AQ34" s="35">
        <v>37.85</v>
      </c>
      <c r="AR34" s="35">
        <v>180.96</v>
      </c>
      <c r="AS34" s="35">
        <v>112.23</v>
      </c>
      <c r="AT34" s="35">
        <v>156.6</v>
      </c>
      <c r="AU34" s="35">
        <v>129.19999999999999</v>
      </c>
      <c r="AV34" s="35">
        <v>67.86</v>
      </c>
      <c r="AW34" s="35">
        <v>120.06</v>
      </c>
      <c r="AX34" s="35">
        <v>1003.98</v>
      </c>
      <c r="AY34" s="35">
        <v>0</v>
      </c>
      <c r="AZ34" s="35">
        <v>327.12</v>
      </c>
      <c r="BA34" s="35">
        <v>142.25</v>
      </c>
      <c r="BB34" s="35">
        <v>94.4</v>
      </c>
      <c r="BC34" s="35">
        <v>74.819999999999993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0.04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0.14000000000000001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19.55</v>
      </c>
      <c r="CC34" s="34">
        <v>3.1703999999999999</v>
      </c>
      <c r="CE34" s="32">
        <v>0</v>
      </c>
      <c r="CG34" s="32">
        <v>0</v>
      </c>
      <c r="CH34" s="32">
        <v>0</v>
      </c>
      <c r="CI34" s="32">
        <v>0</v>
      </c>
      <c r="CJ34" s="32">
        <v>601.62</v>
      </c>
      <c r="CK34" s="32">
        <v>231.78</v>
      </c>
      <c r="CL34" s="32">
        <v>416.7</v>
      </c>
      <c r="CM34" s="32">
        <v>4.8099999999999996</v>
      </c>
      <c r="CN34" s="32">
        <v>4.8099999999999996</v>
      </c>
      <c r="CO34" s="32">
        <v>4.8099999999999996</v>
      </c>
      <c r="CP34" s="32">
        <v>0</v>
      </c>
      <c r="CQ34" s="32">
        <v>0</v>
      </c>
      <c r="CR34" s="32">
        <v>2.6419999999999999</v>
      </c>
    </row>
    <row r="35" spans="1:96" s="32" customFormat="1">
      <c r="A35" s="32" t="str">
        <f>"27/10"</f>
        <v>27/10</v>
      </c>
      <c r="B35" s="33" t="s">
        <v>97</v>
      </c>
      <c r="C35" s="34" t="str">
        <f>"200"</f>
        <v>200</v>
      </c>
      <c r="D35" s="34">
        <v>0.1</v>
      </c>
      <c r="E35" s="34">
        <v>0</v>
      </c>
      <c r="F35" s="34">
        <v>0.02</v>
      </c>
      <c r="G35" s="34">
        <v>0.02</v>
      </c>
      <c r="H35" s="34">
        <v>5.94</v>
      </c>
      <c r="I35" s="34">
        <v>23.095202</v>
      </c>
      <c r="J35" s="35">
        <v>0</v>
      </c>
      <c r="K35" s="35">
        <v>0</v>
      </c>
      <c r="L35" s="35">
        <v>0</v>
      </c>
      <c r="M35" s="35">
        <v>0</v>
      </c>
      <c r="N35" s="35">
        <v>5.89</v>
      </c>
      <c r="O35" s="35">
        <v>0</v>
      </c>
      <c r="P35" s="35">
        <v>0.05</v>
      </c>
      <c r="Q35" s="35">
        <v>0</v>
      </c>
      <c r="R35" s="35">
        <v>0</v>
      </c>
      <c r="S35" s="35">
        <v>0</v>
      </c>
      <c r="T35" s="35">
        <v>0.03</v>
      </c>
      <c r="U35" s="35">
        <v>0.06</v>
      </c>
      <c r="V35" s="35">
        <v>0.18</v>
      </c>
      <c r="W35" s="35">
        <v>0.17</v>
      </c>
      <c r="X35" s="35">
        <v>0</v>
      </c>
      <c r="Y35" s="35">
        <v>0</v>
      </c>
      <c r="Z35" s="35">
        <v>0.02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200.05</v>
      </c>
      <c r="CC35" s="34">
        <v>1.1286</v>
      </c>
      <c r="CE35" s="32">
        <v>0</v>
      </c>
      <c r="CG35" s="32">
        <v>0.6</v>
      </c>
      <c r="CH35" s="32">
        <v>0.6</v>
      </c>
      <c r="CI35" s="32">
        <v>0.6</v>
      </c>
      <c r="CJ35" s="32">
        <v>60</v>
      </c>
      <c r="CK35" s="32">
        <v>24.6</v>
      </c>
      <c r="CL35" s="32">
        <v>42.3</v>
      </c>
      <c r="CM35" s="32">
        <v>6.54</v>
      </c>
      <c r="CN35" s="32">
        <v>3.84</v>
      </c>
      <c r="CO35" s="32">
        <v>5.19</v>
      </c>
      <c r="CP35" s="32">
        <v>6</v>
      </c>
      <c r="CQ35" s="32">
        <v>0</v>
      </c>
      <c r="CR35" s="32">
        <v>0.68400000000000005</v>
      </c>
    </row>
    <row r="36" spans="1:96" s="28" customFormat="1">
      <c r="A36" s="28" t="str">
        <f>"11/3"</f>
        <v>11/3</v>
      </c>
      <c r="B36" s="29" t="s">
        <v>112</v>
      </c>
      <c r="C36" s="30" t="str">
        <f>"40"</f>
        <v>40</v>
      </c>
      <c r="D36" s="30">
        <v>5.6</v>
      </c>
      <c r="E36" s="30">
        <v>0</v>
      </c>
      <c r="F36" s="30">
        <v>5.4</v>
      </c>
      <c r="G36" s="30">
        <v>0</v>
      </c>
      <c r="H36" s="30">
        <v>36.68</v>
      </c>
      <c r="I36" s="30">
        <v>215.42400000000001</v>
      </c>
      <c r="J36" s="31">
        <v>0.84</v>
      </c>
      <c r="K36" s="31">
        <v>0</v>
      </c>
      <c r="L36" s="31">
        <v>0</v>
      </c>
      <c r="M36" s="31">
        <v>0</v>
      </c>
      <c r="N36" s="31">
        <v>15.44</v>
      </c>
      <c r="O36" s="31">
        <v>20.32</v>
      </c>
      <c r="P36" s="31">
        <v>0.92</v>
      </c>
      <c r="Q36" s="31">
        <v>0</v>
      </c>
      <c r="R36" s="31">
        <v>0</v>
      </c>
      <c r="S36" s="31">
        <v>0.2</v>
      </c>
      <c r="T36" s="31">
        <v>0.4</v>
      </c>
      <c r="U36" s="31">
        <v>132</v>
      </c>
      <c r="V36" s="31">
        <v>44</v>
      </c>
      <c r="W36" s="31">
        <v>11.6</v>
      </c>
      <c r="X36" s="31">
        <v>8</v>
      </c>
      <c r="Y36" s="31">
        <v>36</v>
      </c>
      <c r="Z36" s="31">
        <v>0.84</v>
      </c>
      <c r="AA36" s="31">
        <v>4</v>
      </c>
      <c r="AB36" s="31">
        <v>3.2</v>
      </c>
      <c r="AC36" s="31">
        <v>4.4000000000000004</v>
      </c>
      <c r="AD36" s="31">
        <v>1.4</v>
      </c>
      <c r="AE36" s="31">
        <v>0.03</v>
      </c>
      <c r="AF36" s="31">
        <v>0.02</v>
      </c>
      <c r="AG36" s="31">
        <v>0.28000000000000003</v>
      </c>
      <c r="AH36" s="31">
        <v>0.76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1.8</v>
      </c>
      <c r="CC36" s="30">
        <v>6.96</v>
      </c>
      <c r="CE36" s="28">
        <v>4.53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5.8</v>
      </c>
    </row>
    <row r="37" spans="1:96" s="36" customFormat="1" ht="11.4">
      <c r="B37" s="37" t="s">
        <v>113</v>
      </c>
      <c r="C37" s="38"/>
      <c r="D37" s="38">
        <v>42.49</v>
      </c>
      <c r="E37" s="38">
        <v>2.37</v>
      </c>
      <c r="F37" s="38">
        <v>16.52</v>
      </c>
      <c r="G37" s="38">
        <v>0.35</v>
      </c>
      <c r="H37" s="38">
        <v>126.62</v>
      </c>
      <c r="I37" s="38">
        <v>1017.63</v>
      </c>
      <c r="J37" s="39">
        <v>5.37</v>
      </c>
      <c r="K37" s="39">
        <v>1.1000000000000001</v>
      </c>
      <c r="L37" s="39">
        <v>0</v>
      </c>
      <c r="M37" s="39">
        <v>0</v>
      </c>
      <c r="N37" s="39">
        <v>80.67</v>
      </c>
      <c r="O37" s="39">
        <v>43.12</v>
      </c>
      <c r="P37" s="39">
        <v>2.83</v>
      </c>
      <c r="Q37" s="39">
        <v>0</v>
      </c>
      <c r="R37" s="39">
        <v>0</v>
      </c>
      <c r="S37" s="39">
        <v>70</v>
      </c>
      <c r="T37" s="39">
        <v>10.45</v>
      </c>
      <c r="U37" s="39">
        <v>2887.3</v>
      </c>
      <c r="V37" s="39">
        <v>276</v>
      </c>
      <c r="W37" s="39">
        <v>256.3</v>
      </c>
      <c r="X37" s="39">
        <v>11.62</v>
      </c>
      <c r="Y37" s="39">
        <v>356.73</v>
      </c>
      <c r="Z37" s="39">
        <v>2.83</v>
      </c>
      <c r="AA37" s="39">
        <v>93.57</v>
      </c>
      <c r="AB37" s="39">
        <v>35.21</v>
      </c>
      <c r="AC37" s="39">
        <v>142.28</v>
      </c>
      <c r="AD37" s="39">
        <v>1.51</v>
      </c>
      <c r="AE37" s="39">
        <v>0.16</v>
      </c>
      <c r="AF37" s="39">
        <v>0.39</v>
      </c>
      <c r="AG37" s="39">
        <v>5.96</v>
      </c>
      <c r="AH37" s="39">
        <v>1.38</v>
      </c>
      <c r="AI37" s="39">
        <v>0.26</v>
      </c>
      <c r="AJ37" s="39">
        <v>0</v>
      </c>
      <c r="AK37" s="39">
        <v>331.11</v>
      </c>
      <c r="AL37" s="39">
        <v>265.58</v>
      </c>
      <c r="AM37" s="39">
        <v>451.94</v>
      </c>
      <c r="AN37" s="39">
        <v>240.03</v>
      </c>
      <c r="AO37" s="39">
        <v>105.02</v>
      </c>
      <c r="AP37" s="39">
        <v>194.81</v>
      </c>
      <c r="AQ37" s="39">
        <v>106.37</v>
      </c>
      <c r="AR37" s="39">
        <v>305.43</v>
      </c>
      <c r="AS37" s="39">
        <v>174.35</v>
      </c>
      <c r="AT37" s="39">
        <v>229.13</v>
      </c>
      <c r="AU37" s="39">
        <v>267.54000000000002</v>
      </c>
      <c r="AV37" s="39">
        <v>218.92</v>
      </c>
      <c r="AW37" s="39">
        <v>159.47</v>
      </c>
      <c r="AX37" s="39">
        <v>1472.32</v>
      </c>
      <c r="AY37" s="39">
        <v>0</v>
      </c>
      <c r="AZ37" s="39">
        <v>561.94000000000005</v>
      </c>
      <c r="BA37" s="39">
        <v>265.42</v>
      </c>
      <c r="BB37" s="39">
        <v>231.86</v>
      </c>
      <c r="BC37" s="39">
        <v>96.41</v>
      </c>
      <c r="BD37" s="39">
        <v>0.15</v>
      </c>
      <c r="BE37" s="39">
        <v>0.08</v>
      </c>
      <c r="BF37" s="39">
        <v>0.08</v>
      </c>
      <c r="BG37" s="39">
        <v>0.21</v>
      </c>
      <c r="BH37" s="39">
        <v>0.21</v>
      </c>
      <c r="BI37" s="39">
        <v>0.68</v>
      </c>
      <c r="BJ37" s="39">
        <v>0.03</v>
      </c>
      <c r="BK37" s="39">
        <v>1.87</v>
      </c>
      <c r="BL37" s="39">
        <v>0.02</v>
      </c>
      <c r="BM37" s="39">
        <v>0.72</v>
      </c>
      <c r="BN37" s="39">
        <v>0.02</v>
      </c>
      <c r="BO37" s="39">
        <v>0</v>
      </c>
      <c r="BP37" s="39">
        <v>0</v>
      </c>
      <c r="BQ37" s="39">
        <v>0.12</v>
      </c>
      <c r="BR37" s="39">
        <v>0.18</v>
      </c>
      <c r="BS37" s="39">
        <v>1.7</v>
      </c>
      <c r="BT37" s="39">
        <v>0</v>
      </c>
      <c r="BU37" s="39">
        <v>0</v>
      </c>
      <c r="BV37" s="39">
        <v>0.26</v>
      </c>
      <c r="BW37" s="39">
        <v>0.01</v>
      </c>
      <c r="BX37" s="39">
        <v>0</v>
      </c>
      <c r="BY37" s="39">
        <v>0</v>
      </c>
      <c r="BZ37" s="39">
        <v>0</v>
      </c>
      <c r="CA37" s="39">
        <v>0</v>
      </c>
      <c r="CB37" s="39">
        <v>358.04</v>
      </c>
      <c r="CC37" s="38">
        <f>SUM($CC$31:$CC$36)</f>
        <v>108.074134</v>
      </c>
      <c r="CD37" s="36">
        <f>$I$37/$I$51*100</f>
        <v>29.666350849063477</v>
      </c>
      <c r="CE37" s="36">
        <v>99.44</v>
      </c>
      <c r="CG37" s="36">
        <v>29.6</v>
      </c>
      <c r="CH37" s="36">
        <v>18.100000000000001</v>
      </c>
      <c r="CI37" s="36">
        <v>23.85</v>
      </c>
      <c r="CJ37" s="36">
        <v>1164.7</v>
      </c>
      <c r="CK37" s="36">
        <v>629.46</v>
      </c>
      <c r="CL37" s="36">
        <v>897.08</v>
      </c>
      <c r="CM37" s="36">
        <v>49.41</v>
      </c>
      <c r="CN37" s="36">
        <v>46.15</v>
      </c>
      <c r="CO37" s="36">
        <v>47.78</v>
      </c>
      <c r="CP37" s="36">
        <v>6</v>
      </c>
      <c r="CQ37" s="36">
        <v>0.63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"16/1"</f>
        <v>16/1</v>
      </c>
      <c r="B39" s="33" t="s">
        <v>100</v>
      </c>
      <c r="C39" s="34" t="str">
        <f>"100"</f>
        <v>100</v>
      </c>
      <c r="D39" s="34">
        <v>1.25</v>
      </c>
      <c r="E39" s="34">
        <v>0</v>
      </c>
      <c r="F39" s="34">
        <v>0.1</v>
      </c>
      <c r="G39" s="34">
        <v>0.1</v>
      </c>
      <c r="H39" s="34">
        <v>11.9</v>
      </c>
      <c r="I39" s="34">
        <v>47.846082666666639</v>
      </c>
      <c r="J39" s="35">
        <v>0</v>
      </c>
      <c r="K39" s="35">
        <v>0</v>
      </c>
      <c r="L39" s="35">
        <v>0</v>
      </c>
      <c r="M39" s="35">
        <v>0</v>
      </c>
      <c r="N39" s="35">
        <v>9.39</v>
      </c>
      <c r="O39" s="35">
        <v>0.19</v>
      </c>
      <c r="P39" s="35">
        <v>2.31</v>
      </c>
      <c r="Q39" s="35">
        <v>0</v>
      </c>
      <c r="R39" s="35">
        <v>0</v>
      </c>
      <c r="S39" s="35">
        <v>0.28999999999999998</v>
      </c>
      <c r="T39" s="35">
        <v>0.97</v>
      </c>
      <c r="U39" s="35">
        <v>20.27</v>
      </c>
      <c r="V39" s="35">
        <v>192.82</v>
      </c>
      <c r="W39" s="35">
        <v>26.11</v>
      </c>
      <c r="X39" s="35">
        <v>36.619999999999997</v>
      </c>
      <c r="Y39" s="35">
        <v>53</v>
      </c>
      <c r="Z39" s="35">
        <v>0.68</v>
      </c>
      <c r="AA39" s="35">
        <v>0</v>
      </c>
      <c r="AB39" s="35">
        <v>11564</v>
      </c>
      <c r="AC39" s="35">
        <v>1966.67</v>
      </c>
      <c r="AD39" s="35">
        <v>0.39</v>
      </c>
      <c r="AE39" s="35">
        <v>0.06</v>
      </c>
      <c r="AF39" s="35">
        <v>7.0000000000000007E-2</v>
      </c>
      <c r="AG39" s="35">
        <v>0.96</v>
      </c>
      <c r="AH39" s="35">
        <v>1.08</v>
      </c>
      <c r="AI39" s="35">
        <v>4.82</v>
      </c>
      <c r="AJ39" s="35">
        <v>0</v>
      </c>
      <c r="AK39" s="35">
        <v>41.44</v>
      </c>
      <c r="AL39" s="35">
        <v>33.729999999999997</v>
      </c>
      <c r="AM39" s="35">
        <v>42.4</v>
      </c>
      <c r="AN39" s="35">
        <v>36.619999999999997</v>
      </c>
      <c r="AO39" s="35">
        <v>8.67</v>
      </c>
      <c r="AP39" s="35">
        <v>30.84</v>
      </c>
      <c r="AQ39" s="35">
        <v>7.71</v>
      </c>
      <c r="AR39" s="35">
        <v>29.87</v>
      </c>
      <c r="AS39" s="35">
        <v>46.26</v>
      </c>
      <c r="AT39" s="35">
        <v>39.51</v>
      </c>
      <c r="AU39" s="35">
        <v>130.1</v>
      </c>
      <c r="AV39" s="35">
        <v>13.49</v>
      </c>
      <c r="AW39" s="35">
        <v>27.95</v>
      </c>
      <c r="AX39" s="35">
        <v>226.46</v>
      </c>
      <c r="AY39" s="35">
        <v>0</v>
      </c>
      <c r="AZ39" s="35">
        <v>28.91</v>
      </c>
      <c r="BA39" s="35">
        <v>31.8</v>
      </c>
      <c r="BB39" s="35">
        <v>17.350000000000001</v>
      </c>
      <c r="BC39" s="35">
        <v>11.56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</v>
      </c>
      <c r="BT39" s="35">
        <v>0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86.54</v>
      </c>
      <c r="CC39" s="34">
        <v>9.4433629999999997</v>
      </c>
      <c r="CE39" s="32">
        <v>1927.33</v>
      </c>
      <c r="CG39" s="32">
        <v>2.98</v>
      </c>
      <c r="CH39" s="32">
        <v>2.98</v>
      </c>
      <c r="CI39" s="32">
        <v>2.98</v>
      </c>
      <c r="CJ39" s="32">
        <v>512.98</v>
      </c>
      <c r="CK39" s="32">
        <v>120.7</v>
      </c>
      <c r="CL39" s="32">
        <v>316.83999999999997</v>
      </c>
      <c r="CM39" s="32">
        <v>2.06</v>
      </c>
      <c r="CN39" s="32">
        <v>1.23</v>
      </c>
      <c r="CO39" s="32">
        <v>1.64</v>
      </c>
      <c r="CP39" s="32">
        <v>3</v>
      </c>
      <c r="CQ39" s="32">
        <v>0</v>
      </c>
      <c r="CR39" s="32">
        <v>5.7232500000000002</v>
      </c>
    </row>
    <row r="40" spans="1:96" s="32" customFormat="1">
      <c r="A40" s="32" t="str">
        <f>"6/2"</f>
        <v>6/2</v>
      </c>
      <c r="B40" s="33" t="s">
        <v>115</v>
      </c>
      <c r="C40" s="34" t="str">
        <f>"250"</f>
        <v>250</v>
      </c>
      <c r="D40" s="34">
        <v>1.83</v>
      </c>
      <c r="E40" s="34">
        <v>0</v>
      </c>
      <c r="F40" s="34">
        <v>3.01</v>
      </c>
      <c r="G40" s="34">
        <v>2.68</v>
      </c>
      <c r="H40" s="34">
        <v>9.27</v>
      </c>
      <c r="I40" s="34">
        <v>68.492397499999996</v>
      </c>
      <c r="J40" s="35">
        <v>0.79</v>
      </c>
      <c r="K40" s="35">
        <v>1.63</v>
      </c>
      <c r="L40" s="35">
        <v>0</v>
      </c>
      <c r="M40" s="35">
        <v>0</v>
      </c>
      <c r="N40" s="35">
        <v>3.99</v>
      </c>
      <c r="O40" s="35">
        <v>3.5</v>
      </c>
      <c r="P40" s="35">
        <v>1.78</v>
      </c>
      <c r="Q40" s="35">
        <v>0</v>
      </c>
      <c r="R40" s="35">
        <v>0</v>
      </c>
      <c r="S40" s="35">
        <v>0.32</v>
      </c>
      <c r="T40" s="35">
        <v>1.89</v>
      </c>
      <c r="U40" s="35">
        <v>401.63</v>
      </c>
      <c r="V40" s="35">
        <v>321.54000000000002</v>
      </c>
      <c r="W40" s="35">
        <v>39.270000000000003</v>
      </c>
      <c r="X40" s="35">
        <v>19.239999999999998</v>
      </c>
      <c r="Y40" s="35">
        <v>40</v>
      </c>
      <c r="Z40" s="35">
        <v>0.65</v>
      </c>
      <c r="AA40" s="35">
        <v>3</v>
      </c>
      <c r="AB40" s="35">
        <v>1455.6</v>
      </c>
      <c r="AC40" s="35">
        <v>307.98</v>
      </c>
      <c r="AD40" s="35">
        <v>1.26</v>
      </c>
      <c r="AE40" s="35">
        <v>0.04</v>
      </c>
      <c r="AF40" s="35">
        <v>0.05</v>
      </c>
      <c r="AG40" s="35">
        <v>0.73</v>
      </c>
      <c r="AH40" s="35">
        <v>1.21</v>
      </c>
      <c r="AI40" s="35">
        <v>13.56</v>
      </c>
      <c r="AJ40" s="35">
        <v>0</v>
      </c>
      <c r="AK40" s="35">
        <v>94.66</v>
      </c>
      <c r="AL40" s="35">
        <v>80.459999999999994</v>
      </c>
      <c r="AM40" s="35">
        <v>133.43</v>
      </c>
      <c r="AN40" s="35">
        <v>133.88</v>
      </c>
      <c r="AO40" s="35">
        <v>40.75</v>
      </c>
      <c r="AP40" s="35">
        <v>80.72</v>
      </c>
      <c r="AQ40" s="35">
        <v>22.42</v>
      </c>
      <c r="AR40" s="35">
        <v>84.65</v>
      </c>
      <c r="AS40" s="35">
        <v>116.3</v>
      </c>
      <c r="AT40" s="35">
        <v>144.22</v>
      </c>
      <c r="AU40" s="35">
        <v>226.02</v>
      </c>
      <c r="AV40" s="35">
        <v>55.46</v>
      </c>
      <c r="AW40" s="35">
        <v>87.68</v>
      </c>
      <c r="AX40" s="35">
        <v>401.97</v>
      </c>
      <c r="AY40" s="35">
        <v>0</v>
      </c>
      <c r="AZ40" s="35">
        <v>86.32</v>
      </c>
      <c r="BA40" s="35">
        <v>87.11</v>
      </c>
      <c r="BB40" s="35">
        <v>71.819999999999993</v>
      </c>
      <c r="BC40" s="35">
        <v>30.41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0.15</v>
      </c>
      <c r="BL40" s="35">
        <v>0</v>
      </c>
      <c r="BM40" s="35">
        <v>0.09</v>
      </c>
      <c r="BN40" s="35">
        <v>0.01</v>
      </c>
      <c r="BO40" s="35">
        <v>0.02</v>
      </c>
      <c r="BP40" s="35">
        <v>0</v>
      </c>
      <c r="BQ40" s="35">
        <v>0</v>
      </c>
      <c r="BR40" s="35">
        <v>0</v>
      </c>
      <c r="BS40" s="35">
        <v>0.56000000000000005</v>
      </c>
      <c r="BT40" s="35">
        <v>0</v>
      </c>
      <c r="BU40" s="35">
        <v>0</v>
      </c>
      <c r="BV40" s="35">
        <v>1.5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293.23</v>
      </c>
      <c r="CC40" s="34">
        <v>12.682957</v>
      </c>
      <c r="CE40" s="32">
        <v>245.6</v>
      </c>
      <c r="CG40" s="32">
        <v>41.16</v>
      </c>
      <c r="CH40" s="32">
        <v>22.1</v>
      </c>
      <c r="CI40" s="32">
        <v>31.63</v>
      </c>
      <c r="CJ40" s="32">
        <v>933.66</v>
      </c>
      <c r="CK40" s="32">
        <v>334.78</v>
      </c>
      <c r="CL40" s="32">
        <v>634.22</v>
      </c>
      <c r="CM40" s="32">
        <v>46.29</v>
      </c>
      <c r="CN40" s="32">
        <v>28.79</v>
      </c>
      <c r="CO40" s="32">
        <v>37.54</v>
      </c>
      <c r="CP40" s="32">
        <v>0</v>
      </c>
      <c r="CQ40" s="32">
        <v>1</v>
      </c>
      <c r="CR40" s="32">
        <v>7.6866409999999998</v>
      </c>
    </row>
    <row r="41" spans="1:96" s="32" customFormat="1">
      <c r="A41" s="32" t="str">
        <f>"39/3"</f>
        <v>39/3</v>
      </c>
      <c r="B41" s="33" t="s">
        <v>102</v>
      </c>
      <c r="C41" s="34" t="str">
        <f>"180"</f>
        <v>180</v>
      </c>
      <c r="D41" s="34">
        <v>7.89</v>
      </c>
      <c r="E41" s="34">
        <v>0</v>
      </c>
      <c r="F41" s="34">
        <v>2.0699999999999998</v>
      </c>
      <c r="G41" s="34">
        <v>2.0699999999999998</v>
      </c>
      <c r="H41" s="34">
        <v>41.37</v>
      </c>
      <c r="I41" s="34">
        <v>205.09637939999999</v>
      </c>
      <c r="J41" s="35">
        <v>0.38</v>
      </c>
      <c r="K41" s="35">
        <v>0</v>
      </c>
      <c r="L41" s="35">
        <v>0</v>
      </c>
      <c r="M41" s="35">
        <v>0</v>
      </c>
      <c r="N41" s="35">
        <v>0.88</v>
      </c>
      <c r="O41" s="35">
        <v>33.630000000000003</v>
      </c>
      <c r="P41" s="35">
        <v>6.86</v>
      </c>
      <c r="Q41" s="35">
        <v>0</v>
      </c>
      <c r="R41" s="35">
        <v>0</v>
      </c>
      <c r="S41" s="35">
        <v>0</v>
      </c>
      <c r="T41" s="35">
        <v>1.98</v>
      </c>
      <c r="U41" s="35">
        <v>346.8</v>
      </c>
      <c r="V41" s="35">
        <v>240.47</v>
      </c>
      <c r="W41" s="35">
        <v>15.61</v>
      </c>
      <c r="X41" s="35">
        <v>121.6</v>
      </c>
      <c r="Y41" s="35">
        <v>177.72</v>
      </c>
      <c r="Z41" s="35">
        <v>4.18</v>
      </c>
      <c r="AA41" s="35">
        <v>0</v>
      </c>
      <c r="AB41" s="35">
        <v>5.75</v>
      </c>
      <c r="AC41" s="35">
        <v>1.28</v>
      </c>
      <c r="AD41" s="35">
        <v>0.51</v>
      </c>
      <c r="AE41" s="35">
        <v>0.23</v>
      </c>
      <c r="AF41" s="35">
        <v>0.12</v>
      </c>
      <c r="AG41" s="35">
        <v>2.2799999999999998</v>
      </c>
      <c r="AH41" s="35">
        <v>4.5999999999999996</v>
      </c>
      <c r="AI41" s="35">
        <v>0</v>
      </c>
      <c r="AJ41" s="35">
        <v>0</v>
      </c>
      <c r="AK41" s="35">
        <v>369.47</v>
      </c>
      <c r="AL41" s="35">
        <v>288.06</v>
      </c>
      <c r="AM41" s="35">
        <v>466.53</v>
      </c>
      <c r="AN41" s="35">
        <v>331.9</v>
      </c>
      <c r="AO41" s="35">
        <v>200.39</v>
      </c>
      <c r="AP41" s="35">
        <v>250.49</v>
      </c>
      <c r="AQ41" s="35">
        <v>112.72</v>
      </c>
      <c r="AR41" s="35">
        <v>370.72</v>
      </c>
      <c r="AS41" s="35">
        <v>363.21</v>
      </c>
      <c r="AT41" s="35">
        <v>701.37</v>
      </c>
      <c r="AU41" s="35">
        <v>690.09</v>
      </c>
      <c r="AV41" s="35">
        <v>187.87</v>
      </c>
      <c r="AW41" s="35">
        <v>450.88</v>
      </c>
      <c r="AX41" s="35">
        <v>1415.26</v>
      </c>
      <c r="AY41" s="35">
        <v>0</v>
      </c>
      <c r="AZ41" s="35">
        <v>313.11</v>
      </c>
      <c r="BA41" s="35">
        <v>379.49</v>
      </c>
      <c r="BB41" s="35">
        <v>269.27</v>
      </c>
      <c r="BC41" s="35">
        <v>206.65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0.01</v>
      </c>
      <c r="BJ41" s="35">
        <v>0</v>
      </c>
      <c r="BK41" s="35">
        <v>0.33</v>
      </c>
      <c r="BL41" s="35">
        <v>0</v>
      </c>
      <c r="BM41" s="35">
        <v>0.03</v>
      </c>
      <c r="BN41" s="35">
        <v>0.01</v>
      </c>
      <c r="BO41" s="35">
        <v>0</v>
      </c>
      <c r="BP41" s="35">
        <v>0</v>
      </c>
      <c r="BQ41" s="35">
        <v>0</v>
      </c>
      <c r="BR41" s="35">
        <v>0.01</v>
      </c>
      <c r="BS41" s="35">
        <v>0.67</v>
      </c>
      <c r="BT41" s="35">
        <v>0.01</v>
      </c>
      <c r="BU41" s="35">
        <v>0</v>
      </c>
      <c r="BV41" s="35">
        <v>0.66</v>
      </c>
      <c r="BW41" s="35">
        <v>0.06</v>
      </c>
      <c r="BX41" s="35">
        <v>0</v>
      </c>
      <c r="BY41" s="35">
        <v>0</v>
      </c>
      <c r="BZ41" s="35">
        <v>0</v>
      </c>
      <c r="CA41" s="35">
        <v>0</v>
      </c>
      <c r="CB41" s="35">
        <v>105.25</v>
      </c>
      <c r="CC41" s="34">
        <v>4.2357839999999998</v>
      </c>
      <c r="CE41" s="32">
        <v>0.96</v>
      </c>
      <c r="CG41" s="32">
        <v>44.48</v>
      </c>
      <c r="CH41" s="32">
        <v>24.48</v>
      </c>
      <c r="CI41" s="32">
        <v>34.479999999999997</v>
      </c>
      <c r="CJ41" s="32">
        <v>2780.43</v>
      </c>
      <c r="CK41" s="32">
        <v>1369.07</v>
      </c>
      <c r="CL41" s="32">
        <v>2074.75</v>
      </c>
      <c r="CM41" s="32">
        <v>40.65</v>
      </c>
      <c r="CN41" s="32">
        <v>27.05</v>
      </c>
      <c r="CO41" s="32">
        <v>33.85</v>
      </c>
      <c r="CP41" s="32">
        <v>0</v>
      </c>
      <c r="CQ41" s="32">
        <v>0.9</v>
      </c>
      <c r="CR41" s="32">
        <v>2.567142</v>
      </c>
    </row>
    <row r="42" spans="1:96" s="32" customFormat="1">
      <c r="A42" s="32" t="str">
        <f>"16/10"</f>
        <v>16/10</v>
      </c>
      <c r="B42" s="33" t="s">
        <v>103</v>
      </c>
      <c r="C42" s="34" t="str">
        <f>"100"</f>
        <v>100</v>
      </c>
      <c r="D42" s="34">
        <v>12.5</v>
      </c>
      <c r="E42" s="34">
        <v>11.61</v>
      </c>
      <c r="F42" s="34">
        <v>14.48</v>
      </c>
      <c r="G42" s="34">
        <v>1.89</v>
      </c>
      <c r="H42" s="34">
        <v>6.2</v>
      </c>
      <c r="I42" s="34">
        <v>205.42482222222264</v>
      </c>
      <c r="J42" s="35">
        <v>4.54</v>
      </c>
      <c r="K42" s="35">
        <v>1.44</v>
      </c>
      <c r="L42" s="35">
        <v>0</v>
      </c>
      <c r="M42" s="35">
        <v>0</v>
      </c>
      <c r="N42" s="35">
        <v>0.91</v>
      </c>
      <c r="O42" s="35">
        <v>5.07</v>
      </c>
      <c r="P42" s="35">
        <v>0.22</v>
      </c>
      <c r="Q42" s="35">
        <v>0</v>
      </c>
      <c r="R42" s="35">
        <v>0</v>
      </c>
      <c r="S42" s="35">
        <v>0.12</v>
      </c>
      <c r="T42" s="35">
        <v>1.61</v>
      </c>
      <c r="U42" s="35">
        <v>67.97</v>
      </c>
      <c r="V42" s="35">
        <v>52.96</v>
      </c>
      <c r="W42" s="35">
        <v>31.51</v>
      </c>
      <c r="X42" s="35">
        <v>4.75</v>
      </c>
      <c r="Y42" s="35">
        <v>62.19</v>
      </c>
      <c r="Z42" s="35">
        <v>0.82</v>
      </c>
      <c r="AA42" s="35">
        <v>43.59</v>
      </c>
      <c r="AB42" s="35">
        <v>18.78</v>
      </c>
      <c r="AC42" s="35">
        <v>82.48</v>
      </c>
      <c r="AD42" s="35">
        <v>1.41</v>
      </c>
      <c r="AE42" s="35">
        <v>0.02</v>
      </c>
      <c r="AF42" s="35">
        <v>0.08</v>
      </c>
      <c r="AG42" s="35">
        <v>3</v>
      </c>
      <c r="AH42" s="35">
        <v>9.1199999999999992</v>
      </c>
      <c r="AI42" s="35">
        <v>0.03</v>
      </c>
      <c r="AJ42" s="35">
        <v>0</v>
      </c>
      <c r="AK42" s="35">
        <v>747.76</v>
      </c>
      <c r="AL42" s="35">
        <v>758.41</v>
      </c>
      <c r="AM42" s="35">
        <v>1144.23</v>
      </c>
      <c r="AN42" s="35">
        <v>1273.77</v>
      </c>
      <c r="AO42" s="35">
        <v>353.08</v>
      </c>
      <c r="AP42" s="35">
        <v>643.79</v>
      </c>
      <c r="AQ42" s="35">
        <v>52.11</v>
      </c>
      <c r="AR42" s="35">
        <v>672.34</v>
      </c>
      <c r="AS42" s="35">
        <v>126.42</v>
      </c>
      <c r="AT42" s="35">
        <v>148.15</v>
      </c>
      <c r="AU42" s="35">
        <v>214.71</v>
      </c>
      <c r="AV42" s="35">
        <v>376.88</v>
      </c>
      <c r="AW42" s="35">
        <v>86.16</v>
      </c>
      <c r="AX42" s="35">
        <v>558.49</v>
      </c>
      <c r="AY42" s="35">
        <v>0.84</v>
      </c>
      <c r="AZ42" s="35">
        <v>184.8</v>
      </c>
      <c r="BA42" s="35">
        <v>176.79</v>
      </c>
      <c r="BB42" s="35">
        <v>474.83</v>
      </c>
      <c r="BC42" s="35">
        <v>181.93</v>
      </c>
      <c r="BD42" s="35">
        <v>0</v>
      </c>
      <c r="BE42" s="35">
        <v>0</v>
      </c>
      <c r="BF42" s="35">
        <v>0.01</v>
      </c>
      <c r="BG42" s="35">
        <v>0.04</v>
      </c>
      <c r="BH42" s="35">
        <v>0.03</v>
      </c>
      <c r="BI42" s="35">
        <v>7.0000000000000007E-2</v>
      </c>
      <c r="BJ42" s="35">
        <v>0.01</v>
      </c>
      <c r="BK42" s="35">
        <v>0.31</v>
      </c>
      <c r="BL42" s="35">
        <v>0.01</v>
      </c>
      <c r="BM42" s="35">
        <v>0.18</v>
      </c>
      <c r="BN42" s="35">
        <v>0.01</v>
      </c>
      <c r="BO42" s="35">
        <v>0.01</v>
      </c>
      <c r="BP42" s="35">
        <v>0</v>
      </c>
      <c r="BQ42" s="35">
        <v>0.01</v>
      </c>
      <c r="BR42" s="35">
        <v>0.02</v>
      </c>
      <c r="BS42" s="35">
        <v>0.64</v>
      </c>
      <c r="BT42" s="35">
        <v>0</v>
      </c>
      <c r="BU42" s="35">
        <v>0</v>
      </c>
      <c r="BV42" s="35">
        <v>1.1200000000000001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77.150000000000006</v>
      </c>
      <c r="CC42" s="34">
        <v>49.604832000000002</v>
      </c>
      <c r="CE42" s="32">
        <v>46.72</v>
      </c>
      <c r="CG42" s="32">
        <v>15.22</v>
      </c>
      <c r="CH42" s="32">
        <v>8.34</v>
      </c>
      <c r="CI42" s="32">
        <v>11.78</v>
      </c>
      <c r="CJ42" s="32">
        <v>424.33</v>
      </c>
      <c r="CK42" s="32">
        <v>207.84</v>
      </c>
      <c r="CL42" s="32">
        <v>316.08999999999997</v>
      </c>
      <c r="CM42" s="32">
        <v>3.45</v>
      </c>
      <c r="CN42" s="32">
        <v>2.6</v>
      </c>
      <c r="CO42" s="32">
        <v>3.03</v>
      </c>
      <c r="CP42" s="32">
        <v>0</v>
      </c>
      <c r="CQ42" s="32">
        <v>0.56000000000000005</v>
      </c>
      <c r="CR42" s="32">
        <v>30.223655999999998</v>
      </c>
    </row>
    <row r="43" spans="1:96" s="32" customFormat="1">
      <c r="A43" s="32" t="str">
        <f>"601"</f>
        <v>601</v>
      </c>
      <c r="B43" s="33" t="s">
        <v>104</v>
      </c>
      <c r="C43" s="34" t="str">
        <f>"30"</f>
        <v>30</v>
      </c>
      <c r="D43" s="34">
        <v>0.43</v>
      </c>
      <c r="E43" s="34">
        <v>0</v>
      </c>
      <c r="F43" s="34">
        <v>0.89</v>
      </c>
      <c r="G43" s="34">
        <v>0.03</v>
      </c>
      <c r="H43" s="34">
        <v>1.74</v>
      </c>
      <c r="I43" s="34">
        <v>16.849643977499998</v>
      </c>
      <c r="J43" s="35">
        <v>0.68</v>
      </c>
      <c r="K43" s="35">
        <v>0</v>
      </c>
      <c r="L43" s="35">
        <v>0</v>
      </c>
      <c r="M43" s="35">
        <v>0</v>
      </c>
      <c r="N43" s="35">
        <v>0.39</v>
      </c>
      <c r="O43" s="35">
        <v>1.27</v>
      </c>
      <c r="P43" s="35">
        <v>7.0000000000000007E-2</v>
      </c>
      <c r="Q43" s="35">
        <v>0</v>
      </c>
      <c r="R43" s="35">
        <v>0</v>
      </c>
      <c r="S43" s="35">
        <v>0.08</v>
      </c>
      <c r="T43" s="35">
        <v>0.56999999999999995</v>
      </c>
      <c r="U43" s="35">
        <v>196.75</v>
      </c>
      <c r="V43" s="35">
        <v>15.83</v>
      </c>
      <c r="W43" s="35">
        <v>7.2</v>
      </c>
      <c r="X43" s="35">
        <v>1.27</v>
      </c>
      <c r="Y43" s="35">
        <v>5.79</v>
      </c>
      <c r="Z43" s="35">
        <v>0.06</v>
      </c>
      <c r="AA43" s="35">
        <v>2.7</v>
      </c>
      <c r="AB43" s="35">
        <v>14.88</v>
      </c>
      <c r="AC43" s="35">
        <v>10.73</v>
      </c>
      <c r="AD43" s="35">
        <v>7.0000000000000007E-2</v>
      </c>
      <c r="AE43" s="35">
        <v>0</v>
      </c>
      <c r="AF43" s="35">
        <v>0.01</v>
      </c>
      <c r="AG43" s="35">
        <v>0.04</v>
      </c>
      <c r="AH43" s="35">
        <v>0.14000000000000001</v>
      </c>
      <c r="AI43" s="35">
        <v>0.17</v>
      </c>
      <c r="AJ43" s="35">
        <v>0</v>
      </c>
      <c r="AK43" s="35">
        <v>9.36</v>
      </c>
      <c r="AL43" s="35">
        <v>8.5500000000000007</v>
      </c>
      <c r="AM43" s="35">
        <v>16.02</v>
      </c>
      <c r="AN43" s="35">
        <v>4.97</v>
      </c>
      <c r="AO43" s="35">
        <v>3.04</v>
      </c>
      <c r="AP43" s="35">
        <v>6.18</v>
      </c>
      <c r="AQ43" s="35">
        <v>1.99</v>
      </c>
      <c r="AR43" s="35">
        <v>9.94</v>
      </c>
      <c r="AS43" s="35">
        <v>6.56</v>
      </c>
      <c r="AT43" s="35">
        <v>7.95</v>
      </c>
      <c r="AU43" s="35">
        <v>6.76</v>
      </c>
      <c r="AV43" s="35">
        <v>3.98</v>
      </c>
      <c r="AW43" s="35">
        <v>6.96</v>
      </c>
      <c r="AX43" s="35">
        <v>61.23</v>
      </c>
      <c r="AY43" s="35">
        <v>0</v>
      </c>
      <c r="AZ43" s="35">
        <v>19.28</v>
      </c>
      <c r="BA43" s="35">
        <v>9.94</v>
      </c>
      <c r="BB43" s="35">
        <v>4.97</v>
      </c>
      <c r="BC43" s="35">
        <v>3.98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0.01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29.26</v>
      </c>
      <c r="CC43" s="34">
        <v>3.2282980000000001</v>
      </c>
      <c r="CE43" s="32">
        <v>5.18</v>
      </c>
      <c r="CG43" s="32">
        <v>31.29</v>
      </c>
      <c r="CH43" s="32">
        <v>16.29</v>
      </c>
      <c r="CI43" s="32">
        <v>23.79</v>
      </c>
      <c r="CJ43" s="32">
        <v>142.41</v>
      </c>
      <c r="CK43" s="32">
        <v>58.71</v>
      </c>
      <c r="CL43" s="32">
        <v>100.56</v>
      </c>
      <c r="CM43" s="32">
        <v>7.93</v>
      </c>
      <c r="CN43" s="32">
        <v>4.7300000000000004</v>
      </c>
      <c r="CO43" s="32">
        <v>6.37</v>
      </c>
      <c r="CP43" s="32">
        <v>0</v>
      </c>
      <c r="CQ43" s="32">
        <v>0.5</v>
      </c>
      <c r="CR43" s="32">
        <v>1.9565440000000001</v>
      </c>
    </row>
    <row r="44" spans="1:96" s="32" customFormat="1">
      <c r="A44" s="32" t="str">
        <f>"2"</f>
        <v>2</v>
      </c>
      <c r="B44" s="33" t="s">
        <v>95</v>
      </c>
      <c r="C44" s="34" t="str">
        <f>"29,7"</f>
        <v>29,7</v>
      </c>
      <c r="D44" s="34">
        <v>1.96</v>
      </c>
      <c r="E44" s="34">
        <v>0</v>
      </c>
      <c r="F44" s="34">
        <v>0.2</v>
      </c>
      <c r="G44" s="34">
        <v>0.2</v>
      </c>
      <c r="H44" s="34">
        <v>13.93</v>
      </c>
      <c r="I44" s="34">
        <v>66.498596999999975</v>
      </c>
      <c r="J44" s="35">
        <v>0</v>
      </c>
      <c r="K44" s="35">
        <v>0</v>
      </c>
      <c r="L44" s="35">
        <v>0</v>
      </c>
      <c r="M44" s="35">
        <v>0</v>
      </c>
      <c r="N44" s="35">
        <v>0.33</v>
      </c>
      <c r="O44" s="35">
        <v>13.54</v>
      </c>
      <c r="P44" s="35">
        <v>0.06</v>
      </c>
      <c r="Q44" s="35">
        <v>0</v>
      </c>
      <c r="R44" s="35">
        <v>0</v>
      </c>
      <c r="S44" s="35">
        <v>0</v>
      </c>
      <c r="T44" s="35">
        <v>0.53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94.83</v>
      </c>
      <c r="AL44" s="35">
        <v>98.7</v>
      </c>
      <c r="AM44" s="35">
        <v>151.16</v>
      </c>
      <c r="AN44" s="35">
        <v>50.13</v>
      </c>
      <c r="AO44" s="35">
        <v>29.71</v>
      </c>
      <c r="AP44" s="35">
        <v>59.43</v>
      </c>
      <c r="AQ44" s="35">
        <v>22.48</v>
      </c>
      <c r="AR44" s="35">
        <v>107.49</v>
      </c>
      <c r="AS44" s="35">
        <v>66.66</v>
      </c>
      <c r="AT44" s="35">
        <v>93.02</v>
      </c>
      <c r="AU44" s="35">
        <v>76.739999999999995</v>
      </c>
      <c r="AV44" s="35">
        <v>40.31</v>
      </c>
      <c r="AW44" s="35">
        <v>71.319999999999993</v>
      </c>
      <c r="AX44" s="35">
        <v>596.36</v>
      </c>
      <c r="AY44" s="35">
        <v>0</v>
      </c>
      <c r="AZ44" s="35">
        <v>194.31</v>
      </c>
      <c r="BA44" s="35">
        <v>84.49</v>
      </c>
      <c r="BB44" s="35">
        <v>56.07</v>
      </c>
      <c r="BC44" s="35">
        <v>44.44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0.02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0.08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11.61</v>
      </c>
      <c r="CC44" s="34">
        <v>1.8832180000000001</v>
      </c>
      <c r="CE44" s="32">
        <v>0</v>
      </c>
      <c r="CG44" s="32">
        <v>0</v>
      </c>
      <c r="CH44" s="32">
        <v>0</v>
      </c>
      <c r="CI44" s="32">
        <v>0</v>
      </c>
      <c r="CJ44" s="32">
        <v>615.65</v>
      </c>
      <c r="CK44" s="32">
        <v>237.19</v>
      </c>
      <c r="CL44" s="32">
        <v>426.42</v>
      </c>
      <c r="CM44" s="32">
        <v>4.93</v>
      </c>
      <c r="CN44" s="32">
        <v>4.93</v>
      </c>
      <c r="CO44" s="32">
        <v>4.93</v>
      </c>
      <c r="CP44" s="32">
        <v>0</v>
      </c>
      <c r="CQ44" s="32">
        <v>0</v>
      </c>
      <c r="CR44" s="32">
        <v>1.569348</v>
      </c>
    </row>
    <row r="45" spans="1:96" s="32" customFormat="1">
      <c r="A45" s="32" t="str">
        <f>"3"</f>
        <v>3</v>
      </c>
      <c r="B45" s="33" t="s">
        <v>105</v>
      </c>
      <c r="C45" s="34" t="str">
        <f>"20"</f>
        <v>20</v>
      </c>
      <c r="D45" s="34">
        <v>1.32</v>
      </c>
      <c r="E45" s="34">
        <v>0</v>
      </c>
      <c r="F45" s="34">
        <v>0.24</v>
      </c>
      <c r="G45" s="34">
        <v>0.24</v>
      </c>
      <c r="H45" s="34">
        <v>8.34</v>
      </c>
      <c r="I45" s="34">
        <v>38.676000000000002</v>
      </c>
      <c r="J45" s="35">
        <v>0.04</v>
      </c>
      <c r="K45" s="35">
        <v>0</v>
      </c>
      <c r="L45" s="35">
        <v>0</v>
      </c>
      <c r="M45" s="35">
        <v>0</v>
      </c>
      <c r="N45" s="35">
        <v>0.24</v>
      </c>
      <c r="O45" s="35">
        <v>6.44</v>
      </c>
      <c r="P45" s="35">
        <v>1.66</v>
      </c>
      <c r="Q45" s="35">
        <v>0</v>
      </c>
      <c r="R45" s="35">
        <v>0</v>
      </c>
      <c r="S45" s="35">
        <v>0.2</v>
      </c>
      <c r="T45" s="35">
        <v>0.5</v>
      </c>
      <c r="U45" s="35">
        <v>122</v>
      </c>
      <c r="V45" s="35">
        <v>49</v>
      </c>
      <c r="W45" s="35">
        <v>7</v>
      </c>
      <c r="X45" s="35">
        <v>9.4</v>
      </c>
      <c r="Y45" s="35">
        <v>31.6</v>
      </c>
      <c r="Z45" s="35">
        <v>0.78</v>
      </c>
      <c r="AA45" s="35">
        <v>0</v>
      </c>
      <c r="AB45" s="35">
        <v>1</v>
      </c>
      <c r="AC45" s="35">
        <v>0.2</v>
      </c>
      <c r="AD45" s="35">
        <v>0.28000000000000003</v>
      </c>
      <c r="AE45" s="35">
        <v>0.04</v>
      </c>
      <c r="AF45" s="35">
        <v>0.02</v>
      </c>
      <c r="AG45" s="35">
        <v>0.14000000000000001</v>
      </c>
      <c r="AH45" s="35">
        <v>0.4</v>
      </c>
      <c r="AI45" s="35">
        <v>0</v>
      </c>
      <c r="AJ45" s="35">
        <v>0</v>
      </c>
      <c r="AK45" s="35">
        <v>0</v>
      </c>
      <c r="AL45" s="35">
        <v>0</v>
      </c>
      <c r="AM45" s="35">
        <v>85.4</v>
      </c>
      <c r="AN45" s="35">
        <v>44.6</v>
      </c>
      <c r="AO45" s="35">
        <v>18.600000000000001</v>
      </c>
      <c r="AP45" s="35">
        <v>39.6</v>
      </c>
      <c r="AQ45" s="35">
        <v>16</v>
      </c>
      <c r="AR45" s="35">
        <v>74.2</v>
      </c>
      <c r="AS45" s="35">
        <v>59.4</v>
      </c>
      <c r="AT45" s="35">
        <v>58.2</v>
      </c>
      <c r="AU45" s="35">
        <v>92.8</v>
      </c>
      <c r="AV45" s="35">
        <v>24.8</v>
      </c>
      <c r="AW45" s="35">
        <v>62</v>
      </c>
      <c r="AX45" s="35">
        <v>305.8</v>
      </c>
      <c r="AY45" s="35">
        <v>0</v>
      </c>
      <c r="AZ45" s="35">
        <v>105.2</v>
      </c>
      <c r="BA45" s="35">
        <v>58.2</v>
      </c>
      <c r="BB45" s="35">
        <v>36</v>
      </c>
      <c r="BC45" s="35">
        <v>26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0.03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0.02</v>
      </c>
      <c r="BT45" s="35">
        <v>0</v>
      </c>
      <c r="BU45" s="35">
        <v>0</v>
      </c>
      <c r="BV45" s="35">
        <v>0.1</v>
      </c>
      <c r="BW45" s="35">
        <v>0.02</v>
      </c>
      <c r="BX45" s="35">
        <v>0</v>
      </c>
      <c r="BY45" s="35">
        <v>0</v>
      </c>
      <c r="BZ45" s="35">
        <v>0</v>
      </c>
      <c r="CA45" s="35">
        <v>0</v>
      </c>
      <c r="CB45" s="35">
        <v>9.4</v>
      </c>
      <c r="CC45" s="34">
        <v>1.3080000000000001</v>
      </c>
      <c r="CE45" s="32">
        <v>0.17</v>
      </c>
      <c r="CG45" s="32">
        <v>0</v>
      </c>
      <c r="CH45" s="32">
        <v>0</v>
      </c>
      <c r="CI45" s="32">
        <v>0</v>
      </c>
      <c r="CJ45" s="32">
        <v>0</v>
      </c>
      <c r="CK45" s="32">
        <v>0</v>
      </c>
      <c r="CL45" s="32">
        <v>0</v>
      </c>
      <c r="CM45" s="32">
        <v>0</v>
      </c>
      <c r="CN45" s="32">
        <v>0</v>
      </c>
      <c r="CO45" s="32">
        <v>0</v>
      </c>
      <c r="CP45" s="32">
        <v>0</v>
      </c>
      <c r="CQ45" s="32">
        <v>0</v>
      </c>
      <c r="CR45" s="32">
        <v>1.0900000000000001</v>
      </c>
    </row>
    <row r="46" spans="1:96" s="28" customFormat="1">
      <c r="A46" s="28" t="str">
        <f>"648"</f>
        <v>648</v>
      </c>
      <c r="B46" s="29" t="s">
        <v>106</v>
      </c>
      <c r="C46" s="30" t="str">
        <f>"200"</f>
        <v>200</v>
      </c>
      <c r="D46" s="30">
        <v>7.0000000000000007E-2</v>
      </c>
      <c r="E46" s="30">
        <v>0</v>
      </c>
      <c r="F46" s="30">
        <v>0</v>
      </c>
      <c r="G46" s="30">
        <v>0</v>
      </c>
      <c r="H46" s="30">
        <v>4.54</v>
      </c>
      <c r="I46" s="30">
        <v>17.526140000000002</v>
      </c>
      <c r="J46" s="31">
        <v>0</v>
      </c>
      <c r="K46" s="31">
        <v>0</v>
      </c>
      <c r="L46" s="31">
        <v>0</v>
      </c>
      <c r="M46" s="31">
        <v>0</v>
      </c>
      <c r="N46" s="31">
        <v>4.54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0.01</v>
      </c>
      <c r="U46" s="31">
        <v>0.05</v>
      </c>
      <c r="V46" s="31">
        <v>0.13</v>
      </c>
      <c r="W46" s="31">
        <v>0.13</v>
      </c>
      <c r="X46" s="31">
        <v>0</v>
      </c>
      <c r="Y46" s="31">
        <v>0</v>
      </c>
      <c r="Z46" s="31">
        <v>0.01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0.09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1">
        <v>190.01</v>
      </c>
      <c r="CC46" s="30">
        <v>4.3391039999999998</v>
      </c>
      <c r="CE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</v>
      </c>
      <c r="CM46" s="28">
        <v>0</v>
      </c>
      <c r="CN46" s="28">
        <v>0</v>
      </c>
      <c r="CO46" s="28">
        <v>0</v>
      </c>
      <c r="CP46" s="28">
        <v>5</v>
      </c>
      <c r="CQ46" s="28">
        <v>0</v>
      </c>
      <c r="CR46" s="28">
        <v>2.6297600000000001</v>
      </c>
    </row>
    <row r="47" spans="1:96" s="36" customFormat="1" ht="11.4">
      <c r="B47" s="37" t="s">
        <v>116</v>
      </c>
      <c r="C47" s="38"/>
      <c r="D47" s="38">
        <v>27.26</v>
      </c>
      <c r="E47" s="38">
        <v>11.61</v>
      </c>
      <c r="F47" s="38">
        <v>20.99</v>
      </c>
      <c r="G47" s="38">
        <v>7.19</v>
      </c>
      <c r="H47" s="38">
        <v>97.29</v>
      </c>
      <c r="I47" s="38">
        <v>666.41</v>
      </c>
      <c r="J47" s="39">
        <v>6.43</v>
      </c>
      <c r="K47" s="39">
        <v>3.07</v>
      </c>
      <c r="L47" s="39">
        <v>0</v>
      </c>
      <c r="M47" s="39">
        <v>0</v>
      </c>
      <c r="N47" s="39">
        <v>20.66</v>
      </c>
      <c r="O47" s="39">
        <v>63.65</v>
      </c>
      <c r="P47" s="39">
        <v>12.97</v>
      </c>
      <c r="Q47" s="39">
        <v>0</v>
      </c>
      <c r="R47" s="39">
        <v>0</v>
      </c>
      <c r="S47" s="39">
        <v>1.02</v>
      </c>
      <c r="T47" s="39">
        <v>8.06</v>
      </c>
      <c r="U47" s="39">
        <v>1155.47</v>
      </c>
      <c r="V47" s="39">
        <v>872.77</v>
      </c>
      <c r="W47" s="39">
        <v>126.84</v>
      </c>
      <c r="X47" s="39">
        <v>192.89</v>
      </c>
      <c r="Y47" s="39">
        <v>370.3</v>
      </c>
      <c r="Z47" s="39">
        <v>7.18</v>
      </c>
      <c r="AA47" s="39">
        <v>49.29</v>
      </c>
      <c r="AB47" s="39">
        <v>13060.01</v>
      </c>
      <c r="AC47" s="39">
        <v>2369.3200000000002</v>
      </c>
      <c r="AD47" s="39">
        <v>3.92</v>
      </c>
      <c r="AE47" s="39">
        <v>0.4</v>
      </c>
      <c r="AF47" s="39">
        <v>0.33</v>
      </c>
      <c r="AG47" s="39">
        <v>7.15</v>
      </c>
      <c r="AH47" s="39">
        <v>16.55</v>
      </c>
      <c r="AI47" s="39">
        <v>18.670000000000002</v>
      </c>
      <c r="AJ47" s="39">
        <v>0</v>
      </c>
      <c r="AK47" s="39">
        <v>1357.52</v>
      </c>
      <c r="AL47" s="39">
        <v>1267.92</v>
      </c>
      <c r="AM47" s="39">
        <v>2039.18</v>
      </c>
      <c r="AN47" s="39">
        <v>1875.87</v>
      </c>
      <c r="AO47" s="39">
        <v>654.25</v>
      </c>
      <c r="AP47" s="39">
        <v>1111.05</v>
      </c>
      <c r="AQ47" s="39">
        <v>235.43</v>
      </c>
      <c r="AR47" s="39">
        <v>1349.21</v>
      </c>
      <c r="AS47" s="39">
        <v>784.81</v>
      </c>
      <c r="AT47" s="39">
        <v>1192.42</v>
      </c>
      <c r="AU47" s="39">
        <v>1437.23</v>
      </c>
      <c r="AV47" s="39">
        <v>702.78</v>
      </c>
      <c r="AW47" s="39">
        <v>792.94</v>
      </c>
      <c r="AX47" s="39">
        <v>3565.57</v>
      </c>
      <c r="AY47" s="39">
        <v>0.84</v>
      </c>
      <c r="AZ47" s="39">
        <v>931.93</v>
      </c>
      <c r="BA47" s="39">
        <v>827.83</v>
      </c>
      <c r="BB47" s="39">
        <v>930.31</v>
      </c>
      <c r="BC47" s="39">
        <v>504.98</v>
      </c>
      <c r="BD47" s="39">
        <v>0</v>
      </c>
      <c r="BE47" s="39">
        <v>0</v>
      </c>
      <c r="BF47" s="39">
        <v>0.01</v>
      </c>
      <c r="BG47" s="39">
        <v>0.04</v>
      </c>
      <c r="BH47" s="39">
        <v>0.03</v>
      </c>
      <c r="BI47" s="39">
        <v>0.08</v>
      </c>
      <c r="BJ47" s="39">
        <v>0.01</v>
      </c>
      <c r="BK47" s="39">
        <v>0.85</v>
      </c>
      <c r="BL47" s="39">
        <v>0.01</v>
      </c>
      <c r="BM47" s="39">
        <v>0.3</v>
      </c>
      <c r="BN47" s="39">
        <v>0.03</v>
      </c>
      <c r="BO47" s="39">
        <v>0.03</v>
      </c>
      <c r="BP47" s="39">
        <v>0</v>
      </c>
      <c r="BQ47" s="39">
        <v>0.01</v>
      </c>
      <c r="BR47" s="39">
        <v>0.03</v>
      </c>
      <c r="BS47" s="39">
        <v>1.91</v>
      </c>
      <c r="BT47" s="39">
        <v>0.01</v>
      </c>
      <c r="BU47" s="39">
        <v>0</v>
      </c>
      <c r="BV47" s="39">
        <v>3.46</v>
      </c>
      <c r="BW47" s="39">
        <v>0.09</v>
      </c>
      <c r="BX47" s="39">
        <v>0</v>
      </c>
      <c r="BY47" s="39">
        <v>0</v>
      </c>
      <c r="BZ47" s="39">
        <v>0</v>
      </c>
      <c r="CA47" s="39">
        <v>0</v>
      </c>
      <c r="CB47" s="39">
        <v>802.44</v>
      </c>
      <c r="CC47" s="38">
        <f>SUM($CC$38:$CC$46)</f>
        <v>86.725556000000012</v>
      </c>
      <c r="CD47" s="36">
        <f>$I$47/$I$51*100</f>
        <v>19.427446979083157</v>
      </c>
      <c r="CE47" s="36">
        <v>2225.9499999999998</v>
      </c>
      <c r="CG47" s="36">
        <v>135.13</v>
      </c>
      <c r="CH47" s="36">
        <v>74.180000000000007</v>
      </c>
      <c r="CI47" s="36">
        <v>104.65</v>
      </c>
      <c r="CJ47" s="36">
        <v>5409.47</v>
      </c>
      <c r="CK47" s="36">
        <v>2328.3000000000002</v>
      </c>
      <c r="CL47" s="36">
        <v>3868.88</v>
      </c>
      <c r="CM47" s="36">
        <v>105.31</v>
      </c>
      <c r="CN47" s="36">
        <v>69.33</v>
      </c>
      <c r="CO47" s="36">
        <v>87.35</v>
      </c>
      <c r="CP47" s="36">
        <v>8</v>
      </c>
      <c r="CQ47" s="36">
        <v>2.96</v>
      </c>
    </row>
    <row r="48" spans="1:96">
      <c r="B48" s="27" t="s">
        <v>117</v>
      </c>
      <c r="C48" s="16"/>
      <c r="D48" s="16"/>
      <c r="E48" s="16"/>
      <c r="F48" s="16"/>
      <c r="G48" s="16"/>
      <c r="H48" s="16"/>
      <c r="I48" s="16"/>
    </row>
    <row r="49" spans="1:96" s="28" customFormat="1">
      <c r="A49" s="28" t="str">
        <f>"13"</f>
        <v>13</v>
      </c>
      <c r="B49" s="29" t="s">
        <v>109</v>
      </c>
      <c r="C49" s="30" t="str">
        <f>"150"</f>
        <v>150</v>
      </c>
      <c r="D49" s="30">
        <v>0.6</v>
      </c>
      <c r="E49" s="30">
        <v>0</v>
      </c>
      <c r="F49" s="30">
        <v>0.6</v>
      </c>
      <c r="G49" s="30">
        <v>0.6</v>
      </c>
      <c r="H49" s="30">
        <v>17.399999999999999</v>
      </c>
      <c r="I49" s="30">
        <v>73.02</v>
      </c>
      <c r="J49" s="31">
        <v>0.15</v>
      </c>
      <c r="K49" s="31">
        <v>0</v>
      </c>
      <c r="L49" s="31">
        <v>0</v>
      </c>
      <c r="M49" s="31">
        <v>0</v>
      </c>
      <c r="N49" s="31">
        <v>13.5</v>
      </c>
      <c r="O49" s="31">
        <v>1.2</v>
      </c>
      <c r="P49" s="31">
        <v>2.7</v>
      </c>
      <c r="Q49" s="31">
        <v>0</v>
      </c>
      <c r="R49" s="31">
        <v>0</v>
      </c>
      <c r="S49" s="31">
        <v>1.2</v>
      </c>
      <c r="T49" s="31">
        <v>0.75</v>
      </c>
      <c r="U49" s="31">
        <v>39</v>
      </c>
      <c r="V49" s="31">
        <v>417</v>
      </c>
      <c r="W49" s="31">
        <v>24</v>
      </c>
      <c r="X49" s="31">
        <v>13.5</v>
      </c>
      <c r="Y49" s="31">
        <v>16.5</v>
      </c>
      <c r="Z49" s="31">
        <v>3.3</v>
      </c>
      <c r="AA49" s="31">
        <v>0</v>
      </c>
      <c r="AB49" s="31">
        <v>45</v>
      </c>
      <c r="AC49" s="31">
        <v>7.5</v>
      </c>
      <c r="AD49" s="31">
        <v>0.3</v>
      </c>
      <c r="AE49" s="31">
        <v>0.05</v>
      </c>
      <c r="AF49" s="31">
        <v>0.03</v>
      </c>
      <c r="AG49" s="31">
        <v>0.45</v>
      </c>
      <c r="AH49" s="31">
        <v>0.6</v>
      </c>
      <c r="AI49" s="31">
        <v>15</v>
      </c>
      <c r="AJ49" s="31">
        <v>0</v>
      </c>
      <c r="AK49" s="31">
        <v>18</v>
      </c>
      <c r="AL49" s="31">
        <v>19.5</v>
      </c>
      <c r="AM49" s="31">
        <v>28.5</v>
      </c>
      <c r="AN49" s="31">
        <v>27</v>
      </c>
      <c r="AO49" s="31">
        <v>4.5</v>
      </c>
      <c r="AP49" s="31">
        <v>16.5</v>
      </c>
      <c r="AQ49" s="31">
        <v>4.5</v>
      </c>
      <c r="AR49" s="31">
        <v>13.5</v>
      </c>
      <c r="AS49" s="31">
        <v>25.5</v>
      </c>
      <c r="AT49" s="31">
        <v>15</v>
      </c>
      <c r="AU49" s="31">
        <v>117</v>
      </c>
      <c r="AV49" s="31">
        <v>10.5</v>
      </c>
      <c r="AW49" s="31">
        <v>21</v>
      </c>
      <c r="AX49" s="31">
        <v>63</v>
      </c>
      <c r="AY49" s="31">
        <v>0</v>
      </c>
      <c r="AZ49" s="31">
        <v>19.5</v>
      </c>
      <c r="BA49" s="31">
        <v>24</v>
      </c>
      <c r="BB49" s="31">
        <v>9</v>
      </c>
      <c r="BC49" s="31">
        <v>7.5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129.44999999999999</v>
      </c>
      <c r="CC49" s="30">
        <v>25.2</v>
      </c>
      <c r="CE49" s="28">
        <v>7.5</v>
      </c>
      <c r="CG49" s="28">
        <v>4</v>
      </c>
      <c r="CH49" s="28">
        <v>4</v>
      </c>
      <c r="CI49" s="28">
        <v>4</v>
      </c>
      <c r="CJ49" s="28">
        <v>300</v>
      </c>
      <c r="CK49" s="28">
        <v>300</v>
      </c>
      <c r="CL49" s="28">
        <v>300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21</v>
      </c>
    </row>
    <row r="50" spans="1:96" s="36" customFormat="1" ht="11.4">
      <c r="B50" s="37" t="s">
        <v>118</v>
      </c>
      <c r="C50" s="38"/>
      <c r="D50" s="38">
        <v>0.6</v>
      </c>
      <c r="E50" s="38">
        <v>0</v>
      </c>
      <c r="F50" s="38">
        <v>0.6</v>
      </c>
      <c r="G50" s="38">
        <v>0.6</v>
      </c>
      <c r="H50" s="38">
        <v>17.399999999999999</v>
      </c>
      <c r="I50" s="38">
        <v>73.02</v>
      </c>
      <c r="J50" s="39">
        <v>0.15</v>
      </c>
      <c r="K50" s="39">
        <v>0</v>
      </c>
      <c r="L50" s="39">
        <v>0</v>
      </c>
      <c r="M50" s="39">
        <v>0</v>
      </c>
      <c r="N50" s="39">
        <v>13.5</v>
      </c>
      <c r="O50" s="39">
        <v>1.2</v>
      </c>
      <c r="P50" s="39">
        <v>2.7</v>
      </c>
      <c r="Q50" s="39">
        <v>0</v>
      </c>
      <c r="R50" s="39">
        <v>0</v>
      </c>
      <c r="S50" s="39">
        <v>1.2</v>
      </c>
      <c r="T50" s="39">
        <v>0.75</v>
      </c>
      <c r="U50" s="39">
        <v>39</v>
      </c>
      <c r="V50" s="39">
        <v>417</v>
      </c>
      <c r="W50" s="39">
        <v>24</v>
      </c>
      <c r="X50" s="39">
        <v>13.5</v>
      </c>
      <c r="Y50" s="39">
        <v>16.5</v>
      </c>
      <c r="Z50" s="39">
        <v>3.3</v>
      </c>
      <c r="AA50" s="39">
        <v>0</v>
      </c>
      <c r="AB50" s="39">
        <v>45</v>
      </c>
      <c r="AC50" s="39">
        <v>7.5</v>
      </c>
      <c r="AD50" s="39">
        <v>0.3</v>
      </c>
      <c r="AE50" s="39">
        <v>0.05</v>
      </c>
      <c r="AF50" s="39">
        <v>0.03</v>
      </c>
      <c r="AG50" s="39">
        <v>0.45</v>
      </c>
      <c r="AH50" s="39">
        <v>0.6</v>
      </c>
      <c r="AI50" s="39">
        <v>15</v>
      </c>
      <c r="AJ50" s="39">
        <v>0</v>
      </c>
      <c r="AK50" s="39">
        <v>18</v>
      </c>
      <c r="AL50" s="39">
        <v>19.5</v>
      </c>
      <c r="AM50" s="39">
        <v>28.5</v>
      </c>
      <c r="AN50" s="39">
        <v>27</v>
      </c>
      <c r="AO50" s="39">
        <v>4.5</v>
      </c>
      <c r="AP50" s="39">
        <v>16.5</v>
      </c>
      <c r="AQ50" s="39">
        <v>4.5</v>
      </c>
      <c r="AR50" s="39">
        <v>13.5</v>
      </c>
      <c r="AS50" s="39">
        <v>25.5</v>
      </c>
      <c r="AT50" s="39">
        <v>15</v>
      </c>
      <c r="AU50" s="39">
        <v>117</v>
      </c>
      <c r="AV50" s="39">
        <v>10.5</v>
      </c>
      <c r="AW50" s="39">
        <v>21</v>
      </c>
      <c r="AX50" s="39">
        <v>63</v>
      </c>
      <c r="AY50" s="39">
        <v>0</v>
      </c>
      <c r="AZ50" s="39">
        <v>19.5</v>
      </c>
      <c r="BA50" s="39">
        <v>24</v>
      </c>
      <c r="BB50" s="39">
        <v>9</v>
      </c>
      <c r="BC50" s="39">
        <v>7.5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129.44999999999999</v>
      </c>
      <c r="CC50" s="38">
        <f>SUM($CC$48:$CC$49)</f>
        <v>25.2</v>
      </c>
      <c r="CD50" s="36">
        <f>$I$50/$I$51*100</f>
        <v>2.128707820129728</v>
      </c>
      <c r="CE50" s="36">
        <v>7.5</v>
      </c>
      <c r="CG50" s="36">
        <v>4</v>
      </c>
      <c r="CH50" s="36">
        <v>4</v>
      </c>
      <c r="CI50" s="36">
        <v>4</v>
      </c>
      <c r="CJ50" s="36">
        <v>300</v>
      </c>
      <c r="CK50" s="36">
        <v>300</v>
      </c>
      <c r="CL50" s="36">
        <v>300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119</v>
      </c>
      <c r="C51" s="38"/>
      <c r="D51" s="38">
        <v>135.94999999999999</v>
      </c>
      <c r="E51" s="38">
        <v>26.8</v>
      </c>
      <c r="F51" s="38">
        <v>74.349999999999994</v>
      </c>
      <c r="G51" s="38">
        <v>17.59</v>
      </c>
      <c r="H51" s="38">
        <v>479.17</v>
      </c>
      <c r="I51" s="38">
        <v>3430.25</v>
      </c>
      <c r="J51" s="39">
        <v>22.59</v>
      </c>
      <c r="K51" s="39">
        <v>8.9600000000000009</v>
      </c>
      <c r="L51" s="39">
        <v>0</v>
      </c>
      <c r="M51" s="39">
        <v>0</v>
      </c>
      <c r="N51" s="39">
        <v>212.01</v>
      </c>
      <c r="O51" s="39">
        <v>231.81</v>
      </c>
      <c r="P51" s="39">
        <v>35.35</v>
      </c>
      <c r="Q51" s="39">
        <v>0</v>
      </c>
      <c r="R51" s="39">
        <v>0</v>
      </c>
      <c r="S51" s="39">
        <v>130.18</v>
      </c>
      <c r="T51" s="39">
        <v>36.32</v>
      </c>
      <c r="U51" s="39">
        <v>7468.01</v>
      </c>
      <c r="V51" s="39">
        <v>3053.75</v>
      </c>
      <c r="W51" s="39">
        <v>751.43</v>
      </c>
      <c r="X51" s="39">
        <v>406.89</v>
      </c>
      <c r="Y51" s="39">
        <v>1401.42</v>
      </c>
      <c r="Z51" s="39">
        <v>26.17</v>
      </c>
      <c r="AA51" s="39">
        <v>265.64999999999998</v>
      </c>
      <c r="AB51" s="39">
        <v>20203.84</v>
      </c>
      <c r="AC51" s="39">
        <v>3915.11</v>
      </c>
      <c r="AD51" s="39">
        <v>11.71</v>
      </c>
      <c r="AE51" s="39">
        <v>1.25</v>
      </c>
      <c r="AF51" s="39">
        <v>1.39</v>
      </c>
      <c r="AG51" s="39">
        <v>25.08</v>
      </c>
      <c r="AH51" s="39">
        <v>35.83</v>
      </c>
      <c r="AI51" s="39">
        <v>56.66</v>
      </c>
      <c r="AJ51" s="39">
        <v>0</v>
      </c>
      <c r="AK51" s="39">
        <v>3481.63</v>
      </c>
      <c r="AL51" s="39">
        <v>3212.56</v>
      </c>
      <c r="AM51" s="39">
        <v>5108.79</v>
      </c>
      <c r="AN51" s="39">
        <v>4269.53</v>
      </c>
      <c r="AO51" s="39">
        <v>1476.98</v>
      </c>
      <c r="AP51" s="39">
        <v>2647.33</v>
      </c>
      <c r="AQ51" s="39">
        <v>712.46</v>
      </c>
      <c r="AR51" s="39">
        <v>3380.92</v>
      </c>
      <c r="AS51" s="39">
        <v>1989.26</v>
      </c>
      <c r="AT51" s="39">
        <v>2992.72</v>
      </c>
      <c r="AU51" s="39">
        <v>3677.71</v>
      </c>
      <c r="AV51" s="39">
        <v>1847.73</v>
      </c>
      <c r="AW51" s="39">
        <v>1994.2</v>
      </c>
      <c r="AX51" s="39">
        <v>10533.22</v>
      </c>
      <c r="AY51" s="39">
        <v>1.6</v>
      </c>
      <c r="AZ51" s="39">
        <v>3142.66</v>
      </c>
      <c r="BA51" s="39">
        <v>2270.12</v>
      </c>
      <c r="BB51" s="39">
        <v>2341.7600000000002</v>
      </c>
      <c r="BC51" s="39">
        <v>1213.71</v>
      </c>
      <c r="BD51" s="39">
        <v>0.27</v>
      </c>
      <c r="BE51" s="39">
        <v>0.15</v>
      </c>
      <c r="BF51" s="39">
        <v>0.17</v>
      </c>
      <c r="BG51" s="39">
        <v>0.47</v>
      </c>
      <c r="BH51" s="39">
        <v>0.47</v>
      </c>
      <c r="BI51" s="39">
        <v>1.42</v>
      </c>
      <c r="BJ51" s="39">
        <v>7.0000000000000007E-2</v>
      </c>
      <c r="BK51" s="39">
        <v>5.29</v>
      </c>
      <c r="BL51" s="39">
        <v>0.05</v>
      </c>
      <c r="BM51" s="39">
        <v>2.0699999999999998</v>
      </c>
      <c r="BN51" s="39">
        <v>0.1</v>
      </c>
      <c r="BO51" s="39">
        <v>7.0000000000000007E-2</v>
      </c>
      <c r="BP51" s="39">
        <v>0</v>
      </c>
      <c r="BQ51" s="39">
        <v>0.25</v>
      </c>
      <c r="BR51" s="39">
        <v>0.4</v>
      </c>
      <c r="BS51" s="39">
        <v>7.37</v>
      </c>
      <c r="BT51" s="39">
        <v>0.02</v>
      </c>
      <c r="BU51" s="39">
        <v>0</v>
      </c>
      <c r="BV51" s="39">
        <v>8.2899999999999991</v>
      </c>
      <c r="BW51" s="39">
        <v>0.21</v>
      </c>
      <c r="BX51" s="39">
        <v>0</v>
      </c>
      <c r="BY51" s="39">
        <v>0</v>
      </c>
      <c r="BZ51" s="39">
        <v>0</v>
      </c>
      <c r="CA51" s="39">
        <v>0</v>
      </c>
      <c r="CB51" s="39">
        <v>2394.66</v>
      </c>
      <c r="CC51" s="38">
        <v>410.99844599999989</v>
      </c>
      <c r="CE51" s="36">
        <v>3632.95</v>
      </c>
      <c r="CG51" s="36">
        <v>450.34</v>
      </c>
      <c r="CH51" s="36">
        <v>253.3</v>
      </c>
      <c r="CI51" s="36">
        <v>351.82</v>
      </c>
      <c r="CJ51" s="36">
        <v>14680.64</v>
      </c>
      <c r="CK51" s="36">
        <v>6977.9</v>
      </c>
      <c r="CL51" s="36">
        <v>10829.27</v>
      </c>
      <c r="CM51" s="36">
        <v>333.83</v>
      </c>
      <c r="CN51" s="36">
        <v>240.08</v>
      </c>
      <c r="CO51" s="36">
        <v>287.16000000000003</v>
      </c>
      <c r="CP51" s="36">
        <v>26.8</v>
      </c>
      <c r="CQ51" s="36">
        <v>6.63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120</v>
      </c>
      <c r="C53" s="16"/>
      <c r="D53" s="16">
        <v>18</v>
      </c>
      <c r="E53" s="16"/>
      <c r="F53" s="16">
        <v>23</v>
      </c>
      <c r="G53" s="16"/>
      <c r="H53" s="16">
        <v>59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5" t="s">
        <v>154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122</v>
      </c>
      <c r="B1" s="42" t="s">
        <v>86</v>
      </c>
      <c r="C1" s="43"/>
      <c r="D1" s="44"/>
      <c r="E1" s="41" t="s">
        <v>123</v>
      </c>
      <c r="F1" s="45"/>
      <c r="I1" s="41" t="s">
        <v>124</v>
      </c>
      <c r="J1" s="46" t="s">
        <v>121</v>
      </c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150</v>
      </c>
      <c r="F29" s="55">
        <v>25.2</v>
      </c>
      <c r="G29" s="54">
        <v>73.02000000000001</v>
      </c>
      <c r="H29" s="54">
        <v>0.6</v>
      </c>
      <c r="I29" s="54">
        <v>0.6</v>
      </c>
      <c r="J29" s="56">
        <v>17.399999999999999</v>
      </c>
    </row>
    <row r="30" spans="1:10" hidden="1">
      <c r="A30" s="57"/>
      <c r="B30" s="82" t="s">
        <v>145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45639.370312500003</v>
      </c>
      <c r="C1">
        <f>YEAR(Дата_Сост)</f>
        <v>2024</v>
      </c>
      <c r="D1">
        <f>MONTH(Дата_Сост)</f>
        <v>12</v>
      </c>
      <c r="E1">
        <f>DAY(Дата_Сост)</f>
        <v>13</v>
      </c>
    </row>
    <row r="2" spans="1:5">
      <c r="A2" t="s">
        <v>82</v>
      </c>
      <c r="B2" s="2">
        <v>45626.601886574077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4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2024-11-30T09:28:04Z</dcterms:modified>
</cp:coreProperties>
</file>