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<sst xmlns="http://schemas.openxmlformats.org/spreadsheetml/2006/main" count="184" uniqueCount="154">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</sst>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2" fontId="7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3"/>
  <sheetViews>
    <sheetView tabSelected="1" workbookViewId="0">
      <selection activeCell="CC55" sqref="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17.12.2024г.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"17 декабря 2024 г."</f>
        <v>17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15.290967999999999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9.2672279999999994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47.722571000000002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28.92277</v>
      </c>
    </row>
    <row r="13" spans="1:96" s="23" customFormat="1">
      <c r="A13" s="23" t="str">
        <f>"1/12"</f>
        <v>1/12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6.1591199999999997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5.1326000000000001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1.9022399999999999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1.5851999999999999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1.1286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0.68400000000000005</v>
      </c>
    </row>
    <row r="16" spans="1:96" s="27" customFormat="1" ht="11.4">
      <c r="B16" s="28" t="s">
        <v>98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72.203499000000008</v>
      </c>
      <c r="CD16" s="27">
        <f>$I$16/$I$49*100</f>
        <v>14.704141153254591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11.60928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9.6744000000000003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9.3431709999999999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5.662528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60.537813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36.689584000000004</v>
      </c>
    </row>
    <row r="21" spans="1:96" s="23" customFormat="1">
      <c r="A21" s="23" t="str">
        <f>"2"</f>
        <v>2</v>
      </c>
      <c r="B21" s="24" t="s">
        <v>96</v>
      </c>
      <c r="C21" s="25" t="str">
        <f>"37,8"</f>
        <v>37,8</v>
      </c>
      <c r="D21" s="25">
        <v>2.5</v>
      </c>
      <c r="E21" s="25">
        <v>0</v>
      </c>
      <c r="F21" s="25">
        <v>0.25</v>
      </c>
      <c r="G21" s="25">
        <v>0.25</v>
      </c>
      <c r="H21" s="25">
        <v>17.73</v>
      </c>
      <c r="I21" s="25">
        <v>84.634577999999991</v>
      </c>
      <c r="J21" s="26">
        <v>0</v>
      </c>
      <c r="K21" s="26">
        <v>0</v>
      </c>
      <c r="L21" s="26">
        <v>0</v>
      </c>
      <c r="M21" s="26">
        <v>0</v>
      </c>
      <c r="N21" s="26">
        <v>0.42</v>
      </c>
      <c r="O21" s="26">
        <v>17.239999999999998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120.69</v>
      </c>
      <c r="AL21" s="26">
        <v>125.62</v>
      </c>
      <c r="AM21" s="26">
        <v>192.38</v>
      </c>
      <c r="AN21" s="26">
        <v>63.8</v>
      </c>
      <c r="AO21" s="26">
        <v>37.82</v>
      </c>
      <c r="AP21" s="26">
        <v>75.64</v>
      </c>
      <c r="AQ21" s="26">
        <v>28.61</v>
      </c>
      <c r="AR21" s="26">
        <v>136.81</v>
      </c>
      <c r="AS21" s="26">
        <v>84.85</v>
      </c>
      <c r="AT21" s="26">
        <v>118.39</v>
      </c>
      <c r="AU21" s="26">
        <v>97.67</v>
      </c>
      <c r="AV21" s="26">
        <v>51.3</v>
      </c>
      <c r="AW21" s="26">
        <v>90.77</v>
      </c>
      <c r="AX21" s="26">
        <v>759.01</v>
      </c>
      <c r="AY21" s="26">
        <v>0</v>
      </c>
      <c r="AZ21" s="26">
        <v>247.3</v>
      </c>
      <c r="BA21" s="26">
        <v>107.54</v>
      </c>
      <c r="BB21" s="26">
        <v>71.36</v>
      </c>
      <c r="BC21" s="26">
        <v>56.56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14.78</v>
      </c>
      <c r="CC21" s="25">
        <v>2.3968219999999998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1.997352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1.3080000000000001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1.0900000000000001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4.7519999999999998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2.88</v>
      </c>
    </row>
    <row r="24" spans="1:96" s="27" customFormat="1" ht="11.4">
      <c r="B24" s="28" t="s">
        <v>105</v>
      </c>
      <c r="C24" s="29"/>
      <c r="D24" s="29">
        <v>25.78</v>
      </c>
      <c r="E24" s="29">
        <v>13.72</v>
      </c>
      <c r="F24" s="29">
        <v>22.61</v>
      </c>
      <c r="G24" s="29">
        <v>6.53</v>
      </c>
      <c r="H24" s="29">
        <v>110.8</v>
      </c>
      <c r="I24" s="29">
        <v>735.13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23.48</v>
      </c>
      <c r="O24" s="30">
        <v>77.11</v>
      </c>
      <c r="P24" s="30">
        <v>10.220000000000001</v>
      </c>
      <c r="Q24" s="30">
        <v>0</v>
      </c>
      <c r="R24" s="30">
        <v>0</v>
      </c>
      <c r="S24" s="30">
        <v>0.91</v>
      </c>
      <c r="T24" s="30">
        <v>7.02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1228.47</v>
      </c>
      <c r="AL24" s="30">
        <v>1249.05</v>
      </c>
      <c r="AM24" s="30">
        <v>1915.4</v>
      </c>
      <c r="AN24" s="30">
        <v>1787.64</v>
      </c>
      <c r="AO24" s="30">
        <v>527.77</v>
      </c>
      <c r="AP24" s="30">
        <v>996.63</v>
      </c>
      <c r="AQ24" s="30">
        <v>115</v>
      </c>
      <c r="AR24" s="30">
        <v>1171.55</v>
      </c>
      <c r="AS24" s="30">
        <v>404.72</v>
      </c>
      <c r="AT24" s="30">
        <v>554.65</v>
      </c>
      <c r="AU24" s="30">
        <v>547.53</v>
      </c>
      <c r="AV24" s="30">
        <v>563.1</v>
      </c>
      <c r="AW24" s="30">
        <v>369.71</v>
      </c>
      <c r="AX24" s="30">
        <v>2149.4699999999998</v>
      </c>
      <c r="AY24" s="30">
        <v>0</v>
      </c>
      <c r="AZ24" s="30">
        <v>640.5</v>
      </c>
      <c r="BA24" s="30">
        <v>398.03</v>
      </c>
      <c r="BB24" s="30">
        <v>773.59</v>
      </c>
      <c r="BC24" s="30">
        <v>347.54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</v>
      </c>
      <c r="BL24" s="30">
        <v>0</v>
      </c>
      <c r="BM24" s="30">
        <v>0.24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1.46</v>
      </c>
      <c r="BT24" s="30">
        <v>0</v>
      </c>
      <c r="BU24" s="30">
        <v>0</v>
      </c>
      <c r="BV24" s="30">
        <v>3.34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684.45</v>
      </c>
      <c r="CC24" s="29">
        <f>SUM($CC$17:$CC$23)</f>
        <v>89.947085999999999</v>
      </c>
      <c r="CD24" s="27">
        <f>$I$24/$I$49*100</f>
        <v>21.33346875997562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19.704599999999999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16.420500000000001</v>
      </c>
    </row>
    <row r="27" spans="1:96" s="19" customFormat="1">
      <c r="A27" s="19" t="str">
        <f>"16/1"</f>
        <v>16/1</v>
      </c>
      <c r="B27" s="20" t="s">
        <v>108</v>
      </c>
      <c r="C27" s="21" t="str">
        <f>"40"</f>
        <v>40</v>
      </c>
      <c r="D27" s="21">
        <v>12.8</v>
      </c>
      <c r="E27" s="21">
        <v>0</v>
      </c>
      <c r="F27" s="21">
        <v>12</v>
      </c>
      <c r="G27" s="21">
        <v>0</v>
      </c>
      <c r="H27" s="21">
        <v>24.4</v>
      </c>
      <c r="I27" s="21">
        <v>251.91999999999996</v>
      </c>
      <c r="J27" s="22">
        <v>0</v>
      </c>
      <c r="K27" s="22">
        <v>0</v>
      </c>
      <c r="L27" s="22">
        <v>0</v>
      </c>
      <c r="M27" s="22">
        <v>0</v>
      </c>
      <c r="N27" s="22">
        <v>24.4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9.1440000000000001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7.62</v>
      </c>
    </row>
    <row r="28" spans="1:96" s="27" customFormat="1" ht="11.4">
      <c r="B28" s="28" t="s">
        <v>109</v>
      </c>
      <c r="C28" s="29"/>
      <c r="D28" s="29">
        <v>16.850000000000001</v>
      </c>
      <c r="E28" s="29">
        <v>0</v>
      </c>
      <c r="F28" s="29">
        <v>15.75</v>
      </c>
      <c r="G28" s="29">
        <v>0</v>
      </c>
      <c r="H28" s="29">
        <v>48.7</v>
      </c>
      <c r="I28" s="29">
        <v>387.01</v>
      </c>
      <c r="J28" s="30">
        <v>1.05</v>
      </c>
      <c r="K28" s="30">
        <v>0</v>
      </c>
      <c r="L28" s="30">
        <v>0</v>
      </c>
      <c r="M28" s="30">
        <v>0</v>
      </c>
      <c r="N28" s="30">
        <v>42.7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</v>
      </c>
      <c r="AG28" s="30">
        <v>0.15</v>
      </c>
      <c r="AH28" s="30">
        <v>1.35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28.848599999999998</v>
      </c>
      <c r="CD28" s="27">
        <f>$I$28/$I$49*100</f>
        <v>11.231028178414928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7" customFormat="1" ht="11.4">
      <c r="A29" s="87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18.349162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11.120673999999999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47.722571000000002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28.92277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9.2386800000000004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7.6989000000000001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2.5363199999999999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2.1135999999999999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1.1286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0.68400000000000005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78.975333000000006</v>
      </c>
      <c r="CD36" s="27">
        <f>$I$36/$I$49*100</f>
        <v>17.073043326852204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19.348800000000001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16.123999999999999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11.678964000000001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7.0781599999999996</v>
      </c>
    </row>
    <row r="40" spans="1:96" s="23" customFormat="1">
      <c r="A40" s="23" t="str">
        <f>"4/90"</f>
        <v>4/90</v>
      </c>
      <c r="B40" s="24" t="s">
        <v>102</v>
      </c>
      <c r="C40" s="25" t="str">
        <f>"230"</f>
        <v>230</v>
      </c>
      <c r="D40" s="25">
        <v>18.09</v>
      </c>
      <c r="E40" s="25">
        <v>14.35</v>
      </c>
      <c r="F40" s="25">
        <v>16.11</v>
      </c>
      <c r="G40" s="25">
        <v>4.03</v>
      </c>
      <c r="H40" s="25">
        <v>44.08</v>
      </c>
      <c r="I40" s="25">
        <v>392.36849071153762</v>
      </c>
      <c r="J40" s="26">
        <v>4.6100000000000003</v>
      </c>
      <c r="K40" s="26">
        <v>3.11</v>
      </c>
      <c r="L40" s="26">
        <v>0</v>
      </c>
      <c r="M40" s="26">
        <v>0</v>
      </c>
      <c r="N40" s="26">
        <v>2.69</v>
      </c>
      <c r="O40" s="26">
        <v>38.950000000000003</v>
      </c>
      <c r="P40" s="26">
        <v>2.4500000000000002</v>
      </c>
      <c r="Q40" s="26">
        <v>0</v>
      </c>
      <c r="R40" s="26">
        <v>0</v>
      </c>
      <c r="S40" s="26">
        <v>0.08</v>
      </c>
      <c r="T40" s="26">
        <v>2.31</v>
      </c>
      <c r="U40" s="26">
        <v>256.64999999999998</v>
      </c>
      <c r="V40" s="26">
        <v>155.1</v>
      </c>
      <c r="W40" s="26">
        <v>24.59</v>
      </c>
      <c r="X40" s="26">
        <v>38.08</v>
      </c>
      <c r="Y40" s="26">
        <v>170.1</v>
      </c>
      <c r="Z40" s="26">
        <v>1.76</v>
      </c>
      <c r="AA40" s="26">
        <v>30.65</v>
      </c>
      <c r="AB40" s="26">
        <v>1885.56</v>
      </c>
      <c r="AC40" s="26">
        <v>375.86</v>
      </c>
      <c r="AD40" s="26">
        <v>2.85</v>
      </c>
      <c r="AE40" s="26">
        <v>7.0000000000000007E-2</v>
      </c>
      <c r="AF40" s="26">
        <v>0.1</v>
      </c>
      <c r="AG40" s="26">
        <v>6.23</v>
      </c>
      <c r="AH40" s="26">
        <v>12.96</v>
      </c>
      <c r="AI40" s="26">
        <v>1.18</v>
      </c>
      <c r="AJ40" s="26">
        <v>0</v>
      </c>
      <c r="AK40" s="26">
        <v>1014.87</v>
      </c>
      <c r="AL40" s="26">
        <v>1043.82</v>
      </c>
      <c r="AM40" s="26">
        <v>1580.82</v>
      </c>
      <c r="AN40" s="26">
        <v>1686.9</v>
      </c>
      <c r="AO40" s="26">
        <v>467.47</v>
      </c>
      <c r="AP40" s="26">
        <v>857.51</v>
      </c>
      <c r="AQ40" s="26">
        <v>49.15</v>
      </c>
      <c r="AR40" s="26">
        <v>916.65</v>
      </c>
      <c r="AS40" s="26">
        <v>194.05</v>
      </c>
      <c r="AT40" s="26">
        <v>250.72</v>
      </c>
      <c r="AU40" s="26">
        <v>278.33999999999997</v>
      </c>
      <c r="AV40" s="26">
        <v>475.37</v>
      </c>
      <c r="AW40" s="26">
        <v>157.77000000000001</v>
      </c>
      <c r="AX40" s="26">
        <v>609.39</v>
      </c>
      <c r="AY40" s="26">
        <v>0</v>
      </c>
      <c r="AZ40" s="26">
        <v>162.71</v>
      </c>
      <c r="BA40" s="26">
        <v>163.13</v>
      </c>
      <c r="BB40" s="26">
        <v>647.04</v>
      </c>
      <c r="BC40" s="26">
        <v>244.04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0.16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0.98</v>
      </c>
      <c r="BT40" s="26">
        <v>0</v>
      </c>
      <c r="BU40" s="26">
        <v>0</v>
      </c>
      <c r="BV40" s="26">
        <v>2.2000000000000002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199.91</v>
      </c>
      <c r="CC40" s="25">
        <v>63.289532000000001</v>
      </c>
      <c r="CE40" s="23">
        <v>344.91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0.92</v>
      </c>
      <c r="CR40" s="23">
        <v>38.357292000000001</v>
      </c>
    </row>
    <row r="41" spans="1:96" s="23" customFormat="1">
      <c r="A41" s="23" t="str">
        <f>"2"</f>
        <v>2</v>
      </c>
      <c r="B41" s="24" t="s">
        <v>96</v>
      </c>
      <c r="C41" s="25" t="str">
        <f>"21"</f>
        <v>21</v>
      </c>
      <c r="D41" s="25">
        <v>1.39</v>
      </c>
      <c r="E41" s="25">
        <v>0</v>
      </c>
      <c r="F41" s="25">
        <v>0.14000000000000001</v>
      </c>
      <c r="G41" s="25">
        <v>0.14000000000000001</v>
      </c>
      <c r="H41" s="25">
        <v>9.85</v>
      </c>
      <c r="I41" s="25">
        <v>47.019210000000001</v>
      </c>
      <c r="J41" s="26">
        <v>0</v>
      </c>
      <c r="K41" s="26">
        <v>0</v>
      </c>
      <c r="L41" s="26">
        <v>0</v>
      </c>
      <c r="M41" s="26">
        <v>0</v>
      </c>
      <c r="N41" s="26">
        <v>0.23</v>
      </c>
      <c r="O41" s="26">
        <v>9.58</v>
      </c>
      <c r="P41" s="26">
        <v>0.04</v>
      </c>
      <c r="Q41" s="26">
        <v>0</v>
      </c>
      <c r="R41" s="26">
        <v>0</v>
      </c>
      <c r="S41" s="26">
        <v>0</v>
      </c>
      <c r="T41" s="26">
        <v>0.38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67.05</v>
      </c>
      <c r="AL41" s="26">
        <v>69.790000000000006</v>
      </c>
      <c r="AM41" s="26">
        <v>106.88</v>
      </c>
      <c r="AN41" s="26">
        <v>35.44</v>
      </c>
      <c r="AO41" s="26">
        <v>21.01</v>
      </c>
      <c r="AP41" s="26">
        <v>42.02</v>
      </c>
      <c r="AQ41" s="26">
        <v>15.89</v>
      </c>
      <c r="AR41" s="26">
        <v>76</v>
      </c>
      <c r="AS41" s="26">
        <v>47.14</v>
      </c>
      <c r="AT41" s="26">
        <v>65.77</v>
      </c>
      <c r="AU41" s="26">
        <v>54.26</v>
      </c>
      <c r="AV41" s="26">
        <v>28.5</v>
      </c>
      <c r="AW41" s="26">
        <v>50.43</v>
      </c>
      <c r="AX41" s="26">
        <v>421.67</v>
      </c>
      <c r="AY41" s="26">
        <v>0</v>
      </c>
      <c r="AZ41" s="26">
        <v>137.38999999999999</v>
      </c>
      <c r="BA41" s="26">
        <v>59.74</v>
      </c>
      <c r="BB41" s="26">
        <v>39.65</v>
      </c>
      <c r="BC41" s="26">
        <v>31.42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0.01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8.2100000000000009</v>
      </c>
      <c r="CC41" s="25">
        <v>1.3315680000000001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1.10964</v>
      </c>
    </row>
    <row r="42" spans="1:96" s="23" customFormat="1">
      <c r="A42" s="23" t="str">
        <f>"3"</f>
        <v>3</v>
      </c>
      <c r="B42" s="24" t="s">
        <v>103</v>
      </c>
      <c r="C42" s="25" t="str">
        <f>"25"</f>
        <v>25</v>
      </c>
      <c r="D42" s="25">
        <v>1.65</v>
      </c>
      <c r="E42" s="25">
        <v>0</v>
      </c>
      <c r="F42" s="25">
        <v>0.3</v>
      </c>
      <c r="G42" s="25">
        <v>0.3</v>
      </c>
      <c r="H42" s="25">
        <v>10.43</v>
      </c>
      <c r="I42" s="25">
        <v>48.344999999999992</v>
      </c>
      <c r="J42" s="26">
        <v>0.05</v>
      </c>
      <c r="K42" s="26">
        <v>0</v>
      </c>
      <c r="L42" s="26">
        <v>0</v>
      </c>
      <c r="M42" s="26">
        <v>0</v>
      </c>
      <c r="N42" s="26">
        <v>0.3</v>
      </c>
      <c r="O42" s="26">
        <v>8.0500000000000007</v>
      </c>
      <c r="P42" s="26">
        <v>2.08</v>
      </c>
      <c r="Q42" s="26">
        <v>0</v>
      </c>
      <c r="R42" s="26">
        <v>0</v>
      </c>
      <c r="S42" s="26">
        <v>0.25</v>
      </c>
      <c r="T42" s="26">
        <v>0.63</v>
      </c>
      <c r="U42" s="26">
        <v>152.5</v>
      </c>
      <c r="V42" s="26">
        <v>61.25</v>
      </c>
      <c r="W42" s="26">
        <v>8.75</v>
      </c>
      <c r="X42" s="26">
        <v>11.75</v>
      </c>
      <c r="Y42" s="26">
        <v>39.5</v>
      </c>
      <c r="Z42" s="26">
        <v>0.98</v>
      </c>
      <c r="AA42" s="26">
        <v>0</v>
      </c>
      <c r="AB42" s="26">
        <v>1.25</v>
      </c>
      <c r="AC42" s="26">
        <v>0.25</v>
      </c>
      <c r="AD42" s="26">
        <v>0.35</v>
      </c>
      <c r="AE42" s="26">
        <v>0.05</v>
      </c>
      <c r="AF42" s="26">
        <v>0.02</v>
      </c>
      <c r="AG42" s="26">
        <v>0.18</v>
      </c>
      <c r="AH42" s="26">
        <v>0.5</v>
      </c>
      <c r="AI42" s="26">
        <v>0</v>
      </c>
      <c r="AJ42" s="26">
        <v>0</v>
      </c>
      <c r="AK42" s="26">
        <v>0</v>
      </c>
      <c r="AL42" s="26">
        <v>0</v>
      </c>
      <c r="AM42" s="26">
        <v>106.75</v>
      </c>
      <c r="AN42" s="26">
        <v>55.75</v>
      </c>
      <c r="AO42" s="26">
        <v>23.25</v>
      </c>
      <c r="AP42" s="26">
        <v>49.5</v>
      </c>
      <c r="AQ42" s="26">
        <v>20</v>
      </c>
      <c r="AR42" s="26">
        <v>92.75</v>
      </c>
      <c r="AS42" s="26">
        <v>74.25</v>
      </c>
      <c r="AT42" s="26">
        <v>72.75</v>
      </c>
      <c r="AU42" s="26">
        <v>116</v>
      </c>
      <c r="AV42" s="26">
        <v>31</v>
      </c>
      <c r="AW42" s="26">
        <v>77.5</v>
      </c>
      <c r="AX42" s="26">
        <v>382.25</v>
      </c>
      <c r="AY42" s="26">
        <v>0</v>
      </c>
      <c r="AZ42" s="26">
        <v>131.5</v>
      </c>
      <c r="BA42" s="26">
        <v>72.75</v>
      </c>
      <c r="BB42" s="26">
        <v>45</v>
      </c>
      <c r="BC42" s="26">
        <v>32.5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0.12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11.75</v>
      </c>
      <c r="CC42" s="25">
        <v>1.635</v>
      </c>
      <c r="CE42" s="23">
        <v>0.21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1.3625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10.956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6.64</v>
      </c>
    </row>
    <row r="44" spans="1:96" s="27" customFormat="1" ht="11.4">
      <c r="B44" s="28" t="s">
        <v>114</v>
      </c>
      <c r="C44" s="29"/>
      <c r="D44" s="29">
        <v>26.78</v>
      </c>
      <c r="E44" s="29">
        <v>14.35</v>
      </c>
      <c r="F44" s="29">
        <v>27.1</v>
      </c>
      <c r="G44" s="29">
        <v>7.48</v>
      </c>
      <c r="H44" s="29">
        <v>120.58</v>
      </c>
      <c r="I44" s="29">
        <v>814.73</v>
      </c>
      <c r="J44" s="30">
        <v>5.95</v>
      </c>
      <c r="K44" s="30">
        <v>4.41</v>
      </c>
      <c r="L44" s="30">
        <v>0</v>
      </c>
      <c r="M44" s="30">
        <v>0</v>
      </c>
      <c r="N44" s="30">
        <v>30.33</v>
      </c>
      <c r="O44" s="30">
        <v>77.37</v>
      </c>
      <c r="P44" s="30">
        <v>12.88</v>
      </c>
      <c r="Q44" s="30">
        <v>0</v>
      </c>
      <c r="R44" s="30">
        <v>0</v>
      </c>
      <c r="S44" s="30">
        <v>1.82</v>
      </c>
      <c r="T44" s="30">
        <v>8.2899999999999991</v>
      </c>
      <c r="U44" s="30">
        <v>1501.33</v>
      </c>
      <c r="V44" s="30">
        <v>951.43</v>
      </c>
      <c r="W44" s="30">
        <v>99.64</v>
      </c>
      <c r="X44" s="30">
        <v>89.05</v>
      </c>
      <c r="Y44" s="30">
        <v>304.64999999999998</v>
      </c>
      <c r="Z44" s="30">
        <v>4.95</v>
      </c>
      <c r="AA44" s="30">
        <v>30.65</v>
      </c>
      <c r="AB44" s="30">
        <v>4813.41</v>
      </c>
      <c r="AC44" s="30">
        <v>934.61</v>
      </c>
      <c r="AD44" s="30">
        <v>8.3000000000000007</v>
      </c>
      <c r="AE44" s="30">
        <v>0.24</v>
      </c>
      <c r="AF44" s="30">
        <v>0.27</v>
      </c>
      <c r="AG44" s="30">
        <v>7.94</v>
      </c>
      <c r="AH44" s="30">
        <v>16.2</v>
      </c>
      <c r="AI44" s="30">
        <v>90.1</v>
      </c>
      <c r="AJ44" s="30">
        <v>0</v>
      </c>
      <c r="AK44" s="30">
        <v>1172.7</v>
      </c>
      <c r="AL44" s="30">
        <v>1207.8399999999999</v>
      </c>
      <c r="AM44" s="30">
        <v>1951.34</v>
      </c>
      <c r="AN44" s="30">
        <v>1860.17</v>
      </c>
      <c r="AO44" s="30">
        <v>541.98</v>
      </c>
      <c r="AP44" s="30">
        <v>1025.47</v>
      </c>
      <c r="AQ44" s="30">
        <v>114.26</v>
      </c>
      <c r="AR44" s="30">
        <v>1190.07</v>
      </c>
      <c r="AS44" s="30">
        <v>408.99</v>
      </c>
      <c r="AT44" s="30">
        <v>562.03</v>
      </c>
      <c r="AU44" s="30">
        <v>562.05999999999995</v>
      </c>
      <c r="AV44" s="30">
        <v>575.23</v>
      </c>
      <c r="AW44" s="30">
        <v>368.23</v>
      </c>
      <c r="AX44" s="30">
        <v>2040.49</v>
      </c>
      <c r="AY44" s="30">
        <v>0</v>
      </c>
      <c r="AZ44" s="30">
        <v>597.03</v>
      </c>
      <c r="BA44" s="30">
        <v>390.92</v>
      </c>
      <c r="BB44" s="30">
        <v>790.83</v>
      </c>
      <c r="BC44" s="30">
        <v>347.4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0.55000000000000004</v>
      </c>
      <c r="BL44" s="30">
        <v>0</v>
      </c>
      <c r="BM44" s="30">
        <v>0.26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1.6</v>
      </c>
      <c r="BT44" s="30">
        <v>0</v>
      </c>
      <c r="BU44" s="30">
        <v>0</v>
      </c>
      <c r="BV44" s="30">
        <v>3.66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790.74</v>
      </c>
      <c r="CC44" s="29">
        <f>SUM($CC$37:$CC$43)</f>
        <v>108.23986400000001</v>
      </c>
      <c r="CD44" s="27">
        <f>$I$44/$I$49*100</f>
        <v>23.643460344177139</v>
      </c>
      <c r="CE44" s="27">
        <v>832.89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1.92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"180"</f>
        <v>180</v>
      </c>
      <c r="D46" s="25">
        <v>4.8600000000000003</v>
      </c>
      <c r="E46" s="25">
        <v>0</v>
      </c>
      <c r="F46" s="25">
        <v>4.5</v>
      </c>
      <c r="G46" s="25">
        <v>0</v>
      </c>
      <c r="H46" s="25">
        <v>29.16</v>
      </c>
      <c r="I46" s="25">
        <v>162.10799999999998</v>
      </c>
      <c r="J46" s="26">
        <v>1.26</v>
      </c>
      <c r="K46" s="26">
        <v>0</v>
      </c>
      <c r="L46" s="26">
        <v>0</v>
      </c>
      <c r="M46" s="26">
        <v>0</v>
      </c>
      <c r="N46" s="26">
        <v>21.96</v>
      </c>
      <c r="O46" s="26">
        <v>0</v>
      </c>
      <c r="P46" s="26">
        <v>7.2</v>
      </c>
      <c r="Q46" s="26">
        <v>0</v>
      </c>
      <c r="R46" s="26">
        <v>0</v>
      </c>
      <c r="S46" s="26">
        <v>1.44</v>
      </c>
      <c r="T46" s="26">
        <v>1.26</v>
      </c>
      <c r="U46" s="26">
        <v>81</v>
      </c>
      <c r="V46" s="26">
        <v>221.4</v>
      </c>
      <c r="W46" s="26">
        <v>196.2</v>
      </c>
      <c r="X46" s="26">
        <v>23.4</v>
      </c>
      <c r="Y46" s="26">
        <v>153</v>
      </c>
      <c r="Z46" s="26">
        <v>0.18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0.23</v>
      </c>
      <c r="AG46" s="26">
        <v>0.18</v>
      </c>
      <c r="AH46" s="26">
        <v>1.62</v>
      </c>
      <c r="AI46" s="26">
        <v>2.88</v>
      </c>
      <c r="AJ46" s="26">
        <v>0</v>
      </c>
      <c r="AK46" s="26">
        <v>3924</v>
      </c>
      <c r="AL46" s="26">
        <v>3996</v>
      </c>
      <c r="AM46" s="26">
        <v>6876</v>
      </c>
      <c r="AN46" s="26">
        <v>5508</v>
      </c>
      <c r="AO46" s="26">
        <v>1224</v>
      </c>
      <c r="AP46" s="26">
        <v>3636</v>
      </c>
      <c r="AQ46" s="26">
        <v>1080</v>
      </c>
      <c r="AR46" s="26">
        <v>3096</v>
      </c>
      <c r="AS46" s="26">
        <v>3312</v>
      </c>
      <c r="AT46" s="26">
        <v>3564</v>
      </c>
      <c r="AU46" s="26">
        <v>8028</v>
      </c>
      <c r="AV46" s="26">
        <v>1656</v>
      </c>
      <c r="AW46" s="26">
        <v>2160</v>
      </c>
      <c r="AX46" s="26">
        <v>8568</v>
      </c>
      <c r="AY46" s="26">
        <v>0</v>
      </c>
      <c r="AZ46" s="26">
        <v>3816</v>
      </c>
      <c r="BA46" s="26">
        <v>4464</v>
      </c>
      <c r="BB46" s="26">
        <v>2412</v>
      </c>
      <c r="BC46" s="26">
        <v>1368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148.68</v>
      </c>
      <c r="CC46" s="25">
        <v>23.645520000000001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19.704599999999999</v>
      </c>
    </row>
    <row r="47" spans="1:96" s="19" customFormat="1">
      <c r="A47" s="19" t="str">
        <f>"16/1"</f>
        <v>16/1</v>
      </c>
      <c r="B47" s="20" t="s">
        <v>108</v>
      </c>
      <c r="C47" s="21" t="str">
        <f>"40"</f>
        <v>40</v>
      </c>
      <c r="D47" s="21">
        <v>12.8</v>
      </c>
      <c r="E47" s="21">
        <v>0</v>
      </c>
      <c r="F47" s="21">
        <v>12</v>
      </c>
      <c r="G47" s="21">
        <v>0</v>
      </c>
      <c r="H47" s="21">
        <v>24.4</v>
      </c>
      <c r="I47" s="21">
        <v>251.91999999999996</v>
      </c>
      <c r="J47" s="22">
        <v>0</v>
      </c>
      <c r="K47" s="22">
        <v>0</v>
      </c>
      <c r="L47" s="22">
        <v>0</v>
      </c>
      <c r="M47" s="22">
        <v>0</v>
      </c>
      <c r="N47" s="22">
        <v>24.4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9.1440000000000001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7.62</v>
      </c>
    </row>
    <row r="48" spans="1:96" s="27" customFormat="1" ht="11.4">
      <c r="B48" s="28" t="s">
        <v>116</v>
      </c>
      <c r="C48" s="29"/>
      <c r="D48" s="29">
        <v>17.66</v>
      </c>
      <c r="E48" s="29">
        <v>0</v>
      </c>
      <c r="F48" s="29">
        <v>16.5</v>
      </c>
      <c r="G48" s="29">
        <v>0</v>
      </c>
      <c r="H48" s="29">
        <v>53.56</v>
      </c>
      <c r="I48" s="29">
        <v>414.03</v>
      </c>
      <c r="J48" s="30">
        <v>1.26</v>
      </c>
      <c r="K48" s="30">
        <v>0</v>
      </c>
      <c r="L48" s="30">
        <v>0</v>
      </c>
      <c r="M48" s="30">
        <v>0</v>
      </c>
      <c r="N48" s="30">
        <v>46.36</v>
      </c>
      <c r="O48" s="30">
        <v>0</v>
      </c>
      <c r="P48" s="30">
        <v>7.2</v>
      </c>
      <c r="Q48" s="30">
        <v>0</v>
      </c>
      <c r="R48" s="30">
        <v>0</v>
      </c>
      <c r="S48" s="30">
        <v>1.44</v>
      </c>
      <c r="T48" s="30">
        <v>1.26</v>
      </c>
      <c r="U48" s="30">
        <v>81</v>
      </c>
      <c r="V48" s="30">
        <v>221.4</v>
      </c>
      <c r="W48" s="30">
        <v>196.2</v>
      </c>
      <c r="X48" s="30">
        <v>23.4</v>
      </c>
      <c r="Y48" s="30">
        <v>153</v>
      </c>
      <c r="Z48" s="30">
        <v>0.18</v>
      </c>
      <c r="AA48" s="30">
        <v>0</v>
      </c>
      <c r="AB48" s="30">
        <v>0</v>
      </c>
      <c r="AC48" s="30">
        <v>0</v>
      </c>
      <c r="AD48" s="30">
        <v>0</v>
      </c>
      <c r="AE48" s="30">
        <v>0.05</v>
      </c>
      <c r="AF48" s="30">
        <v>0.23</v>
      </c>
      <c r="AG48" s="30">
        <v>0.18</v>
      </c>
      <c r="AH48" s="30">
        <v>1.62</v>
      </c>
      <c r="AI48" s="30">
        <v>2.88</v>
      </c>
      <c r="AJ48" s="30">
        <v>0</v>
      </c>
      <c r="AK48" s="30">
        <v>3924</v>
      </c>
      <c r="AL48" s="30">
        <v>3996</v>
      </c>
      <c r="AM48" s="30">
        <v>6876</v>
      </c>
      <c r="AN48" s="30">
        <v>5508</v>
      </c>
      <c r="AO48" s="30">
        <v>1224</v>
      </c>
      <c r="AP48" s="30">
        <v>3636</v>
      </c>
      <c r="AQ48" s="30">
        <v>1080</v>
      </c>
      <c r="AR48" s="30">
        <v>3096</v>
      </c>
      <c r="AS48" s="30">
        <v>3312</v>
      </c>
      <c r="AT48" s="30">
        <v>3564</v>
      </c>
      <c r="AU48" s="30">
        <v>8028</v>
      </c>
      <c r="AV48" s="30">
        <v>1656</v>
      </c>
      <c r="AW48" s="30">
        <v>2160</v>
      </c>
      <c r="AX48" s="30">
        <v>8568</v>
      </c>
      <c r="AY48" s="30">
        <v>0</v>
      </c>
      <c r="AZ48" s="30">
        <v>3816</v>
      </c>
      <c r="BA48" s="30">
        <v>4464</v>
      </c>
      <c r="BB48" s="30">
        <v>2412</v>
      </c>
      <c r="BC48" s="30">
        <v>1368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148.68</v>
      </c>
      <c r="CC48" s="29">
        <f>SUM($CC$45:$CC$47)</f>
        <v>32.789520000000003</v>
      </c>
      <c r="CD48" s="27">
        <f>$I$48/$I$49*100</f>
        <v>12.015148437273281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137.41</v>
      </c>
      <c r="E49" s="29">
        <v>68.959999999999994</v>
      </c>
      <c r="F49" s="29">
        <v>114.54</v>
      </c>
      <c r="G49" s="29">
        <v>19.260000000000002</v>
      </c>
      <c r="H49" s="29">
        <v>484.93</v>
      </c>
      <c r="I49" s="29">
        <v>3445.9</v>
      </c>
      <c r="J49" s="30">
        <v>32.590000000000003</v>
      </c>
      <c r="K49" s="30">
        <v>11.18</v>
      </c>
      <c r="L49" s="30">
        <v>0</v>
      </c>
      <c r="M49" s="30">
        <v>0</v>
      </c>
      <c r="N49" s="30">
        <v>216.95</v>
      </c>
      <c r="O49" s="30">
        <v>229.2</v>
      </c>
      <c r="P49" s="30">
        <v>38.78</v>
      </c>
      <c r="Q49" s="30">
        <v>0</v>
      </c>
      <c r="R49" s="30">
        <v>0</v>
      </c>
      <c r="S49" s="30">
        <v>7.9</v>
      </c>
      <c r="T49" s="30">
        <v>25.45</v>
      </c>
      <c r="U49" s="30">
        <v>3871.67</v>
      </c>
      <c r="V49" s="30">
        <v>3044.22</v>
      </c>
      <c r="W49" s="30">
        <v>1139.46</v>
      </c>
      <c r="X49" s="30">
        <v>305.16000000000003</v>
      </c>
      <c r="Y49" s="30">
        <v>1501.39</v>
      </c>
      <c r="Z49" s="30">
        <v>11.36</v>
      </c>
      <c r="AA49" s="30">
        <v>181.65</v>
      </c>
      <c r="AB49" s="30">
        <v>8826.5</v>
      </c>
      <c r="AC49" s="30">
        <v>1903.79</v>
      </c>
      <c r="AD49" s="30">
        <v>18.64</v>
      </c>
      <c r="AE49" s="30">
        <v>0.74</v>
      </c>
      <c r="AF49" s="30">
        <v>1.72</v>
      </c>
      <c r="AG49" s="30">
        <v>17.350000000000001</v>
      </c>
      <c r="AH49" s="30">
        <v>45.97</v>
      </c>
      <c r="AI49" s="30">
        <v>104.95</v>
      </c>
      <c r="AJ49" s="30">
        <v>0</v>
      </c>
      <c r="AK49" s="30">
        <v>12088.66</v>
      </c>
      <c r="AL49" s="30">
        <v>11963.98</v>
      </c>
      <c r="AM49" s="30">
        <v>20296.73</v>
      </c>
      <c r="AN49" s="30">
        <v>16428.39</v>
      </c>
      <c r="AO49" s="30">
        <v>4364.92</v>
      </c>
      <c r="AP49" s="30">
        <v>10531.86</v>
      </c>
      <c r="AQ49" s="30">
        <v>2820.16</v>
      </c>
      <c r="AR49" s="30">
        <v>10354.02</v>
      </c>
      <c r="AS49" s="30">
        <v>7489.03</v>
      </c>
      <c r="AT49" s="30">
        <v>8395.0499999999993</v>
      </c>
      <c r="AU49" s="30">
        <v>16698.650000000001</v>
      </c>
      <c r="AV49" s="30">
        <v>5306.45</v>
      </c>
      <c r="AW49" s="30">
        <v>5248.93</v>
      </c>
      <c r="AX49" s="30">
        <v>24448.19</v>
      </c>
      <c r="AY49" s="30">
        <v>1.05</v>
      </c>
      <c r="AZ49" s="30">
        <v>9816.69</v>
      </c>
      <c r="BA49" s="30">
        <v>9833.93</v>
      </c>
      <c r="BB49" s="30">
        <v>8239.24</v>
      </c>
      <c r="BC49" s="30">
        <v>3665.34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2.63</v>
      </c>
      <c r="BL49" s="30">
        <v>0</v>
      </c>
      <c r="BM49" s="30">
        <v>1.04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6.24</v>
      </c>
      <c r="BT49" s="30">
        <v>0</v>
      </c>
      <c r="BU49" s="30">
        <v>0</v>
      </c>
      <c r="BV49" s="30">
        <v>9.77</v>
      </c>
      <c r="BW49" s="30">
        <v>0.1</v>
      </c>
      <c r="BX49" s="30">
        <v>0.04</v>
      </c>
      <c r="BY49" s="30">
        <v>0</v>
      </c>
      <c r="BZ49" s="30">
        <v>0</v>
      </c>
      <c r="CA49" s="30">
        <v>0</v>
      </c>
      <c r="CB49" s="30">
        <v>2619.98</v>
      </c>
      <c r="CC49" s="74">
        <v>411.00390199999998</v>
      </c>
      <c r="CE49" s="27">
        <v>1652.74</v>
      </c>
      <c r="CG49" s="27">
        <v>264.66000000000003</v>
      </c>
      <c r="CH49" s="27">
        <v>158.19</v>
      </c>
      <c r="CI49" s="27">
        <v>211.42</v>
      </c>
      <c r="CJ49" s="27">
        <v>14683.44</v>
      </c>
      <c r="CK49" s="27">
        <v>6632.91</v>
      </c>
      <c r="CL49" s="27">
        <v>10658.17</v>
      </c>
      <c r="CM49" s="27">
        <v>319.45999999999998</v>
      </c>
      <c r="CN49" s="27">
        <v>196.66</v>
      </c>
      <c r="CO49" s="27">
        <v>258.25</v>
      </c>
      <c r="CP49" s="27">
        <v>51.25</v>
      </c>
      <c r="CQ49" s="27">
        <v>5.92</v>
      </c>
    </row>
    <row r="50" spans="1:95" ht="15.6" customHeight="1">
      <c r="A50" s="87" t="s">
        <v>153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</row>
    <row r="51" spans="1:95" hidden="1">
      <c r="B51" s="14" t="s">
        <v>118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</sheetData>
  <mergeCells count="15">
    <mergeCell ref="CR8:CR9"/>
    <mergeCell ref="F8:G8"/>
    <mergeCell ref="H8:H9"/>
    <mergeCell ref="A50:CC50"/>
    <mergeCell ref="A29:XFD2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4" t="s">
        <v>86</v>
      </c>
      <c r="C1" s="85"/>
      <c r="D1" s="86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150</v>
      </c>
      <c r="F29" s="43">
        <v>19.704599999999999</v>
      </c>
      <c r="G29" s="42">
        <v>135.09</v>
      </c>
      <c r="H29" s="42">
        <v>4.05</v>
      </c>
      <c r="I29" s="42">
        <v>3.75</v>
      </c>
      <c r="J29" s="44">
        <v>24.3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40</v>
      </c>
      <c r="F30" s="55">
        <v>9.1440000000000001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45643.314027777778</v>
      </c>
      <c r="C1">
        <f>YEAR(Дата_Сост)</f>
        <v>2024</v>
      </c>
      <c r="D1">
        <f>MONTH(Дата_Сост)</f>
        <v>12</v>
      </c>
      <c r="E1">
        <f>DAY(Дата_Сост)</f>
        <v>17</v>
      </c>
    </row>
    <row r="2" spans="1:5">
      <c r="A2" t="s">
        <v>82</v>
      </c>
      <c r="B2" s="2">
        <v>45632.500787037039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2024-12-06T08:15:11Z</dcterms:modified>
</cp:coreProperties>
</file>