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5.12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'25.12.2024'!$A$3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46" i="1"/>
  <c r="CD43"/>
  <c r="CD34"/>
  <c r="CD27"/>
  <c r="CD24"/>
  <c r="CD15"/>
  <c r="CC46"/>
  <c r="A45"/>
  <c r="C45"/>
  <c r="CC43"/>
  <c r="A42"/>
  <c r="C42"/>
  <c r="A41"/>
  <c r="C41"/>
  <c r="A40"/>
  <c r="C40"/>
  <c r="A39"/>
  <c r="C39"/>
  <c r="A38"/>
  <c r="C38"/>
  <c r="A37"/>
  <c r="C37"/>
  <c r="A36"/>
  <c r="C36"/>
  <c r="CC34"/>
  <c r="A33"/>
  <c r="C33"/>
  <c r="A32"/>
  <c r="C32"/>
  <c r="A31"/>
  <c r="C31"/>
  <c r="A30"/>
  <c r="C30"/>
  <c r="CC27"/>
  <c r="A26"/>
  <c r="C26"/>
  <c r="CC24"/>
  <c r="A23"/>
  <c r="C23"/>
  <c r="A22"/>
  <c r="C22"/>
  <c r="A21"/>
  <c r="C21"/>
  <c r="A20"/>
  <c r="C20"/>
  <c r="A19"/>
  <c r="C19"/>
  <c r="A18"/>
  <c r="C18"/>
  <c r="A17"/>
  <c r="C17"/>
  <c r="CC15"/>
  <c r="A14"/>
  <c r="C14"/>
  <c r="A13"/>
  <c r="C13"/>
  <c r="A12"/>
  <c r="C12"/>
  <c r="A11"/>
  <c r="C11"/>
  <c r="B3"/>
  <c r="E1" i="2"/>
  <c r="A2" i="1" s="1"/>
  <c r="D1" i="2"/>
  <c r="C1"/>
</calcChain>
</file>

<file path=xl/sharedStrings.xml><?xml version="1.0" encoding="utf-8"?>
<sst xmlns="http://schemas.openxmlformats.org/spreadsheetml/2006/main" count="180" uniqueCount="151">
  <si>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</si>
  <si>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</si>
  <si>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</si>
  <si>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</si>
  <si>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</si>
  <si>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</si>
  <si>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</si>
  <si>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</si>
  <si>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</si>
  <si>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</si>
  <si>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</si>
  <si>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</si>
  <si>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</si>
  <si>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</si>
  <si>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</si>
  <si>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</si>
  <si>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</si>
  <si>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</si>
  <si>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</si>
  <si>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</si>
  <si>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</si>
  <si>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</si>
  <si>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</si>
  <si>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</si>
  <si>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</si>
  <si>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</si>
  <si>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</si>
  <si>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</si>
  <si>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</si>
  <si>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</si>
  <si>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</si>
  <si>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</si>
  <si>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</si>
  <si>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</si>
  <si>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</si>
  <si>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</si>
  <si>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</si>
  <si>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</si>
  <si>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</si>
  <si>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</si>
  <si>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</si>
  <si>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</si>
  <si>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</si>
  <si>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</si>
  <si>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</si>
  <si>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</si>
  <si>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</si>
  <si>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</si>
  <si>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</si>
  <si>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</si>
  <si>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</si>
  <si>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</si>
  <si>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</si>
  <si>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</si>
  <si>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</si>
  <si>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</si>
  <si>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</si>
  <si>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</si>
  <si>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</si>
  <si>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</si>
  <si>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</si>
  <si>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</si>
  <si>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</si>
  <si>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</si>
  <si>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</si>
  <si>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</si>
  <si>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</si>
  <si>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</si>
  <si>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</si>
  <si>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</si>
  <si>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</si>
  <si>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</si>
  <si>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</si>
  <si>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</si>
  <si>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</si>
  <si>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</si>
  <si>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</si>
  <si>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</si>
  <si>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</si>
  <si>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</si>
  <si>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</si>
  <si>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</si>
  <si>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</si>
  <si>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</si>
  <si>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</si>
  <si>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</si>
  <si>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</si>
  <si>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</si>
  <si>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</si>
  <si>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</si>
  <si>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</si>
  <si>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</si>
  <si>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</si>
  <si>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кукурузная молочная с маслом сливочным</t>
  </si>
  <si>
    <t>Яйцо отварное</t>
  </si>
  <si>
    <t>Хлеб пшеничный</t>
  </si>
  <si>
    <t>Чай (вариант 1)</t>
  </si>
  <si>
    <t>Итого за 'Завтрак с 7 до 11 лет'</t>
  </si>
  <si>
    <t>Обед  с 7 до 11 лет</t>
  </si>
  <si>
    <t>Салат из белокочанной капусты с кукурузой, луком и растительным маслом (вариант2)</t>
  </si>
  <si>
    <t>Суп картофельный  с пельменями.</t>
  </si>
  <si>
    <t>Картофельное пюре</t>
  </si>
  <si>
    <t>Биточки (котлеты) из мяса говядины (вариант1)</t>
  </si>
  <si>
    <t>Хлеб ржаной</t>
  </si>
  <si>
    <t>Компот из сухофруктов (вариант 2)</t>
  </si>
  <si>
    <t>Итого за 'Обед  с 7 до 11 лет'</t>
  </si>
  <si>
    <t>Полдник</t>
  </si>
  <si>
    <t>Яблоко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</si>
  <si>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</si>
  <si>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</si>
  <si>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</si>
  <si>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</si>
  <si>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</si>
  <si>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</si>
  <si>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</si>
  <si>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</si>
  <si>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</si>
  <si>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25.12.2024</t>
  </si>
  <si>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</si>
  <si>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</si>
  <si>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</si>
  <si>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</si>
  <si>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</si>
  <si>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</si>
  <si>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</si>
  <si>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</si>
  <si>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</si>
  <si>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</si>
  <si>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</si>
  <si>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</si>
  <si>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(71,47)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</si>
  <si>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</si>
  <si>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</si>
  <si>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</si>
  <si>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</si>
  <si>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</si>
  <si>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(104,38)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</si>
  <si>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</si>
  <si>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</si>
  <si>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</si>
  <si>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</si>
  <si>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</si>
  <si>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</si>
  <si>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</si>
  <si>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</si>
  <si>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</si>
  <si>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</si>
  <si>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</si>
  <si>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13</t>
  </si>
  <si>
    <t>Итого сумма с 12 и старше        220,00</t>
  </si>
  <si>
    <t>Итого сумма с 7 до 11 лет     191,00</t>
  </si>
</sst>
</file>

<file path=xl/styles.xml><?xml version="1.0" encoding="utf-8"?>
<styleSheet xmlns="http://schemas.openxmlformats.org/spreadsheetml/2006/main">
  <numFmts count="1">
    <numFmt numFmtId="17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6">
    <xf numFmtId="0" fontId="0" fillId="0" borderId="0" xfId="0"/>
    <xf numFmtId="0" fontId="1" fillId="0" borderId="0" xfId="0" applyFont="1"/>
    <xf numFmtId="17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A28" sqref="A28:IV28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23" t="s">
        <v>87</v>
      </c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</row>
    <row r="2" spans="1:96" s="1" customFormat="1" ht="20.25" customHeight="1">
      <c r="A2" s="24" t="str">
        <f>"МЕНЮ НА " &amp; Dop!E1 &amp; "." &amp;Dop!D1 &amp; "." &amp; Dop!C1 &amp; "г."</f>
        <v>МЕНЮ НА 25.12.2024г.</v>
      </c>
      <c r="B2" s="24"/>
      <c r="C2" s="24"/>
      <c r="D2" s="24"/>
      <c r="E2" s="24"/>
      <c r="F2" s="24"/>
      <c r="G2" s="24"/>
      <c r="H2" s="24"/>
      <c r="I2" s="24"/>
    </row>
    <row r="3" spans="1:96" s="6" customFormat="1">
      <c r="A3" s="4"/>
      <c r="B3" s="4" t="str">
        <f>"25 декабря 2024 г."</f>
        <v>25 декабря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25" t="s">
        <v>75</v>
      </c>
      <c r="B8" s="18" t="s">
        <v>0</v>
      </c>
      <c r="C8" s="18" t="s">
        <v>6</v>
      </c>
      <c r="D8" s="18" t="s">
        <v>2</v>
      </c>
      <c r="E8" s="18"/>
      <c r="F8" s="18" t="s">
        <v>8</v>
      </c>
      <c r="G8" s="18"/>
      <c r="H8" s="18" t="s">
        <v>7</v>
      </c>
      <c r="I8" s="19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21" t="s">
        <v>74</v>
      </c>
      <c r="X8" s="21"/>
      <c r="Y8" s="21"/>
      <c r="Z8" s="21"/>
      <c r="AA8" s="21" t="s">
        <v>76</v>
      </c>
      <c r="AB8" s="21"/>
      <c r="AC8" s="21"/>
      <c r="AD8" s="21"/>
      <c r="AE8" s="21"/>
      <c r="AF8" s="21"/>
      <c r="AG8" s="21"/>
      <c r="AH8" s="21"/>
      <c r="AI8" s="2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19" t="s">
        <v>89</v>
      </c>
      <c r="CR8" s="19" t="s">
        <v>88</v>
      </c>
    </row>
    <row r="9" spans="1:96" ht="21.6" customHeight="1">
      <c r="A9" s="26"/>
      <c r="B9" s="18"/>
      <c r="C9" s="18"/>
      <c r="D9" s="10" t="s">
        <v>1</v>
      </c>
      <c r="E9" s="10" t="s">
        <v>3</v>
      </c>
      <c r="F9" s="10" t="s">
        <v>1</v>
      </c>
      <c r="G9" s="10" t="s">
        <v>4</v>
      </c>
      <c r="H9" s="18"/>
      <c r="I9" s="20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20"/>
      <c r="CR9" s="20"/>
    </row>
    <row r="10" spans="1:96">
      <c r="B10" s="27" t="s">
        <v>92</v>
      </c>
      <c r="C10" s="16"/>
      <c r="D10" s="16"/>
      <c r="E10" s="16"/>
      <c r="F10" s="16"/>
      <c r="G10" s="16"/>
      <c r="H10" s="16"/>
      <c r="I10" s="16"/>
    </row>
    <row r="11" spans="1:96" s="32" customFormat="1" ht="24">
      <c r="A11" s="32" t="str">
        <f>"4/4"</f>
        <v>4/4</v>
      </c>
      <c r="B11" s="33" t="s">
        <v>93</v>
      </c>
      <c r="C11" s="34" t="str">
        <f>"220"</f>
        <v>220</v>
      </c>
      <c r="D11" s="34">
        <v>3.29</v>
      </c>
      <c r="E11" s="34">
        <v>3.23</v>
      </c>
      <c r="F11" s="34">
        <v>6.65</v>
      </c>
      <c r="G11" s="34">
        <v>0</v>
      </c>
      <c r="H11" s="34">
        <v>9.41</v>
      </c>
      <c r="I11" s="34">
        <v>107.94037539999999</v>
      </c>
      <c r="J11" s="35">
        <v>4.79</v>
      </c>
      <c r="K11" s="35">
        <v>0.12</v>
      </c>
      <c r="L11" s="35">
        <v>0</v>
      </c>
      <c r="M11" s="35">
        <v>0</v>
      </c>
      <c r="N11" s="35">
        <v>8.7899999999999991</v>
      </c>
      <c r="O11" s="35">
        <v>0</v>
      </c>
      <c r="P11" s="35">
        <v>0.62</v>
      </c>
      <c r="Q11" s="35">
        <v>0</v>
      </c>
      <c r="R11" s="35">
        <v>0</v>
      </c>
      <c r="S11" s="35">
        <v>0.11</v>
      </c>
      <c r="T11" s="35">
        <v>2.16</v>
      </c>
      <c r="U11" s="35">
        <v>483.66</v>
      </c>
      <c r="V11" s="35">
        <v>189.06</v>
      </c>
      <c r="W11" s="35">
        <v>135.91</v>
      </c>
      <c r="X11" s="35">
        <v>16.100000000000001</v>
      </c>
      <c r="Y11" s="35">
        <v>93.83</v>
      </c>
      <c r="Z11" s="35">
        <v>0.2</v>
      </c>
      <c r="AA11" s="35">
        <v>26.4</v>
      </c>
      <c r="AB11" s="35">
        <v>22</v>
      </c>
      <c r="AC11" s="35">
        <v>48.95</v>
      </c>
      <c r="AD11" s="35">
        <v>0.06</v>
      </c>
      <c r="AE11" s="35">
        <v>0.04</v>
      </c>
      <c r="AF11" s="35">
        <v>0.15</v>
      </c>
      <c r="AG11" s="35">
        <v>0.16</v>
      </c>
      <c r="AH11" s="35">
        <v>0.89</v>
      </c>
      <c r="AI11" s="35">
        <v>2.95</v>
      </c>
      <c r="AJ11" s="35">
        <v>0</v>
      </c>
      <c r="AK11" s="35">
        <v>170.72</v>
      </c>
      <c r="AL11" s="35">
        <v>168.61</v>
      </c>
      <c r="AM11" s="35">
        <v>289.33</v>
      </c>
      <c r="AN11" s="35">
        <v>231.89</v>
      </c>
      <c r="AO11" s="35">
        <v>77.400000000000006</v>
      </c>
      <c r="AP11" s="35">
        <v>136.86000000000001</v>
      </c>
      <c r="AQ11" s="35">
        <v>46.69</v>
      </c>
      <c r="AR11" s="35">
        <v>153.13999999999999</v>
      </c>
      <c r="AS11" s="35">
        <v>1.88</v>
      </c>
      <c r="AT11" s="35">
        <v>1.36</v>
      </c>
      <c r="AU11" s="35">
        <v>2.96</v>
      </c>
      <c r="AV11" s="35">
        <v>1.81</v>
      </c>
      <c r="AW11" s="35">
        <v>1.25</v>
      </c>
      <c r="AX11" s="35">
        <v>7.4</v>
      </c>
      <c r="AY11" s="35">
        <v>0</v>
      </c>
      <c r="AZ11" s="35">
        <v>2.4900000000000002</v>
      </c>
      <c r="BA11" s="35">
        <v>2.8</v>
      </c>
      <c r="BB11" s="35">
        <v>192.43</v>
      </c>
      <c r="BC11" s="35">
        <v>27.4</v>
      </c>
      <c r="BD11" s="35">
        <v>0.13</v>
      </c>
      <c r="BE11" s="35">
        <v>0.06</v>
      </c>
      <c r="BF11" s="35">
        <v>0.03</v>
      </c>
      <c r="BG11" s="35">
        <v>7.0000000000000007E-2</v>
      </c>
      <c r="BH11" s="35">
        <v>0.08</v>
      </c>
      <c r="BI11" s="35">
        <v>0.38</v>
      </c>
      <c r="BJ11" s="35">
        <v>0</v>
      </c>
      <c r="BK11" s="35">
        <v>1.08</v>
      </c>
      <c r="BL11" s="35">
        <v>0</v>
      </c>
      <c r="BM11" s="35">
        <v>0.33</v>
      </c>
      <c r="BN11" s="35">
        <v>0</v>
      </c>
      <c r="BO11" s="35">
        <v>0</v>
      </c>
      <c r="BP11" s="35">
        <v>0</v>
      </c>
      <c r="BQ11" s="35">
        <v>7.0000000000000007E-2</v>
      </c>
      <c r="BR11" s="35">
        <v>0.11</v>
      </c>
      <c r="BS11" s="35">
        <v>0.88</v>
      </c>
      <c r="BT11" s="35">
        <v>0</v>
      </c>
      <c r="BU11" s="35">
        <v>0</v>
      </c>
      <c r="BV11" s="35">
        <v>0.05</v>
      </c>
      <c r="BW11" s="35">
        <v>0.01</v>
      </c>
      <c r="BX11" s="35">
        <v>0</v>
      </c>
      <c r="BY11" s="35">
        <v>0</v>
      </c>
      <c r="BZ11" s="35">
        <v>0</v>
      </c>
      <c r="CA11" s="35">
        <v>0</v>
      </c>
      <c r="CB11" s="35">
        <v>222.79</v>
      </c>
      <c r="CC11" s="34">
        <v>26.05</v>
      </c>
      <c r="CE11" s="32">
        <v>30.07</v>
      </c>
      <c r="CG11" s="32">
        <v>43.2</v>
      </c>
      <c r="CH11" s="32">
        <v>23.05</v>
      </c>
      <c r="CI11" s="32">
        <v>33.119999999999997</v>
      </c>
      <c r="CJ11" s="32">
        <v>957.33</v>
      </c>
      <c r="CK11" s="32">
        <v>452.51</v>
      </c>
      <c r="CL11" s="32">
        <v>704.92</v>
      </c>
      <c r="CM11" s="32">
        <v>25.6</v>
      </c>
      <c r="CN11" s="32">
        <v>16.64</v>
      </c>
      <c r="CO11" s="32">
        <v>21.12</v>
      </c>
      <c r="CP11" s="32">
        <v>4.4000000000000004</v>
      </c>
      <c r="CQ11" s="32">
        <v>1.1000000000000001</v>
      </c>
      <c r="CR11" s="32">
        <v>15.79</v>
      </c>
    </row>
    <row r="12" spans="1:96" s="32" customFormat="1">
      <c r="A12" s="32" t="str">
        <f>"1/6"</f>
        <v>1/6</v>
      </c>
      <c r="B12" s="33" t="s">
        <v>94</v>
      </c>
      <c r="C12" s="34" t="str">
        <f>"40"</f>
        <v>40</v>
      </c>
      <c r="D12" s="34">
        <v>5.08</v>
      </c>
      <c r="E12" s="34">
        <v>5.08</v>
      </c>
      <c r="F12" s="34">
        <v>4.5999999999999996</v>
      </c>
      <c r="G12" s="34">
        <v>0</v>
      </c>
      <c r="H12" s="34">
        <v>0.28000000000000003</v>
      </c>
      <c r="I12" s="34">
        <v>62.783999999999999</v>
      </c>
      <c r="J12" s="35">
        <v>1.2</v>
      </c>
      <c r="K12" s="35">
        <v>0</v>
      </c>
      <c r="L12" s="35">
        <v>0</v>
      </c>
      <c r="M12" s="35">
        <v>0</v>
      </c>
      <c r="N12" s="35">
        <v>0.28000000000000003</v>
      </c>
      <c r="O12" s="35">
        <v>0</v>
      </c>
      <c r="P12" s="35">
        <v>0</v>
      </c>
      <c r="Q12" s="35">
        <v>0</v>
      </c>
      <c r="R12" s="35">
        <v>0</v>
      </c>
      <c r="S12" s="35">
        <v>0</v>
      </c>
      <c r="T12" s="35">
        <v>0.4</v>
      </c>
      <c r="U12" s="35">
        <v>53.6</v>
      </c>
      <c r="V12" s="35">
        <v>56</v>
      </c>
      <c r="W12" s="35">
        <v>22</v>
      </c>
      <c r="X12" s="35">
        <v>4.8</v>
      </c>
      <c r="Y12" s="35">
        <v>76.8</v>
      </c>
      <c r="Z12" s="35">
        <v>1</v>
      </c>
      <c r="AA12" s="35">
        <v>100</v>
      </c>
      <c r="AB12" s="35">
        <v>24</v>
      </c>
      <c r="AC12" s="35">
        <v>104</v>
      </c>
      <c r="AD12" s="35">
        <v>0.24</v>
      </c>
      <c r="AE12" s="35">
        <v>0.03</v>
      </c>
      <c r="AF12" s="35">
        <v>0.18</v>
      </c>
      <c r="AG12" s="35">
        <v>0.08</v>
      </c>
      <c r="AH12" s="35">
        <v>1.44</v>
      </c>
      <c r="AI12" s="35">
        <v>0</v>
      </c>
      <c r="AJ12" s="35">
        <v>0</v>
      </c>
      <c r="AK12" s="35">
        <v>308.8</v>
      </c>
      <c r="AL12" s="35">
        <v>238.8</v>
      </c>
      <c r="AM12" s="35">
        <v>432.4</v>
      </c>
      <c r="AN12" s="35">
        <v>361.2</v>
      </c>
      <c r="AO12" s="35">
        <v>169.6</v>
      </c>
      <c r="AP12" s="35">
        <v>244</v>
      </c>
      <c r="AQ12" s="35">
        <v>81.599999999999994</v>
      </c>
      <c r="AR12" s="35">
        <v>260.8</v>
      </c>
      <c r="AS12" s="35">
        <v>284</v>
      </c>
      <c r="AT12" s="35">
        <v>314.8</v>
      </c>
      <c r="AU12" s="35">
        <v>491.6</v>
      </c>
      <c r="AV12" s="35">
        <v>136</v>
      </c>
      <c r="AW12" s="35">
        <v>166.4</v>
      </c>
      <c r="AX12" s="35">
        <v>709.2</v>
      </c>
      <c r="AY12" s="35">
        <v>5.6</v>
      </c>
      <c r="AZ12" s="35">
        <v>158.4</v>
      </c>
      <c r="BA12" s="35">
        <v>371.2</v>
      </c>
      <c r="BB12" s="35">
        <v>190.4</v>
      </c>
      <c r="BC12" s="35">
        <v>117.2</v>
      </c>
      <c r="BD12" s="35">
        <v>0</v>
      </c>
      <c r="BE12" s="35">
        <v>0</v>
      </c>
      <c r="BF12" s="35">
        <v>0</v>
      </c>
      <c r="BG12" s="35">
        <v>0</v>
      </c>
      <c r="BH12" s="35">
        <v>0</v>
      </c>
      <c r="BI12" s="35">
        <v>0</v>
      </c>
      <c r="BJ12" s="35">
        <v>0</v>
      </c>
      <c r="BK12" s="35">
        <v>0</v>
      </c>
      <c r="BL12" s="35">
        <v>0</v>
      </c>
      <c r="BM12" s="35">
        <v>0</v>
      </c>
      <c r="BN12" s="35">
        <v>0</v>
      </c>
      <c r="BO12" s="35">
        <v>0</v>
      </c>
      <c r="BP12" s="35">
        <v>0</v>
      </c>
      <c r="BQ12" s="35">
        <v>0</v>
      </c>
      <c r="BR12" s="35">
        <v>0</v>
      </c>
      <c r="BS12" s="35">
        <v>0</v>
      </c>
      <c r="BT12" s="35">
        <v>0</v>
      </c>
      <c r="BU12" s="35">
        <v>0</v>
      </c>
      <c r="BV12" s="35">
        <v>0</v>
      </c>
      <c r="BW12" s="35">
        <v>0</v>
      </c>
      <c r="BX12" s="35">
        <v>0</v>
      </c>
      <c r="BY12" s="35">
        <v>0</v>
      </c>
      <c r="BZ12" s="35">
        <v>0</v>
      </c>
      <c r="CA12" s="35">
        <v>0</v>
      </c>
      <c r="CB12" s="35">
        <v>29.64</v>
      </c>
      <c r="CC12" s="34">
        <v>15.68</v>
      </c>
      <c r="CE12" s="32">
        <v>104</v>
      </c>
      <c r="CG12" s="32">
        <v>5.65</v>
      </c>
      <c r="CH12" s="32">
        <v>4.75</v>
      </c>
      <c r="CI12" s="32">
        <v>5.2</v>
      </c>
      <c r="CJ12" s="32">
        <v>810</v>
      </c>
      <c r="CK12" s="32">
        <v>517.5</v>
      </c>
      <c r="CL12" s="32">
        <v>663.75</v>
      </c>
      <c r="CM12" s="32">
        <v>2.5</v>
      </c>
      <c r="CN12" s="32">
        <v>1.75</v>
      </c>
      <c r="CO12" s="32">
        <v>2.13</v>
      </c>
      <c r="CP12" s="32">
        <v>0</v>
      </c>
      <c r="CQ12" s="32">
        <v>0</v>
      </c>
      <c r="CR12" s="32">
        <v>9.5</v>
      </c>
    </row>
    <row r="13" spans="1:96" s="32" customFormat="1">
      <c r="A13" s="32" t="str">
        <f>"2"</f>
        <v>2</v>
      </c>
      <c r="B13" s="33" t="s">
        <v>95</v>
      </c>
      <c r="C13" s="34" t="str">
        <f>"50"</f>
        <v>50</v>
      </c>
      <c r="D13" s="34">
        <v>3.31</v>
      </c>
      <c r="E13" s="34">
        <v>0</v>
      </c>
      <c r="F13" s="34">
        <v>0.33</v>
      </c>
      <c r="G13" s="34">
        <v>0.33</v>
      </c>
      <c r="H13" s="34">
        <v>23.45</v>
      </c>
      <c r="I13" s="34">
        <v>111.95049999999999</v>
      </c>
      <c r="J13" s="35">
        <v>0</v>
      </c>
      <c r="K13" s="35">
        <v>0</v>
      </c>
      <c r="L13" s="35">
        <v>0</v>
      </c>
      <c r="M13" s="35">
        <v>0</v>
      </c>
      <c r="N13" s="35">
        <v>0.55000000000000004</v>
      </c>
      <c r="O13" s="35">
        <v>22.8</v>
      </c>
      <c r="P13" s="35">
        <v>0.1</v>
      </c>
      <c r="Q13" s="35">
        <v>0</v>
      </c>
      <c r="R13" s="35">
        <v>0</v>
      </c>
      <c r="S13" s="35">
        <v>0</v>
      </c>
      <c r="T13" s="35">
        <v>0.9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35">
        <v>0</v>
      </c>
      <c r="AA13" s="35">
        <v>0</v>
      </c>
      <c r="AB13" s="35">
        <v>0</v>
      </c>
      <c r="AC13" s="35">
        <v>0</v>
      </c>
      <c r="AD13" s="35">
        <v>0</v>
      </c>
      <c r="AE13" s="35">
        <v>0</v>
      </c>
      <c r="AF13" s="35">
        <v>0</v>
      </c>
      <c r="AG13" s="35">
        <v>0</v>
      </c>
      <c r="AH13" s="35">
        <v>0</v>
      </c>
      <c r="AI13" s="35">
        <v>0</v>
      </c>
      <c r="AJ13" s="35">
        <v>0</v>
      </c>
      <c r="AK13" s="35">
        <v>159.65</v>
      </c>
      <c r="AL13" s="35">
        <v>166.17</v>
      </c>
      <c r="AM13" s="35">
        <v>254.48</v>
      </c>
      <c r="AN13" s="35">
        <v>84.39</v>
      </c>
      <c r="AO13" s="35">
        <v>50.03</v>
      </c>
      <c r="AP13" s="35">
        <v>100.05</v>
      </c>
      <c r="AQ13" s="35">
        <v>37.85</v>
      </c>
      <c r="AR13" s="35">
        <v>180.96</v>
      </c>
      <c r="AS13" s="35">
        <v>112.23</v>
      </c>
      <c r="AT13" s="35">
        <v>156.6</v>
      </c>
      <c r="AU13" s="35">
        <v>129.19999999999999</v>
      </c>
      <c r="AV13" s="35">
        <v>67.86</v>
      </c>
      <c r="AW13" s="35">
        <v>120.06</v>
      </c>
      <c r="AX13" s="35">
        <v>1003.98</v>
      </c>
      <c r="AY13" s="35">
        <v>0</v>
      </c>
      <c r="AZ13" s="35">
        <v>327.12</v>
      </c>
      <c r="BA13" s="35">
        <v>142.25</v>
      </c>
      <c r="BB13" s="35">
        <v>94.4</v>
      </c>
      <c r="BC13" s="35">
        <v>74.819999999999993</v>
      </c>
      <c r="BD13" s="35">
        <v>0</v>
      </c>
      <c r="BE13" s="35">
        <v>0</v>
      </c>
      <c r="BF13" s="35">
        <v>0</v>
      </c>
      <c r="BG13" s="35">
        <v>0</v>
      </c>
      <c r="BH13" s="35">
        <v>0</v>
      </c>
      <c r="BI13" s="35">
        <v>0</v>
      </c>
      <c r="BJ13" s="35">
        <v>0</v>
      </c>
      <c r="BK13" s="35">
        <v>0.04</v>
      </c>
      <c r="BL13" s="35">
        <v>0</v>
      </c>
      <c r="BM13" s="35">
        <v>0</v>
      </c>
      <c r="BN13" s="35">
        <v>0</v>
      </c>
      <c r="BO13" s="35">
        <v>0</v>
      </c>
      <c r="BP13" s="35">
        <v>0</v>
      </c>
      <c r="BQ13" s="35">
        <v>0</v>
      </c>
      <c r="BR13" s="35">
        <v>0</v>
      </c>
      <c r="BS13" s="35">
        <v>0.03</v>
      </c>
      <c r="BT13" s="35">
        <v>0</v>
      </c>
      <c r="BU13" s="35">
        <v>0</v>
      </c>
      <c r="BV13" s="35">
        <v>0.14000000000000001</v>
      </c>
      <c r="BW13" s="35">
        <v>0.01</v>
      </c>
      <c r="BX13" s="35">
        <v>0</v>
      </c>
      <c r="BY13" s="35">
        <v>0</v>
      </c>
      <c r="BZ13" s="35">
        <v>0</v>
      </c>
      <c r="CA13" s="35">
        <v>0</v>
      </c>
      <c r="CB13" s="35">
        <v>19.55</v>
      </c>
      <c r="CC13" s="34">
        <v>3.17</v>
      </c>
      <c r="CE13" s="32">
        <v>0</v>
      </c>
      <c r="CG13" s="32">
        <v>0</v>
      </c>
      <c r="CH13" s="32">
        <v>0</v>
      </c>
      <c r="CI13" s="32">
        <v>0</v>
      </c>
      <c r="CJ13" s="32">
        <v>438.82</v>
      </c>
      <c r="CK13" s="32">
        <v>169.06</v>
      </c>
      <c r="CL13" s="32">
        <v>303.94</v>
      </c>
      <c r="CM13" s="32">
        <v>3.51</v>
      </c>
      <c r="CN13" s="32">
        <v>3.51</v>
      </c>
      <c r="CO13" s="32">
        <v>3.51</v>
      </c>
      <c r="CP13" s="32">
        <v>0</v>
      </c>
      <c r="CQ13" s="32">
        <v>0</v>
      </c>
      <c r="CR13" s="32">
        <v>2.64</v>
      </c>
    </row>
    <row r="14" spans="1:96" s="28" customFormat="1">
      <c r="A14" s="28" t="str">
        <f>"27/10"</f>
        <v>27/10</v>
      </c>
      <c r="B14" s="29" t="s">
        <v>96</v>
      </c>
      <c r="C14" s="30" t="str">
        <f>"200"</f>
        <v>200</v>
      </c>
      <c r="D14" s="30">
        <v>0.1</v>
      </c>
      <c r="E14" s="30">
        <v>0</v>
      </c>
      <c r="F14" s="30">
        <v>0.02</v>
      </c>
      <c r="G14" s="30">
        <v>0.02</v>
      </c>
      <c r="H14" s="30">
        <v>5.94</v>
      </c>
      <c r="I14" s="30">
        <v>23.095202</v>
      </c>
      <c r="J14" s="31">
        <v>0</v>
      </c>
      <c r="K14" s="31">
        <v>0</v>
      </c>
      <c r="L14" s="31">
        <v>0</v>
      </c>
      <c r="M14" s="31">
        <v>0</v>
      </c>
      <c r="N14" s="31">
        <v>5.89</v>
      </c>
      <c r="O14" s="31">
        <v>0</v>
      </c>
      <c r="P14" s="31">
        <v>0.05</v>
      </c>
      <c r="Q14" s="31">
        <v>0</v>
      </c>
      <c r="R14" s="31">
        <v>0</v>
      </c>
      <c r="S14" s="31">
        <v>0</v>
      </c>
      <c r="T14" s="31">
        <v>0.03</v>
      </c>
      <c r="U14" s="31">
        <v>0.06</v>
      </c>
      <c r="V14" s="31">
        <v>0.18</v>
      </c>
      <c r="W14" s="31">
        <v>0.17</v>
      </c>
      <c r="X14" s="31">
        <v>0</v>
      </c>
      <c r="Y14" s="31">
        <v>0</v>
      </c>
      <c r="Z14" s="31">
        <v>0.02</v>
      </c>
      <c r="AA14" s="31">
        <v>0</v>
      </c>
      <c r="AB14" s="31">
        <v>0</v>
      </c>
      <c r="AC14" s="31">
        <v>0</v>
      </c>
      <c r="AD14" s="31">
        <v>0</v>
      </c>
      <c r="AE14" s="31">
        <v>0</v>
      </c>
      <c r="AF14" s="31">
        <v>0</v>
      </c>
      <c r="AG14" s="31">
        <v>0</v>
      </c>
      <c r="AH14" s="31">
        <v>0</v>
      </c>
      <c r="AI14" s="31">
        <v>0</v>
      </c>
      <c r="AJ14" s="31">
        <v>0</v>
      </c>
      <c r="AK14" s="31">
        <v>0</v>
      </c>
      <c r="AL14" s="31">
        <v>0</v>
      </c>
      <c r="AM14" s="31">
        <v>0</v>
      </c>
      <c r="AN14" s="31">
        <v>0</v>
      </c>
      <c r="AO14" s="31">
        <v>0</v>
      </c>
      <c r="AP14" s="31">
        <v>0</v>
      </c>
      <c r="AQ14" s="31">
        <v>0</v>
      </c>
      <c r="AR14" s="31">
        <v>0</v>
      </c>
      <c r="AS14" s="31">
        <v>0</v>
      </c>
      <c r="AT14" s="31">
        <v>0</v>
      </c>
      <c r="AU14" s="31">
        <v>0</v>
      </c>
      <c r="AV14" s="31">
        <v>0</v>
      </c>
      <c r="AW14" s="31">
        <v>0</v>
      </c>
      <c r="AX14" s="31">
        <v>0</v>
      </c>
      <c r="AY14" s="31">
        <v>0</v>
      </c>
      <c r="AZ14" s="31">
        <v>0</v>
      </c>
      <c r="BA14" s="31">
        <v>0</v>
      </c>
      <c r="BB14" s="31">
        <v>0</v>
      </c>
      <c r="BC14" s="31">
        <v>0</v>
      </c>
      <c r="BD14" s="31">
        <v>0</v>
      </c>
      <c r="BE14" s="31">
        <v>0</v>
      </c>
      <c r="BF14" s="31">
        <v>0</v>
      </c>
      <c r="BG14" s="31">
        <v>0</v>
      </c>
      <c r="BH14" s="31">
        <v>0</v>
      </c>
      <c r="BI14" s="31">
        <v>0</v>
      </c>
      <c r="BJ14" s="31">
        <v>0</v>
      </c>
      <c r="BK14" s="31">
        <v>0</v>
      </c>
      <c r="BL14" s="31">
        <v>0</v>
      </c>
      <c r="BM14" s="31">
        <v>0</v>
      </c>
      <c r="BN14" s="31">
        <v>0</v>
      </c>
      <c r="BO14" s="31">
        <v>0</v>
      </c>
      <c r="BP14" s="31">
        <v>0</v>
      </c>
      <c r="BQ14" s="31">
        <v>0</v>
      </c>
      <c r="BR14" s="31">
        <v>0</v>
      </c>
      <c r="BS14" s="31">
        <v>0</v>
      </c>
      <c r="BT14" s="31">
        <v>0</v>
      </c>
      <c r="BU14" s="31">
        <v>0</v>
      </c>
      <c r="BV14" s="31">
        <v>0</v>
      </c>
      <c r="BW14" s="31">
        <v>0</v>
      </c>
      <c r="BX14" s="31">
        <v>0</v>
      </c>
      <c r="BY14" s="31">
        <v>0</v>
      </c>
      <c r="BZ14" s="31">
        <v>0</v>
      </c>
      <c r="CA14" s="31">
        <v>0</v>
      </c>
      <c r="CB14" s="31">
        <v>200.05</v>
      </c>
      <c r="CC14" s="30">
        <v>1.1299999999999999</v>
      </c>
      <c r="CE14" s="28">
        <v>0</v>
      </c>
      <c r="CG14" s="28">
        <v>0.6</v>
      </c>
      <c r="CH14" s="28">
        <v>0.6</v>
      </c>
      <c r="CI14" s="28">
        <v>0.6</v>
      </c>
      <c r="CJ14" s="28">
        <v>60</v>
      </c>
      <c r="CK14" s="28">
        <v>24.6</v>
      </c>
      <c r="CL14" s="28">
        <v>42.3</v>
      </c>
      <c r="CM14" s="28">
        <v>6.54</v>
      </c>
      <c r="CN14" s="28">
        <v>3.84</v>
      </c>
      <c r="CO14" s="28">
        <v>5.19</v>
      </c>
      <c r="CP14" s="28">
        <v>6</v>
      </c>
      <c r="CQ14" s="28">
        <v>0</v>
      </c>
      <c r="CR14" s="28">
        <v>0.68</v>
      </c>
    </row>
    <row r="15" spans="1:96" s="36" customFormat="1" ht="11.4">
      <c r="B15" s="37" t="s">
        <v>97</v>
      </c>
      <c r="C15" s="38"/>
      <c r="D15" s="38">
        <v>11.77</v>
      </c>
      <c r="E15" s="38">
        <v>8.31</v>
      </c>
      <c r="F15" s="38">
        <v>11.6</v>
      </c>
      <c r="G15" s="38">
        <v>0.35</v>
      </c>
      <c r="H15" s="38">
        <v>39.08</v>
      </c>
      <c r="I15" s="38">
        <v>305.77</v>
      </c>
      <c r="J15" s="39">
        <v>5.99</v>
      </c>
      <c r="K15" s="39">
        <v>0.12</v>
      </c>
      <c r="L15" s="39">
        <v>0</v>
      </c>
      <c r="M15" s="39">
        <v>0</v>
      </c>
      <c r="N15" s="39">
        <v>15.51</v>
      </c>
      <c r="O15" s="39">
        <v>22.8</v>
      </c>
      <c r="P15" s="39">
        <v>0.77</v>
      </c>
      <c r="Q15" s="39">
        <v>0</v>
      </c>
      <c r="R15" s="39">
        <v>0</v>
      </c>
      <c r="S15" s="39">
        <v>0.11</v>
      </c>
      <c r="T15" s="39">
        <v>3.5</v>
      </c>
      <c r="U15" s="39">
        <v>537.32000000000005</v>
      </c>
      <c r="V15" s="39">
        <v>245.24</v>
      </c>
      <c r="W15" s="39">
        <v>158.08000000000001</v>
      </c>
      <c r="X15" s="39">
        <v>20.9</v>
      </c>
      <c r="Y15" s="39">
        <v>170.63</v>
      </c>
      <c r="Z15" s="39">
        <v>1.22</v>
      </c>
      <c r="AA15" s="39">
        <v>126.4</v>
      </c>
      <c r="AB15" s="39">
        <v>46</v>
      </c>
      <c r="AC15" s="39">
        <v>152.94999999999999</v>
      </c>
      <c r="AD15" s="39">
        <v>0.3</v>
      </c>
      <c r="AE15" s="39">
        <v>7.0000000000000007E-2</v>
      </c>
      <c r="AF15" s="39">
        <v>0.32</v>
      </c>
      <c r="AG15" s="39">
        <v>0.24</v>
      </c>
      <c r="AH15" s="39">
        <v>2.33</v>
      </c>
      <c r="AI15" s="39">
        <v>2.95</v>
      </c>
      <c r="AJ15" s="39">
        <v>0</v>
      </c>
      <c r="AK15" s="39">
        <v>639.16999999999996</v>
      </c>
      <c r="AL15" s="39">
        <v>573.58000000000004</v>
      </c>
      <c r="AM15" s="39">
        <v>976.2</v>
      </c>
      <c r="AN15" s="39">
        <v>677.48</v>
      </c>
      <c r="AO15" s="39">
        <v>297.02</v>
      </c>
      <c r="AP15" s="39">
        <v>480.91</v>
      </c>
      <c r="AQ15" s="39">
        <v>166.13</v>
      </c>
      <c r="AR15" s="39">
        <v>594.9</v>
      </c>
      <c r="AS15" s="39">
        <v>398.11</v>
      </c>
      <c r="AT15" s="39">
        <v>472.76</v>
      </c>
      <c r="AU15" s="39">
        <v>623.76</v>
      </c>
      <c r="AV15" s="39">
        <v>205.67</v>
      </c>
      <c r="AW15" s="39">
        <v>287.70999999999998</v>
      </c>
      <c r="AX15" s="39">
        <v>1720.58</v>
      </c>
      <c r="AY15" s="39">
        <v>5.6</v>
      </c>
      <c r="AZ15" s="39">
        <v>488.01</v>
      </c>
      <c r="BA15" s="39">
        <v>516.24</v>
      </c>
      <c r="BB15" s="39">
        <v>477.23</v>
      </c>
      <c r="BC15" s="39">
        <v>219.42</v>
      </c>
      <c r="BD15" s="39">
        <v>0.13</v>
      </c>
      <c r="BE15" s="39">
        <v>0.06</v>
      </c>
      <c r="BF15" s="39">
        <v>0.03</v>
      </c>
      <c r="BG15" s="39">
        <v>7.0000000000000007E-2</v>
      </c>
      <c r="BH15" s="39">
        <v>0.08</v>
      </c>
      <c r="BI15" s="39">
        <v>0.38</v>
      </c>
      <c r="BJ15" s="39">
        <v>0</v>
      </c>
      <c r="BK15" s="39">
        <v>1.1200000000000001</v>
      </c>
      <c r="BL15" s="39">
        <v>0</v>
      </c>
      <c r="BM15" s="39">
        <v>0.33</v>
      </c>
      <c r="BN15" s="39">
        <v>0</v>
      </c>
      <c r="BO15" s="39">
        <v>0</v>
      </c>
      <c r="BP15" s="39">
        <v>0</v>
      </c>
      <c r="BQ15" s="39">
        <v>7.0000000000000007E-2</v>
      </c>
      <c r="BR15" s="39">
        <v>0.12</v>
      </c>
      <c r="BS15" s="39">
        <v>0.91</v>
      </c>
      <c r="BT15" s="39">
        <v>0</v>
      </c>
      <c r="BU15" s="39">
        <v>0</v>
      </c>
      <c r="BV15" s="39">
        <v>0.19</v>
      </c>
      <c r="BW15" s="39">
        <v>0.02</v>
      </c>
      <c r="BX15" s="39">
        <v>0</v>
      </c>
      <c r="BY15" s="39">
        <v>0</v>
      </c>
      <c r="BZ15" s="39">
        <v>0</v>
      </c>
      <c r="CA15" s="39">
        <v>0</v>
      </c>
      <c r="CB15" s="39">
        <v>472.03</v>
      </c>
      <c r="CC15" s="38">
        <f>SUM($CC$10:$CC$14)</f>
        <v>46.030000000000008</v>
      </c>
      <c r="CD15" s="36">
        <f>$I$15/$I$47*100</f>
        <v>12.791636511196918</v>
      </c>
      <c r="CE15" s="36">
        <v>134.07</v>
      </c>
      <c r="CG15" s="36">
        <v>49.45</v>
      </c>
      <c r="CH15" s="36">
        <v>28.4</v>
      </c>
      <c r="CI15" s="36">
        <v>38.92</v>
      </c>
      <c r="CJ15" s="36">
        <v>2266.15</v>
      </c>
      <c r="CK15" s="36">
        <v>1163.67</v>
      </c>
      <c r="CL15" s="36">
        <v>1714.91</v>
      </c>
      <c r="CM15" s="36">
        <v>38.15</v>
      </c>
      <c r="CN15" s="36">
        <v>25.74</v>
      </c>
      <c r="CO15" s="36">
        <v>31.94</v>
      </c>
      <c r="CP15" s="36">
        <v>10.4</v>
      </c>
      <c r="CQ15" s="36">
        <v>1.1000000000000001</v>
      </c>
    </row>
    <row r="16" spans="1:96">
      <c r="B16" s="27" t="s">
        <v>98</v>
      </c>
      <c r="C16" s="16"/>
      <c r="D16" s="16"/>
      <c r="E16" s="16"/>
      <c r="F16" s="16"/>
      <c r="G16" s="16"/>
      <c r="H16" s="16"/>
      <c r="I16" s="16"/>
    </row>
    <row r="17" spans="1:96" s="32" customFormat="1" ht="36">
      <c r="A17" s="32" t="str">
        <f>"5/1"</f>
        <v>5/1</v>
      </c>
      <c r="B17" s="33" t="s">
        <v>99</v>
      </c>
      <c r="C17" s="34" t="str">
        <f>"60"</f>
        <v>60</v>
      </c>
      <c r="D17" s="34">
        <v>1.01</v>
      </c>
      <c r="E17" s="34">
        <v>0</v>
      </c>
      <c r="F17" s="34">
        <v>3.62</v>
      </c>
      <c r="G17" s="34">
        <v>3.62</v>
      </c>
      <c r="H17" s="34">
        <v>6.22</v>
      </c>
      <c r="I17" s="34">
        <v>59.312853599999997</v>
      </c>
      <c r="J17" s="35">
        <v>0.45</v>
      </c>
      <c r="K17" s="35">
        <v>2.34</v>
      </c>
      <c r="L17" s="35">
        <v>0</v>
      </c>
      <c r="M17" s="35">
        <v>0</v>
      </c>
      <c r="N17" s="35">
        <v>4.04</v>
      </c>
      <c r="O17" s="35">
        <v>1.24</v>
      </c>
      <c r="P17" s="35">
        <v>0.93</v>
      </c>
      <c r="Q17" s="35">
        <v>0</v>
      </c>
      <c r="R17" s="35">
        <v>0</v>
      </c>
      <c r="S17" s="35">
        <v>0.12</v>
      </c>
      <c r="T17" s="35">
        <v>0.78</v>
      </c>
      <c r="U17" s="35">
        <v>118.81</v>
      </c>
      <c r="V17" s="35">
        <v>118.41</v>
      </c>
      <c r="W17" s="35">
        <v>20.190000000000001</v>
      </c>
      <c r="X17" s="35">
        <v>6.57</v>
      </c>
      <c r="Y17" s="35">
        <v>14.16</v>
      </c>
      <c r="Z17" s="35">
        <v>0.27</v>
      </c>
      <c r="AA17" s="35">
        <v>0</v>
      </c>
      <c r="AB17" s="35">
        <v>7.41</v>
      </c>
      <c r="AC17" s="35">
        <v>1.1299999999999999</v>
      </c>
      <c r="AD17" s="35">
        <v>1.63</v>
      </c>
      <c r="AE17" s="35">
        <v>0.01</v>
      </c>
      <c r="AF17" s="35">
        <v>0.02</v>
      </c>
      <c r="AG17" s="35">
        <v>0.27</v>
      </c>
      <c r="AH17" s="35">
        <v>0.36</v>
      </c>
      <c r="AI17" s="35">
        <v>17.079999999999998</v>
      </c>
      <c r="AJ17" s="35">
        <v>0</v>
      </c>
      <c r="AK17" s="35">
        <v>21.49</v>
      </c>
      <c r="AL17" s="35">
        <v>18.52</v>
      </c>
      <c r="AM17" s="35">
        <v>23.71</v>
      </c>
      <c r="AN17" s="35">
        <v>22.6</v>
      </c>
      <c r="AO17" s="35">
        <v>8.15</v>
      </c>
      <c r="AP17" s="35">
        <v>16.670000000000002</v>
      </c>
      <c r="AQ17" s="35">
        <v>3.71</v>
      </c>
      <c r="AR17" s="35">
        <v>20.75</v>
      </c>
      <c r="AS17" s="35">
        <v>26.3</v>
      </c>
      <c r="AT17" s="35">
        <v>31.49</v>
      </c>
      <c r="AU17" s="35">
        <v>63.72</v>
      </c>
      <c r="AV17" s="35">
        <v>10.38</v>
      </c>
      <c r="AW17" s="35">
        <v>17.41</v>
      </c>
      <c r="AX17" s="35">
        <v>101.88</v>
      </c>
      <c r="AY17" s="35">
        <v>0</v>
      </c>
      <c r="AZ17" s="35">
        <v>21.86</v>
      </c>
      <c r="BA17" s="35">
        <v>21.86</v>
      </c>
      <c r="BB17" s="35">
        <v>18.52</v>
      </c>
      <c r="BC17" s="35">
        <v>7.41</v>
      </c>
      <c r="BD17" s="35">
        <v>0</v>
      </c>
      <c r="BE17" s="35">
        <v>0</v>
      </c>
      <c r="BF17" s="35">
        <v>0</v>
      </c>
      <c r="BG17" s="35">
        <v>0</v>
      </c>
      <c r="BH17" s="35">
        <v>0</v>
      </c>
      <c r="BI17" s="35">
        <v>0</v>
      </c>
      <c r="BJ17" s="35">
        <v>0</v>
      </c>
      <c r="BK17" s="35">
        <v>0.22</v>
      </c>
      <c r="BL17" s="35">
        <v>0</v>
      </c>
      <c r="BM17" s="35">
        <v>0.14000000000000001</v>
      </c>
      <c r="BN17" s="35">
        <v>0.01</v>
      </c>
      <c r="BO17" s="35">
        <v>0.02</v>
      </c>
      <c r="BP17" s="35">
        <v>0</v>
      </c>
      <c r="BQ17" s="35">
        <v>0</v>
      </c>
      <c r="BR17" s="35">
        <v>0</v>
      </c>
      <c r="BS17" s="35">
        <v>0.84</v>
      </c>
      <c r="BT17" s="35">
        <v>0</v>
      </c>
      <c r="BU17" s="35">
        <v>0</v>
      </c>
      <c r="BV17" s="35">
        <v>2.08</v>
      </c>
      <c r="BW17" s="35">
        <v>0</v>
      </c>
      <c r="BX17" s="35">
        <v>0</v>
      </c>
      <c r="BY17" s="35">
        <v>0</v>
      </c>
      <c r="BZ17" s="35">
        <v>0</v>
      </c>
      <c r="CA17" s="35">
        <v>0</v>
      </c>
      <c r="CB17" s="35">
        <v>49.27</v>
      </c>
      <c r="CC17" s="34">
        <v>10.63</v>
      </c>
      <c r="CE17" s="32">
        <v>1.23</v>
      </c>
      <c r="CG17" s="32">
        <v>16.38</v>
      </c>
      <c r="CH17" s="32">
        <v>7.22</v>
      </c>
      <c r="CI17" s="32">
        <v>11.8</v>
      </c>
      <c r="CJ17" s="32">
        <v>406.9</v>
      </c>
      <c r="CK17" s="32">
        <v>103.56</v>
      </c>
      <c r="CL17" s="32">
        <v>255.23</v>
      </c>
      <c r="CM17" s="32">
        <v>11.11</v>
      </c>
      <c r="CN17" s="32">
        <v>9.14</v>
      </c>
      <c r="CO17" s="32">
        <v>10.119999999999999</v>
      </c>
      <c r="CP17" s="32">
        <v>1.8</v>
      </c>
      <c r="CQ17" s="32">
        <v>0.3</v>
      </c>
      <c r="CR17" s="32">
        <v>6.44</v>
      </c>
    </row>
    <row r="18" spans="1:96" s="32" customFormat="1">
      <c r="A18" s="32" t="str">
        <f>"358"</f>
        <v>358</v>
      </c>
      <c r="B18" s="33" t="s">
        <v>100</v>
      </c>
      <c r="C18" s="34" t="str">
        <f>"200"</f>
        <v>200</v>
      </c>
      <c r="D18" s="34">
        <v>5.32</v>
      </c>
      <c r="E18" s="34">
        <v>0</v>
      </c>
      <c r="F18" s="34">
        <v>4.9000000000000004</v>
      </c>
      <c r="G18" s="34">
        <v>4.1900000000000004</v>
      </c>
      <c r="H18" s="34">
        <v>16.510000000000002</v>
      </c>
      <c r="I18" s="34">
        <v>128.52595999999997</v>
      </c>
      <c r="J18" s="35">
        <v>0.54</v>
      </c>
      <c r="K18" s="35">
        <v>2.6</v>
      </c>
      <c r="L18" s="35">
        <v>0</v>
      </c>
      <c r="M18" s="35">
        <v>0</v>
      </c>
      <c r="N18" s="35">
        <v>9.89</v>
      </c>
      <c r="O18" s="35">
        <v>5.7</v>
      </c>
      <c r="P18" s="35">
        <v>0.92</v>
      </c>
      <c r="Q18" s="35">
        <v>0</v>
      </c>
      <c r="R18" s="35">
        <v>0</v>
      </c>
      <c r="S18" s="35">
        <v>0.12</v>
      </c>
      <c r="T18" s="35">
        <v>0.86</v>
      </c>
      <c r="U18" s="35">
        <v>97</v>
      </c>
      <c r="V18" s="35">
        <v>234.72</v>
      </c>
      <c r="W18" s="35">
        <v>9.11</v>
      </c>
      <c r="X18" s="35">
        <v>12.07</v>
      </c>
      <c r="Y18" s="35">
        <v>29.16</v>
      </c>
      <c r="Z18" s="35">
        <v>0.47</v>
      </c>
      <c r="AA18" s="35">
        <v>0</v>
      </c>
      <c r="AB18" s="35">
        <v>774.66</v>
      </c>
      <c r="AC18" s="35">
        <v>161.5</v>
      </c>
      <c r="AD18" s="35">
        <v>1.85</v>
      </c>
      <c r="AE18" s="35">
        <v>0.04</v>
      </c>
      <c r="AF18" s="35">
        <v>0.03</v>
      </c>
      <c r="AG18" s="35">
        <v>0.51</v>
      </c>
      <c r="AH18" s="35">
        <v>0.88</v>
      </c>
      <c r="AI18" s="35">
        <v>3.82</v>
      </c>
      <c r="AJ18" s="35">
        <v>0</v>
      </c>
      <c r="AK18" s="35">
        <v>13.01</v>
      </c>
      <c r="AL18" s="35">
        <v>18.28</v>
      </c>
      <c r="AM18" s="35">
        <v>22.86</v>
      </c>
      <c r="AN18" s="35">
        <v>26.32</v>
      </c>
      <c r="AO18" s="35">
        <v>4.59</v>
      </c>
      <c r="AP18" s="35">
        <v>18.05</v>
      </c>
      <c r="AQ18" s="35">
        <v>8.42</v>
      </c>
      <c r="AR18" s="35">
        <v>18.37</v>
      </c>
      <c r="AS18" s="35">
        <v>26.29</v>
      </c>
      <c r="AT18" s="35">
        <v>65.66</v>
      </c>
      <c r="AU18" s="35">
        <v>37.53</v>
      </c>
      <c r="AV18" s="35">
        <v>6.54</v>
      </c>
      <c r="AW18" s="35">
        <v>18.22</v>
      </c>
      <c r="AX18" s="35">
        <v>103.71</v>
      </c>
      <c r="AY18" s="35">
        <v>0</v>
      </c>
      <c r="AZ18" s="35">
        <v>13.99</v>
      </c>
      <c r="BA18" s="35">
        <v>13.04</v>
      </c>
      <c r="BB18" s="35">
        <v>13.09</v>
      </c>
      <c r="BC18" s="35">
        <v>5.99</v>
      </c>
      <c r="BD18" s="35">
        <v>0</v>
      </c>
      <c r="BE18" s="35">
        <v>0</v>
      </c>
      <c r="BF18" s="35">
        <v>0</v>
      </c>
      <c r="BG18" s="35">
        <v>0</v>
      </c>
      <c r="BH18" s="35">
        <v>0</v>
      </c>
      <c r="BI18" s="35">
        <v>0</v>
      </c>
      <c r="BJ18" s="35">
        <v>0</v>
      </c>
      <c r="BK18" s="35">
        <v>0.25</v>
      </c>
      <c r="BL18" s="35">
        <v>0</v>
      </c>
      <c r="BM18" s="35">
        <v>0.15</v>
      </c>
      <c r="BN18" s="35">
        <v>0.01</v>
      </c>
      <c r="BO18" s="35">
        <v>0.02</v>
      </c>
      <c r="BP18" s="35">
        <v>0</v>
      </c>
      <c r="BQ18" s="35">
        <v>0</v>
      </c>
      <c r="BR18" s="35">
        <v>0</v>
      </c>
      <c r="BS18" s="35">
        <v>0.9</v>
      </c>
      <c r="BT18" s="35">
        <v>0</v>
      </c>
      <c r="BU18" s="35">
        <v>0</v>
      </c>
      <c r="BV18" s="35">
        <v>2.4</v>
      </c>
      <c r="BW18" s="35">
        <v>0</v>
      </c>
      <c r="BX18" s="35">
        <v>0</v>
      </c>
      <c r="BY18" s="35">
        <v>0</v>
      </c>
      <c r="BZ18" s="35">
        <v>0</v>
      </c>
      <c r="CA18" s="35">
        <v>0</v>
      </c>
      <c r="CB18" s="35">
        <v>190.62</v>
      </c>
      <c r="CC18" s="34">
        <v>21.24</v>
      </c>
      <c r="CE18" s="32">
        <v>129.11000000000001</v>
      </c>
      <c r="CG18" s="32">
        <v>12.32</v>
      </c>
      <c r="CH18" s="32">
        <v>7.52</v>
      </c>
      <c r="CI18" s="32">
        <v>9.92</v>
      </c>
      <c r="CJ18" s="32">
        <v>286.56</v>
      </c>
      <c r="CK18" s="32">
        <v>182.56</v>
      </c>
      <c r="CL18" s="32">
        <v>234.56</v>
      </c>
      <c r="CM18" s="32">
        <v>8.2100000000000009</v>
      </c>
      <c r="CN18" s="32">
        <v>1.68</v>
      </c>
      <c r="CO18" s="32">
        <v>4.9400000000000004</v>
      </c>
      <c r="CP18" s="32">
        <v>0</v>
      </c>
      <c r="CQ18" s="32">
        <v>0.24</v>
      </c>
      <c r="CR18" s="32">
        <v>12.87</v>
      </c>
    </row>
    <row r="19" spans="1:96" s="32" customFormat="1">
      <c r="A19" s="32" t="str">
        <f>"3/3"</f>
        <v>3/3</v>
      </c>
      <c r="B19" s="33" t="s">
        <v>101</v>
      </c>
      <c r="C19" s="34" t="str">
        <f>"150"</f>
        <v>150</v>
      </c>
      <c r="D19" s="34">
        <v>3.11</v>
      </c>
      <c r="E19" s="34">
        <v>0.55000000000000004</v>
      </c>
      <c r="F19" s="34">
        <v>3.67</v>
      </c>
      <c r="G19" s="34">
        <v>0.51</v>
      </c>
      <c r="H19" s="34">
        <v>22.07</v>
      </c>
      <c r="I19" s="34">
        <v>132.58571249999997</v>
      </c>
      <c r="J19" s="35">
        <v>2.2799999999999998</v>
      </c>
      <c r="K19" s="35">
        <v>0.08</v>
      </c>
      <c r="L19" s="35">
        <v>0</v>
      </c>
      <c r="M19" s="35">
        <v>0</v>
      </c>
      <c r="N19" s="35">
        <v>2.15</v>
      </c>
      <c r="O19" s="35">
        <v>18.23</v>
      </c>
      <c r="P19" s="35">
        <v>1.7</v>
      </c>
      <c r="Q19" s="35">
        <v>0</v>
      </c>
      <c r="R19" s="35">
        <v>0</v>
      </c>
      <c r="S19" s="35">
        <v>0.28999999999999998</v>
      </c>
      <c r="T19" s="35">
        <v>2.42</v>
      </c>
      <c r="U19" s="35">
        <v>230.26</v>
      </c>
      <c r="V19" s="35">
        <v>636.29</v>
      </c>
      <c r="W19" s="35">
        <v>35.69</v>
      </c>
      <c r="X19" s="35">
        <v>30.46</v>
      </c>
      <c r="Y19" s="35">
        <v>87.18</v>
      </c>
      <c r="Z19" s="35">
        <v>1.1399999999999999</v>
      </c>
      <c r="AA19" s="35">
        <v>18.75</v>
      </c>
      <c r="AB19" s="35">
        <v>34.11</v>
      </c>
      <c r="AC19" s="35">
        <v>25.05</v>
      </c>
      <c r="AD19" s="35">
        <v>0.17</v>
      </c>
      <c r="AE19" s="35">
        <v>0.12</v>
      </c>
      <c r="AF19" s="35">
        <v>0.1</v>
      </c>
      <c r="AG19" s="35">
        <v>1.33</v>
      </c>
      <c r="AH19" s="35">
        <v>2.59</v>
      </c>
      <c r="AI19" s="35">
        <v>5.45</v>
      </c>
      <c r="AJ19" s="35">
        <v>0</v>
      </c>
      <c r="AK19" s="35">
        <v>62.59</v>
      </c>
      <c r="AL19" s="35">
        <v>81.44</v>
      </c>
      <c r="AM19" s="35">
        <v>116</v>
      </c>
      <c r="AN19" s="35">
        <v>118.1</v>
      </c>
      <c r="AO19" s="35">
        <v>26.61</v>
      </c>
      <c r="AP19" s="35">
        <v>76.13</v>
      </c>
      <c r="AQ19" s="35">
        <v>34.840000000000003</v>
      </c>
      <c r="AR19" s="35">
        <v>80.09</v>
      </c>
      <c r="AS19" s="35">
        <v>75.67</v>
      </c>
      <c r="AT19" s="35">
        <v>206.13</v>
      </c>
      <c r="AU19" s="35">
        <v>91.81</v>
      </c>
      <c r="AV19" s="35">
        <v>19.2</v>
      </c>
      <c r="AW19" s="35">
        <v>53.44</v>
      </c>
      <c r="AX19" s="35">
        <v>287.20999999999998</v>
      </c>
      <c r="AY19" s="35">
        <v>0</v>
      </c>
      <c r="AZ19" s="35">
        <v>40.19</v>
      </c>
      <c r="BA19" s="35">
        <v>36.549999999999997</v>
      </c>
      <c r="BB19" s="35">
        <v>72.75</v>
      </c>
      <c r="BC19" s="35">
        <v>21.66</v>
      </c>
      <c r="BD19" s="35">
        <v>0.1</v>
      </c>
      <c r="BE19" s="35">
        <v>0.04</v>
      </c>
      <c r="BF19" s="35">
        <v>0.02</v>
      </c>
      <c r="BG19" s="35">
        <v>0.05</v>
      </c>
      <c r="BH19" s="35">
        <v>0.06</v>
      </c>
      <c r="BI19" s="35">
        <v>0.28999999999999998</v>
      </c>
      <c r="BJ19" s="35">
        <v>0</v>
      </c>
      <c r="BK19" s="35">
        <v>0.88</v>
      </c>
      <c r="BL19" s="35">
        <v>0</v>
      </c>
      <c r="BM19" s="35">
        <v>0.26</v>
      </c>
      <c r="BN19" s="35">
        <v>0</v>
      </c>
      <c r="BO19" s="35">
        <v>0</v>
      </c>
      <c r="BP19" s="35">
        <v>0</v>
      </c>
      <c r="BQ19" s="35">
        <v>0.05</v>
      </c>
      <c r="BR19" s="35">
        <v>0.09</v>
      </c>
      <c r="BS19" s="35">
        <v>0.85</v>
      </c>
      <c r="BT19" s="35">
        <v>0</v>
      </c>
      <c r="BU19" s="35">
        <v>0</v>
      </c>
      <c r="BV19" s="35">
        <v>0.14000000000000001</v>
      </c>
      <c r="BW19" s="35">
        <v>0</v>
      </c>
      <c r="BX19" s="35">
        <v>0</v>
      </c>
      <c r="BY19" s="35">
        <v>0</v>
      </c>
      <c r="BZ19" s="35">
        <v>0</v>
      </c>
      <c r="CA19" s="35">
        <v>0</v>
      </c>
      <c r="CB19" s="35">
        <v>123.62</v>
      </c>
      <c r="CC19" s="34">
        <v>23.99</v>
      </c>
      <c r="CE19" s="32">
        <v>24.43</v>
      </c>
      <c r="CG19" s="32">
        <v>32.44</v>
      </c>
      <c r="CH19" s="32">
        <v>18.53</v>
      </c>
      <c r="CI19" s="32">
        <v>25.48</v>
      </c>
      <c r="CJ19" s="32">
        <v>521.14</v>
      </c>
      <c r="CK19" s="32">
        <v>449.02</v>
      </c>
      <c r="CL19" s="32">
        <v>485.08</v>
      </c>
      <c r="CM19" s="32">
        <v>20.75</v>
      </c>
      <c r="CN19" s="32">
        <v>3.09</v>
      </c>
      <c r="CO19" s="32">
        <v>11.92</v>
      </c>
      <c r="CP19" s="32">
        <v>0</v>
      </c>
      <c r="CQ19" s="32">
        <v>0.75</v>
      </c>
      <c r="CR19" s="32">
        <v>14.54</v>
      </c>
    </row>
    <row r="20" spans="1:96" s="32" customFormat="1" ht="24">
      <c r="A20" s="32" t="str">
        <f>"16/8"</f>
        <v>16/8</v>
      </c>
      <c r="B20" s="33" t="s">
        <v>102</v>
      </c>
      <c r="C20" s="34" t="str">
        <f>"90"</f>
        <v>90</v>
      </c>
      <c r="D20" s="34">
        <v>13.5</v>
      </c>
      <c r="E20" s="34">
        <v>11.93</v>
      </c>
      <c r="F20" s="34">
        <v>11.62</v>
      </c>
      <c r="G20" s="34">
        <v>3.52</v>
      </c>
      <c r="H20" s="34">
        <v>9.64</v>
      </c>
      <c r="I20" s="34">
        <v>197.0136</v>
      </c>
      <c r="J20" s="35">
        <v>5.37</v>
      </c>
      <c r="K20" s="35">
        <v>2.93</v>
      </c>
      <c r="L20" s="35">
        <v>0</v>
      </c>
      <c r="M20" s="35">
        <v>0</v>
      </c>
      <c r="N20" s="35">
        <v>0.99</v>
      </c>
      <c r="O20" s="35">
        <v>8.18</v>
      </c>
      <c r="P20" s="35">
        <v>0.47</v>
      </c>
      <c r="Q20" s="35">
        <v>0</v>
      </c>
      <c r="R20" s="35">
        <v>0</v>
      </c>
      <c r="S20" s="35">
        <v>0.05</v>
      </c>
      <c r="T20" s="35">
        <v>1.48</v>
      </c>
      <c r="U20" s="35">
        <v>206.09</v>
      </c>
      <c r="V20" s="35">
        <v>207.73</v>
      </c>
      <c r="W20" s="35">
        <v>10.72</v>
      </c>
      <c r="X20" s="35">
        <v>16.489999999999998</v>
      </c>
      <c r="Y20" s="35">
        <v>117.41</v>
      </c>
      <c r="Z20" s="35">
        <v>1.95</v>
      </c>
      <c r="AA20" s="35">
        <v>0</v>
      </c>
      <c r="AB20" s="35">
        <v>0</v>
      </c>
      <c r="AC20" s="35">
        <v>0</v>
      </c>
      <c r="AD20" s="35">
        <v>2.35</v>
      </c>
      <c r="AE20" s="35">
        <v>0.05</v>
      </c>
      <c r="AF20" s="35">
        <v>0.1</v>
      </c>
      <c r="AG20" s="35">
        <v>2.96</v>
      </c>
      <c r="AH20" s="35">
        <v>5.78</v>
      </c>
      <c r="AI20" s="35">
        <v>0.18</v>
      </c>
      <c r="AJ20" s="35">
        <v>0</v>
      </c>
      <c r="AK20" s="35">
        <v>710.76</v>
      </c>
      <c r="AL20" s="35">
        <v>550.45000000000005</v>
      </c>
      <c r="AM20" s="35">
        <v>1022.8</v>
      </c>
      <c r="AN20" s="35">
        <v>1043.83</v>
      </c>
      <c r="AO20" s="35">
        <v>300.11</v>
      </c>
      <c r="AP20" s="35">
        <v>544.41999999999996</v>
      </c>
      <c r="AQ20" s="35">
        <v>145.82</v>
      </c>
      <c r="AR20" s="35">
        <v>563.15</v>
      </c>
      <c r="AS20" s="35">
        <v>729.49</v>
      </c>
      <c r="AT20" s="35">
        <v>715.01</v>
      </c>
      <c r="AU20" s="35">
        <v>1173.75</v>
      </c>
      <c r="AV20" s="35">
        <v>475.31</v>
      </c>
      <c r="AW20" s="35">
        <v>636.25</v>
      </c>
      <c r="AX20" s="35">
        <v>2266.58</v>
      </c>
      <c r="AY20" s="35">
        <v>185.96</v>
      </c>
      <c r="AZ20" s="35">
        <v>535.70000000000005</v>
      </c>
      <c r="BA20" s="35">
        <v>542.12</v>
      </c>
      <c r="BB20" s="35">
        <v>449.78</v>
      </c>
      <c r="BC20" s="35">
        <v>188.14</v>
      </c>
      <c r="BD20" s="35">
        <v>0</v>
      </c>
      <c r="BE20" s="35">
        <v>0</v>
      </c>
      <c r="BF20" s="35">
        <v>0</v>
      </c>
      <c r="BG20" s="35">
        <v>0</v>
      </c>
      <c r="BH20" s="35">
        <v>0</v>
      </c>
      <c r="BI20" s="35">
        <v>0</v>
      </c>
      <c r="BJ20" s="35">
        <v>0</v>
      </c>
      <c r="BK20" s="35">
        <v>0.22</v>
      </c>
      <c r="BL20" s="35">
        <v>0</v>
      </c>
      <c r="BM20" s="35">
        <v>0.14000000000000001</v>
      </c>
      <c r="BN20" s="35">
        <v>0.01</v>
      </c>
      <c r="BO20" s="35">
        <v>0.02</v>
      </c>
      <c r="BP20" s="35">
        <v>0</v>
      </c>
      <c r="BQ20" s="35">
        <v>0</v>
      </c>
      <c r="BR20" s="35">
        <v>0</v>
      </c>
      <c r="BS20" s="35">
        <v>0.81</v>
      </c>
      <c r="BT20" s="35">
        <v>0</v>
      </c>
      <c r="BU20" s="35">
        <v>0</v>
      </c>
      <c r="BV20" s="35">
        <v>2.0299999999999998</v>
      </c>
      <c r="BW20" s="35">
        <v>0</v>
      </c>
      <c r="BX20" s="35">
        <v>0</v>
      </c>
      <c r="BY20" s="35">
        <v>0</v>
      </c>
      <c r="BZ20" s="35">
        <v>0</v>
      </c>
      <c r="CA20" s="35">
        <v>0</v>
      </c>
      <c r="CB20" s="35">
        <v>77.349999999999994</v>
      </c>
      <c r="CC20" s="34">
        <v>53.34</v>
      </c>
      <c r="CE20" s="32">
        <v>0</v>
      </c>
      <c r="CG20" s="32">
        <v>58.69</v>
      </c>
      <c r="CH20" s="32">
        <v>30.41</v>
      </c>
      <c r="CI20" s="32">
        <v>44.55</v>
      </c>
      <c r="CJ20" s="32">
        <v>1178.57</v>
      </c>
      <c r="CK20" s="32">
        <v>424.05</v>
      </c>
      <c r="CL20" s="32">
        <v>801.31</v>
      </c>
      <c r="CM20" s="32">
        <v>25.16</v>
      </c>
      <c r="CN20" s="32">
        <v>17.059999999999999</v>
      </c>
      <c r="CO20" s="32">
        <v>21.11</v>
      </c>
      <c r="CP20" s="32">
        <v>0</v>
      </c>
      <c r="CQ20" s="32">
        <v>0.45</v>
      </c>
      <c r="CR20" s="32">
        <v>32.520000000000003</v>
      </c>
    </row>
    <row r="21" spans="1:96" s="32" customFormat="1">
      <c r="A21" s="32" t="str">
        <f>"2"</f>
        <v>2</v>
      </c>
      <c r="B21" s="33" t="s">
        <v>95</v>
      </c>
      <c r="C21" s="34" t="str">
        <f>"44,5"</f>
        <v>44,5</v>
      </c>
      <c r="D21" s="34">
        <v>2.94</v>
      </c>
      <c r="E21" s="34">
        <v>0</v>
      </c>
      <c r="F21" s="34">
        <v>0.28999999999999998</v>
      </c>
      <c r="G21" s="34">
        <v>0.28999999999999998</v>
      </c>
      <c r="H21" s="34">
        <v>20.87</v>
      </c>
      <c r="I21" s="34">
        <v>99.635944999999992</v>
      </c>
      <c r="J21" s="35">
        <v>0</v>
      </c>
      <c r="K21" s="35">
        <v>0</v>
      </c>
      <c r="L21" s="35">
        <v>0</v>
      </c>
      <c r="M21" s="35">
        <v>0</v>
      </c>
      <c r="N21" s="35">
        <v>0.49</v>
      </c>
      <c r="O21" s="35">
        <v>20.29</v>
      </c>
      <c r="P21" s="35">
        <v>0.09</v>
      </c>
      <c r="Q21" s="35">
        <v>0</v>
      </c>
      <c r="R21" s="35">
        <v>0</v>
      </c>
      <c r="S21" s="35">
        <v>0</v>
      </c>
      <c r="T21" s="35">
        <v>0.8</v>
      </c>
      <c r="U21" s="35">
        <v>0</v>
      </c>
      <c r="V21" s="35">
        <v>0</v>
      </c>
      <c r="W21" s="35">
        <v>0</v>
      </c>
      <c r="X21" s="35">
        <v>0</v>
      </c>
      <c r="Y21" s="35">
        <v>0</v>
      </c>
      <c r="Z21" s="35">
        <v>0</v>
      </c>
      <c r="AA21" s="35">
        <v>0</v>
      </c>
      <c r="AB21" s="35">
        <v>0</v>
      </c>
      <c r="AC21" s="35">
        <v>0</v>
      </c>
      <c r="AD21" s="35">
        <v>0</v>
      </c>
      <c r="AE21" s="35">
        <v>0</v>
      </c>
      <c r="AF21" s="35">
        <v>0</v>
      </c>
      <c r="AG21" s="35">
        <v>0</v>
      </c>
      <c r="AH21" s="35">
        <v>0</v>
      </c>
      <c r="AI21" s="35">
        <v>0</v>
      </c>
      <c r="AJ21" s="35">
        <v>0</v>
      </c>
      <c r="AK21" s="35">
        <v>142.08000000000001</v>
      </c>
      <c r="AL21" s="35">
        <v>147.88999999999999</v>
      </c>
      <c r="AM21" s="35">
        <v>226.48</v>
      </c>
      <c r="AN21" s="35">
        <v>75.11</v>
      </c>
      <c r="AO21" s="35">
        <v>44.52</v>
      </c>
      <c r="AP21" s="35">
        <v>89.04</v>
      </c>
      <c r="AQ21" s="35">
        <v>33.68</v>
      </c>
      <c r="AR21" s="35">
        <v>161.05000000000001</v>
      </c>
      <c r="AS21" s="35">
        <v>99.88</v>
      </c>
      <c r="AT21" s="35">
        <v>139.37</v>
      </c>
      <c r="AU21" s="35">
        <v>114.98</v>
      </c>
      <c r="AV21" s="35">
        <v>60.4</v>
      </c>
      <c r="AW21" s="35">
        <v>106.85</v>
      </c>
      <c r="AX21" s="35">
        <v>893.54</v>
      </c>
      <c r="AY21" s="35">
        <v>0</v>
      </c>
      <c r="AZ21" s="35">
        <v>291.14</v>
      </c>
      <c r="BA21" s="35">
        <v>126.6</v>
      </c>
      <c r="BB21" s="35">
        <v>84.01</v>
      </c>
      <c r="BC21" s="35">
        <v>66.59</v>
      </c>
      <c r="BD21" s="35">
        <v>0</v>
      </c>
      <c r="BE21" s="35">
        <v>0</v>
      </c>
      <c r="BF21" s="35">
        <v>0</v>
      </c>
      <c r="BG21" s="35">
        <v>0</v>
      </c>
      <c r="BH21" s="35">
        <v>0</v>
      </c>
      <c r="BI21" s="35">
        <v>0</v>
      </c>
      <c r="BJ21" s="35">
        <v>0</v>
      </c>
      <c r="BK21" s="35">
        <v>0.04</v>
      </c>
      <c r="BL21" s="35">
        <v>0</v>
      </c>
      <c r="BM21" s="35">
        <v>0</v>
      </c>
      <c r="BN21" s="35">
        <v>0</v>
      </c>
      <c r="BO21" s="35">
        <v>0</v>
      </c>
      <c r="BP21" s="35">
        <v>0</v>
      </c>
      <c r="BQ21" s="35">
        <v>0</v>
      </c>
      <c r="BR21" s="35">
        <v>0</v>
      </c>
      <c r="BS21" s="35">
        <v>0.03</v>
      </c>
      <c r="BT21" s="35">
        <v>0</v>
      </c>
      <c r="BU21" s="35">
        <v>0</v>
      </c>
      <c r="BV21" s="35">
        <v>0.12</v>
      </c>
      <c r="BW21" s="35">
        <v>0.01</v>
      </c>
      <c r="BX21" s="35">
        <v>0</v>
      </c>
      <c r="BY21" s="35">
        <v>0</v>
      </c>
      <c r="BZ21" s="35">
        <v>0</v>
      </c>
      <c r="CA21" s="35">
        <v>0</v>
      </c>
      <c r="CB21" s="35">
        <v>17.399999999999999</v>
      </c>
      <c r="CC21" s="34">
        <v>2.82</v>
      </c>
      <c r="CE21" s="32">
        <v>0</v>
      </c>
      <c r="CG21" s="32">
        <v>0</v>
      </c>
      <c r="CH21" s="32">
        <v>0</v>
      </c>
      <c r="CI21" s="32">
        <v>0</v>
      </c>
      <c r="CJ21" s="32">
        <v>760</v>
      </c>
      <c r="CK21" s="32">
        <v>292.8</v>
      </c>
      <c r="CL21" s="32">
        <v>526.4</v>
      </c>
      <c r="CM21" s="32">
        <v>6.08</v>
      </c>
      <c r="CN21" s="32">
        <v>6.08</v>
      </c>
      <c r="CO21" s="32">
        <v>6.08</v>
      </c>
      <c r="CP21" s="32">
        <v>0</v>
      </c>
      <c r="CQ21" s="32">
        <v>0</v>
      </c>
      <c r="CR21" s="32">
        <v>2.35</v>
      </c>
    </row>
    <row r="22" spans="1:96" s="32" customFormat="1">
      <c r="A22" s="32" t="str">
        <f>"3"</f>
        <v>3</v>
      </c>
      <c r="B22" s="33" t="s">
        <v>103</v>
      </c>
      <c r="C22" s="34" t="str">
        <f>"20,2"</f>
        <v>20,2</v>
      </c>
      <c r="D22" s="34">
        <v>1.33</v>
      </c>
      <c r="E22" s="34">
        <v>0</v>
      </c>
      <c r="F22" s="34">
        <v>0.24</v>
      </c>
      <c r="G22" s="34">
        <v>0.24</v>
      </c>
      <c r="H22" s="34">
        <v>8.42</v>
      </c>
      <c r="I22" s="34">
        <v>39.062759999999997</v>
      </c>
      <c r="J22" s="35">
        <v>0.04</v>
      </c>
      <c r="K22" s="35">
        <v>0</v>
      </c>
      <c r="L22" s="35">
        <v>0</v>
      </c>
      <c r="M22" s="35">
        <v>0</v>
      </c>
      <c r="N22" s="35">
        <v>0.24</v>
      </c>
      <c r="O22" s="35">
        <v>6.5</v>
      </c>
      <c r="P22" s="35">
        <v>1.68</v>
      </c>
      <c r="Q22" s="35">
        <v>0</v>
      </c>
      <c r="R22" s="35">
        <v>0</v>
      </c>
      <c r="S22" s="35">
        <v>0.2</v>
      </c>
      <c r="T22" s="35">
        <v>0.51</v>
      </c>
      <c r="U22" s="35">
        <v>123.22</v>
      </c>
      <c r="V22" s="35">
        <v>49.49</v>
      </c>
      <c r="W22" s="35">
        <v>7.07</v>
      </c>
      <c r="X22" s="35">
        <v>9.49</v>
      </c>
      <c r="Y22" s="35">
        <v>31.92</v>
      </c>
      <c r="Z22" s="35">
        <v>0.79</v>
      </c>
      <c r="AA22" s="35">
        <v>0</v>
      </c>
      <c r="AB22" s="35">
        <v>1.01</v>
      </c>
      <c r="AC22" s="35">
        <v>0.2</v>
      </c>
      <c r="AD22" s="35">
        <v>0.28000000000000003</v>
      </c>
      <c r="AE22" s="35">
        <v>0.04</v>
      </c>
      <c r="AF22" s="35">
        <v>0.02</v>
      </c>
      <c r="AG22" s="35">
        <v>0.14000000000000001</v>
      </c>
      <c r="AH22" s="35">
        <v>0.4</v>
      </c>
      <c r="AI22" s="35">
        <v>0</v>
      </c>
      <c r="AJ22" s="35">
        <v>0</v>
      </c>
      <c r="AK22" s="35">
        <v>65.040000000000006</v>
      </c>
      <c r="AL22" s="35">
        <v>50.1</v>
      </c>
      <c r="AM22" s="35">
        <v>86.25</v>
      </c>
      <c r="AN22" s="35">
        <v>45.05</v>
      </c>
      <c r="AO22" s="35">
        <v>18.79</v>
      </c>
      <c r="AP22" s="35">
        <v>40</v>
      </c>
      <c r="AQ22" s="35">
        <v>16.16</v>
      </c>
      <c r="AR22" s="35">
        <v>74.94</v>
      </c>
      <c r="AS22" s="35">
        <v>59.99</v>
      </c>
      <c r="AT22" s="35">
        <v>58.78</v>
      </c>
      <c r="AU22" s="35">
        <v>93.73</v>
      </c>
      <c r="AV22" s="35">
        <v>25.05</v>
      </c>
      <c r="AW22" s="35">
        <v>62.62</v>
      </c>
      <c r="AX22" s="35">
        <v>308.86</v>
      </c>
      <c r="AY22" s="35">
        <v>0</v>
      </c>
      <c r="AZ22" s="35">
        <v>106.25</v>
      </c>
      <c r="BA22" s="35">
        <v>58.78</v>
      </c>
      <c r="BB22" s="35">
        <v>36.36</v>
      </c>
      <c r="BC22" s="35">
        <v>26.26</v>
      </c>
      <c r="BD22" s="35">
        <v>0</v>
      </c>
      <c r="BE22" s="35">
        <v>0</v>
      </c>
      <c r="BF22" s="35">
        <v>0</v>
      </c>
      <c r="BG22" s="35">
        <v>0</v>
      </c>
      <c r="BH22" s="35">
        <v>0</v>
      </c>
      <c r="BI22" s="35">
        <v>0</v>
      </c>
      <c r="BJ22" s="35">
        <v>0</v>
      </c>
      <c r="BK22" s="35">
        <v>0.03</v>
      </c>
      <c r="BL22" s="35">
        <v>0</v>
      </c>
      <c r="BM22" s="35">
        <v>0</v>
      </c>
      <c r="BN22" s="35">
        <v>0</v>
      </c>
      <c r="BO22" s="35">
        <v>0</v>
      </c>
      <c r="BP22" s="35">
        <v>0</v>
      </c>
      <c r="BQ22" s="35">
        <v>0</v>
      </c>
      <c r="BR22" s="35">
        <v>0</v>
      </c>
      <c r="BS22" s="35">
        <v>0.02</v>
      </c>
      <c r="BT22" s="35">
        <v>0</v>
      </c>
      <c r="BU22" s="35">
        <v>0</v>
      </c>
      <c r="BV22" s="35">
        <v>0.1</v>
      </c>
      <c r="BW22" s="35">
        <v>0.02</v>
      </c>
      <c r="BX22" s="35">
        <v>0</v>
      </c>
      <c r="BY22" s="35">
        <v>0</v>
      </c>
      <c r="BZ22" s="35">
        <v>0</v>
      </c>
      <c r="CA22" s="35">
        <v>0</v>
      </c>
      <c r="CB22" s="35">
        <v>9.49</v>
      </c>
      <c r="CC22" s="34">
        <v>1.32</v>
      </c>
      <c r="CE22" s="32">
        <v>0.17</v>
      </c>
      <c r="CG22" s="32">
        <v>5.0599999999999996</v>
      </c>
      <c r="CH22" s="32">
        <v>5.0599999999999996</v>
      </c>
      <c r="CI22" s="32">
        <v>5.0599999999999996</v>
      </c>
      <c r="CJ22" s="32">
        <v>962.03</v>
      </c>
      <c r="CK22" s="32">
        <v>370.63</v>
      </c>
      <c r="CL22" s="32">
        <v>666.33</v>
      </c>
      <c r="CM22" s="32">
        <v>9.6199999999999992</v>
      </c>
      <c r="CN22" s="32">
        <v>8</v>
      </c>
      <c r="CO22" s="32">
        <v>8.81</v>
      </c>
      <c r="CP22" s="32">
        <v>0</v>
      </c>
      <c r="CQ22" s="32">
        <v>0</v>
      </c>
      <c r="CR22" s="32">
        <v>1.1000000000000001</v>
      </c>
    </row>
    <row r="23" spans="1:96" s="28" customFormat="1">
      <c r="A23" s="28" t="str">
        <f>"6/10"</f>
        <v>6/10</v>
      </c>
      <c r="B23" s="29" t="s">
        <v>104</v>
      </c>
      <c r="C23" s="30" t="str">
        <f>"200"</f>
        <v>200</v>
      </c>
      <c r="D23" s="30">
        <v>1.02</v>
      </c>
      <c r="E23" s="30">
        <v>0</v>
      </c>
      <c r="F23" s="30">
        <v>0.06</v>
      </c>
      <c r="G23" s="30">
        <v>0.06</v>
      </c>
      <c r="H23" s="30">
        <v>18.29</v>
      </c>
      <c r="I23" s="30">
        <v>69.016159999999999</v>
      </c>
      <c r="J23" s="31">
        <v>0.02</v>
      </c>
      <c r="K23" s="31">
        <v>0</v>
      </c>
      <c r="L23" s="31">
        <v>0</v>
      </c>
      <c r="M23" s="31">
        <v>0</v>
      </c>
      <c r="N23" s="31">
        <v>14.3</v>
      </c>
      <c r="O23" s="31">
        <v>0.56999999999999995</v>
      </c>
      <c r="P23" s="31">
        <v>3.42</v>
      </c>
      <c r="Q23" s="31">
        <v>0</v>
      </c>
      <c r="R23" s="31">
        <v>0</v>
      </c>
      <c r="S23" s="31">
        <v>0.3</v>
      </c>
      <c r="T23" s="31">
        <v>0.81</v>
      </c>
      <c r="U23" s="31">
        <v>3.42</v>
      </c>
      <c r="V23" s="31">
        <v>340.11</v>
      </c>
      <c r="W23" s="31">
        <v>31.19</v>
      </c>
      <c r="X23" s="31">
        <v>19.95</v>
      </c>
      <c r="Y23" s="31">
        <v>27.16</v>
      </c>
      <c r="Z23" s="31">
        <v>0.64</v>
      </c>
      <c r="AA23" s="31">
        <v>0</v>
      </c>
      <c r="AB23" s="31">
        <v>630</v>
      </c>
      <c r="AC23" s="31">
        <v>116.6</v>
      </c>
      <c r="AD23" s="31">
        <v>1.1000000000000001</v>
      </c>
      <c r="AE23" s="31">
        <v>0.02</v>
      </c>
      <c r="AF23" s="31">
        <v>0.04</v>
      </c>
      <c r="AG23" s="31">
        <v>0.51</v>
      </c>
      <c r="AH23" s="31">
        <v>0.78</v>
      </c>
      <c r="AI23" s="31">
        <v>0.32</v>
      </c>
      <c r="AJ23" s="31">
        <v>0</v>
      </c>
      <c r="AK23" s="31">
        <v>0.01</v>
      </c>
      <c r="AL23" s="31">
        <v>0.01</v>
      </c>
      <c r="AM23" s="31">
        <v>0.01</v>
      </c>
      <c r="AN23" s="31">
        <v>0.02</v>
      </c>
      <c r="AO23" s="31">
        <v>0</v>
      </c>
      <c r="AP23" s="31">
        <v>0.01</v>
      </c>
      <c r="AQ23" s="31">
        <v>0</v>
      </c>
      <c r="AR23" s="31">
        <v>0.01</v>
      </c>
      <c r="AS23" s="31">
        <v>0.01</v>
      </c>
      <c r="AT23" s="31">
        <v>0.01</v>
      </c>
      <c r="AU23" s="31">
        <v>0.06</v>
      </c>
      <c r="AV23" s="31">
        <v>0</v>
      </c>
      <c r="AW23" s="31">
        <v>0.01</v>
      </c>
      <c r="AX23" s="31">
        <v>0.03</v>
      </c>
      <c r="AY23" s="31">
        <v>0</v>
      </c>
      <c r="AZ23" s="31">
        <v>0.02</v>
      </c>
      <c r="BA23" s="31">
        <v>0.01</v>
      </c>
      <c r="BB23" s="31">
        <v>0.01</v>
      </c>
      <c r="BC23" s="31">
        <v>0</v>
      </c>
      <c r="BD23" s="31">
        <v>0</v>
      </c>
      <c r="BE23" s="31">
        <v>0</v>
      </c>
      <c r="BF23" s="31">
        <v>0</v>
      </c>
      <c r="BG23" s="31">
        <v>0</v>
      </c>
      <c r="BH23" s="31">
        <v>0</v>
      </c>
      <c r="BI23" s="31">
        <v>0</v>
      </c>
      <c r="BJ23" s="31">
        <v>0</v>
      </c>
      <c r="BK23" s="31">
        <v>0</v>
      </c>
      <c r="BL23" s="31">
        <v>0</v>
      </c>
      <c r="BM23" s="31">
        <v>0</v>
      </c>
      <c r="BN23" s="31">
        <v>0</v>
      </c>
      <c r="BO23" s="31">
        <v>0</v>
      </c>
      <c r="BP23" s="31">
        <v>0</v>
      </c>
      <c r="BQ23" s="31">
        <v>0</v>
      </c>
      <c r="BR23" s="31">
        <v>0</v>
      </c>
      <c r="BS23" s="31">
        <v>0.01</v>
      </c>
      <c r="BT23" s="31">
        <v>0</v>
      </c>
      <c r="BU23" s="31">
        <v>0</v>
      </c>
      <c r="BV23" s="31">
        <v>0.01</v>
      </c>
      <c r="BW23" s="31">
        <v>0</v>
      </c>
      <c r="BX23" s="31">
        <v>0</v>
      </c>
      <c r="BY23" s="31">
        <v>0</v>
      </c>
      <c r="BZ23" s="31">
        <v>0</v>
      </c>
      <c r="CA23" s="31">
        <v>0</v>
      </c>
      <c r="CB23" s="31">
        <v>214.01</v>
      </c>
      <c r="CC23" s="30">
        <v>4.75</v>
      </c>
      <c r="CE23" s="28">
        <v>105</v>
      </c>
      <c r="CG23" s="28">
        <v>0.72</v>
      </c>
      <c r="CH23" s="28">
        <v>0.72</v>
      </c>
      <c r="CI23" s="28">
        <v>0.72</v>
      </c>
      <c r="CJ23" s="28">
        <v>77.08</v>
      </c>
      <c r="CK23" s="28">
        <v>30.37</v>
      </c>
      <c r="CL23" s="28">
        <v>53.73</v>
      </c>
      <c r="CM23" s="28">
        <v>7.7</v>
      </c>
      <c r="CN23" s="28">
        <v>4.55</v>
      </c>
      <c r="CO23" s="28">
        <v>6.12</v>
      </c>
      <c r="CP23" s="28">
        <v>5</v>
      </c>
      <c r="CQ23" s="28">
        <v>0</v>
      </c>
      <c r="CR23" s="28">
        <v>2.88</v>
      </c>
    </row>
    <row r="24" spans="1:96" s="36" customFormat="1" ht="11.4">
      <c r="B24" s="37" t="s">
        <v>105</v>
      </c>
      <c r="C24" s="38"/>
      <c r="D24" s="38">
        <v>28.23</v>
      </c>
      <c r="E24" s="38">
        <v>12.47</v>
      </c>
      <c r="F24" s="38">
        <v>24.4</v>
      </c>
      <c r="G24" s="38">
        <v>12.44</v>
      </c>
      <c r="H24" s="38">
        <v>102.03</v>
      </c>
      <c r="I24" s="38">
        <v>725.15</v>
      </c>
      <c r="J24" s="39">
        <v>8.6999999999999993</v>
      </c>
      <c r="K24" s="39">
        <v>7.95</v>
      </c>
      <c r="L24" s="39">
        <v>0</v>
      </c>
      <c r="M24" s="39">
        <v>0</v>
      </c>
      <c r="N24" s="39">
        <v>32.1</v>
      </c>
      <c r="O24" s="39">
        <v>60.72</v>
      </c>
      <c r="P24" s="39">
        <v>9.2100000000000009</v>
      </c>
      <c r="Q24" s="39">
        <v>0</v>
      </c>
      <c r="R24" s="39">
        <v>0</v>
      </c>
      <c r="S24" s="39">
        <v>1.08</v>
      </c>
      <c r="T24" s="39">
        <v>7.65</v>
      </c>
      <c r="U24" s="39">
        <v>778.79</v>
      </c>
      <c r="V24" s="39">
        <v>1586.77</v>
      </c>
      <c r="W24" s="39">
        <v>113.97</v>
      </c>
      <c r="X24" s="39">
        <v>95.03</v>
      </c>
      <c r="Y24" s="39">
        <v>306.98</v>
      </c>
      <c r="Z24" s="39">
        <v>5.25</v>
      </c>
      <c r="AA24" s="39">
        <v>18.75</v>
      </c>
      <c r="AB24" s="39">
        <v>1447.18</v>
      </c>
      <c r="AC24" s="39">
        <v>304.48</v>
      </c>
      <c r="AD24" s="39">
        <v>7.39</v>
      </c>
      <c r="AE24" s="39">
        <v>0.28000000000000003</v>
      </c>
      <c r="AF24" s="39">
        <v>0.28999999999999998</v>
      </c>
      <c r="AG24" s="39">
        <v>5.73</v>
      </c>
      <c r="AH24" s="39">
        <v>10.79</v>
      </c>
      <c r="AI24" s="39">
        <v>26.85</v>
      </c>
      <c r="AJ24" s="39">
        <v>0</v>
      </c>
      <c r="AK24" s="39">
        <v>1014.99</v>
      </c>
      <c r="AL24" s="39">
        <v>866.69</v>
      </c>
      <c r="AM24" s="39">
        <v>1498.12</v>
      </c>
      <c r="AN24" s="39">
        <v>1331.02</v>
      </c>
      <c r="AO24" s="39">
        <v>402.77</v>
      </c>
      <c r="AP24" s="39">
        <v>784.33</v>
      </c>
      <c r="AQ24" s="39">
        <v>242.64</v>
      </c>
      <c r="AR24" s="39">
        <v>918.35</v>
      </c>
      <c r="AS24" s="39">
        <v>1017.64</v>
      </c>
      <c r="AT24" s="39">
        <v>1216.45</v>
      </c>
      <c r="AU24" s="39">
        <v>1575.57</v>
      </c>
      <c r="AV24" s="39">
        <v>596.88</v>
      </c>
      <c r="AW24" s="39">
        <v>894.8</v>
      </c>
      <c r="AX24" s="39">
        <v>3961.81</v>
      </c>
      <c r="AY24" s="39">
        <v>185.96</v>
      </c>
      <c r="AZ24" s="39">
        <v>1009.14</v>
      </c>
      <c r="BA24" s="39">
        <v>798.96</v>
      </c>
      <c r="BB24" s="39">
        <v>674.51</v>
      </c>
      <c r="BC24" s="39">
        <v>316.05</v>
      </c>
      <c r="BD24" s="39">
        <v>0.1</v>
      </c>
      <c r="BE24" s="39">
        <v>0.04</v>
      </c>
      <c r="BF24" s="39">
        <v>0.02</v>
      </c>
      <c r="BG24" s="39">
        <v>0.05</v>
      </c>
      <c r="BH24" s="39">
        <v>0.06</v>
      </c>
      <c r="BI24" s="39">
        <v>0.28999999999999998</v>
      </c>
      <c r="BJ24" s="39">
        <v>0</v>
      </c>
      <c r="BK24" s="39">
        <v>1.63</v>
      </c>
      <c r="BL24" s="39">
        <v>0</v>
      </c>
      <c r="BM24" s="39">
        <v>0.7</v>
      </c>
      <c r="BN24" s="39">
        <v>0.04</v>
      </c>
      <c r="BO24" s="39">
        <v>7.0000000000000007E-2</v>
      </c>
      <c r="BP24" s="39">
        <v>0</v>
      </c>
      <c r="BQ24" s="39">
        <v>0.05</v>
      </c>
      <c r="BR24" s="39">
        <v>0.1</v>
      </c>
      <c r="BS24" s="39">
        <v>3.46</v>
      </c>
      <c r="BT24" s="39">
        <v>0</v>
      </c>
      <c r="BU24" s="39">
        <v>0</v>
      </c>
      <c r="BV24" s="39">
        <v>6.88</v>
      </c>
      <c r="BW24" s="39">
        <v>0.03</v>
      </c>
      <c r="BX24" s="39">
        <v>0</v>
      </c>
      <c r="BY24" s="39">
        <v>0</v>
      </c>
      <c r="BZ24" s="39">
        <v>0</v>
      </c>
      <c r="CA24" s="39">
        <v>0</v>
      </c>
      <c r="CB24" s="39">
        <v>681.77</v>
      </c>
      <c r="CC24" s="38">
        <f>SUM($CC$16:$CC$23)</f>
        <v>118.08999999999999</v>
      </c>
      <c r="CD24" s="36">
        <f>$I$24/$I$47*100</f>
        <v>30.336053949355545</v>
      </c>
      <c r="CE24" s="36">
        <v>259.95</v>
      </c>
      <c r="CG24" s="36">
        <v>125.61</v>
      </c>
      <c r="CH24" s="36">
        <v>69.45</v>
      </c>
      <c r="CI24" s="36">
        <v>97.53</v>
      </c>
      <c r="CJ24" s="36">
        <v>4192.28</v>
      </c>
      <c r="CK24" s="36">
        <v>1852.99</v>
      </c>
      <c r="CL24" s="36">
        <v>3022.63</v>
      </c>
      <c r="CM24" s="36">
        <v>88.62</v>
      </c>
      <c r="CN24" s="36">
        <v>49.59</v>
      </c>
      <c r="CO24" s="36">
        <v>69.11</v>
      </c>
      <c r="CP24" s="36">
        <v>6.8</v>
      </c>
      <c r="CQ24" s="36">
        <v>1.74</v>
      </c>
    </row>
    <row r="25" spans="1:96">
      <c r="B25" s="27" t="s">
        <v>106</v>
      </c>
      <c r="C25" s="16"/>
      <c r="D25" s="16"/>
      <c r="E25" s="16"/>
      <c r="F25" s="16"/>
      <c r="G25" s="16"/>
      <c r="H25" s="16"/>
      <c r="I25" s="16"/>
    </row>
    <row r="26" spans="1:96" s="28" customFormat="1">
      <c r="A26" s="28" t="str">
        <f>"13"</f>
        <v>13</v>
      </c>
      <c r="B26" s="29" t="s">
        <v>107</v>
      </c>
      <c r="C26" s="30" t="str">
        <f>"160"</f>
        <v>160</v>
      </c>
      <c r="D26" s="30">
        <v>0.64</v>
      </c>
      <c r="E26" s="30">
        <v>0</v>
      </c>
      <c r="F26" s="30">
        <v>0.64</v>
      </c>
      <c r="G26" s="30">
        <v>0.64</v>
      </c>
      <c r="H26" s="30">
        <v>18.559999999999999</v>
      </c>
      <c r="I26" s="30">
        <v>77.888000000000005</v>
      </c>
      <c r="J26" s="31">
        <v>0.16</v>
      </c>
      <c r="K26" s="31">
        <v>0</v>
      </c>
      <c r="L26" s="31">
        <v>0</v>
      </c>
      <c r="M26" s="31">
        <v>0</v>
      </c>
      <c r="N26" s="31">
        <v>14.4</v>
      </c>
      <c r="O26" s="31">
        <v>1.28</v>
      </c>
      <c r="P26" s="31">
        <v>2.88</v>
      </c>
      <c r="Q26" s="31">
        <v>0</v>
      </c>
      <c r="R26" s="31">
        <v>0</v>
      </c>
      <c r="S26" s="31">
        <v>1.28</v>
      </c>
      <c r="T26" s="31">
        <v>0.8</v>
      </c>
      <c r="U26" s="31">
        <v>41.6</v>
      </c>
      <c r="V26" s="31">
        <v>444.8</v>
      </c>
      <c r="W26" s="31">
        <v>25.6</v>
      </c>
      <c r="X26" s="31">
        <v>14.4</v>
      </c>
      <c r="Y26" s="31">
        <v>17.600000000000001</v>
      </c>
      <c r="Z26" s="31">
        <v>3.52</v>
      </c>
      <c r="AA26" s="31">
        <v>0</v>
      </c>
      <c r="AB26" s="31">
        <v>48</v>
      </c>
      <c r="AC26" s="31">
        <v>8</v>
      </c>
      <c r="AD26" s="31">
        <v>0.32</v>
      </c>
      <c r="AE26" s="31">
        <v>0.05</v>
      </c>
      <c r="AF26" s="31">
        <v>0.03</v>
      </c>
      <c r="AG26" s="31">
        <v>0.48</v>
      </c>
      <c r="AH26" s="31">
        <v>0.64</v>
      </c>
      <c r="AI26" s="31">
        <v>16</v>
      </c>
      <c r="AJ26" s="31">
        <v>0</v>
      </c>
      <c r="AK26" s="31">
        <v>19.2</v>
      </c>
      <c r="AL26" s="31">
        <v>20.8</v>
      </c>
      <c r="AM26" s="31">
        <v>30.4</v>
      </c>
      <c r="AN26" s="31">
        <v>28.8</v>
      </c>
      <c r="AO26" s="31">
        <v>4.8</v>
      </c>
      <c r="AP26" s="31">
        <v>17.600000000000001</v>
      </c>
      <c r="AQ26" s="31">
        <v>4.8</v>
      </c>
      <c r="AR26" s="31">
        <v>14.4</v>
      </c>
      <c r="AS26" s="31">
        <v>27.2</v>
      </c>
      <c r="AT26" s="31">
        <v>16</v>
      </c>
      <c r="AU26" s="31">
        <v>124.8</v>
      </c>
      <c r="AV26" s="31">
        <v>11.2</v>
      </c>
      <c r="AW26" s="31">
        <v>22.4</v>
      </c>
      <c r="AX26" s="31">
        <v>67.2</v>
      </c>
      <c r="AY26" s="31">
        <v>0</v>
      </c>
      <c r="AZ26" s="31">
        <v>20.8</v>
      </c>
      <c r="BA26" s="31">
        <v>25.6</v>
      </c>
      <c r="BB26" s="31">
        <v>9.6</v>
      </c>
      <c r="BC26" s="31">
        <v>8</v>
      </c>
      <c r="BD26" s="31">
        <v>0</v>
      </c>
      <c r="BE26" s="31">
        <v>0</v>
      </c>
      <c r="BF26" s="31">
        <v>0</v>
      </c>
      <c r="BG26" s="31">
        <v>0</v>
      </c>
      <c r="BH26" s="31">
        <v>0</v>
      </c>
      <c r="BI26" s="31">
        <v>0</v>
      </c>
      <c r="BJ26" s="31">
        <v>0</v>
      </c>
      <c r="BK26" s="31">
        <v>0</v>
      </c>
      <c r="BL26" s="31">
        <v>0</v>
      </c>
      <c r="BM26" s="31">
        <v>0</v>
      </c>
      <c r="BN26" s="31">
        <v>0</v>
      </c>
      <c r="BO26" s="31">
        <v>0</v>
      </c>
      <c r="BP26" s="31">
        <v>0</v>
      </c>
      <c r="BQ26" s="31">
        <v>0</v>
      </c>
      <c r="BR26" s="31">
        <v>0</v>
      </c>
      <c r="BS26" s="31">
        <v>0</v>
      </c>
      <c r="BT26" s="31">
        <v>0</v>
      </c>
      <c r="BU26" s="31">
        <v>0</v>
      </c>
      <c r="BV26" s="31">
        <v>0</v>
      </c>
      <c r="BW26" s="31">
        <v>0</v>
      </c>
      <c r="BX26" s="31">
        <v>0</v>
      </c>
      <c r="BY26" s="31">
        <v>0</v>
      </c>
      <c r="BZ26" s="31">
        <v>0</v>
      </c>
      <c r="CA26" s="31">
        <v>0</v>
      </c>
      <c r="CB26" s="31">
        <v>138.08000000000001</v>
      </c>
      <c r="CC26" s="30">
        <v>26.88</v>
      </c>
      <c r="CE26" s="28">
        <v>8</v>
      </c>
      <c r="CG26" s="28">
        <v>3</v>
      </c>
      <c r="CH26" s="28">
        <v>3</v>
      </c>
      <c r="CI26" s="28">
        <v>3</v>
      </c>
      <c r="CJ26" s="28">
        <v>225</v>
      </c>
      <c r="CK26" s="28">
        <v>225</v>
      </c>
      <c r="CL26" s="28">
        <v>225</v>
      </c>
      <c r="CM26" s="28">
        <v>0</v>
      </c>
      <c r="CN26" s="28">
        <v>0</v>
      </c>
      <c r="CO26" s="28">
        <v>0</v>
      </c>
      <c r="CP26" s="28">
        <v>0</v>
      </c>
      <c r="CQ26" s="28">
        <v>0</v>
      </c>
      <c r="CR26" s="28">
        <v>22.4</v>
      </c>
    </row>
    <row r="27" spans="1:96" s="36" customFormat="1" ht="11.4">
      <c r="B27" s="37" t="s">
        <v>108</v>
      </c>
      <c r="C27" s="38"/>
      <c r="D27" s="38">
        <v>0.64</v>
      </c>
      <c r="E27" s="38">
        <v>0</v>
      </c>
      <c r="F27" s="38">
        <v>0.64</v>
      </c>
      <c r="G27" s="38">
        <v>0.64</v>
      </c>
      <c r="H27" s="38">
        <v>18.559999999999999</v>
      </c>
      <c r="I27" s="38">
        <v>77.89</v>
      </c>
      <c r="J27" s="39">
        <v>0.16</v>
      </c>
      <c r="K27" s="39">
        <v>0</v>
      </c>
      <c r="L27" s="39">
        <v>0</v>
      </c>
      <c r="M27" s="39">
        <v>0</v>
      </c>
      <c r="N27" s="39">
        <v>14.4</v>
      </c>
      <c r="O27" s="39">
        <v>1.28</v>
      </c>
      <c r="P27" s="39">
        <v>2.88</v>
      </c>
      <c r="Q27" s="39">
        <v>0</v>
      </c>
      <c r="R27" s="39">
        <v>0</v>
      </c>
      <c r="S27" s="39">
        <v>1.28</v>
      </c>
      <c r="T27" s="39">
        <v>0.8</v>
      </c>
      <c r="U27" s="39">
        <v>41.6</v>
      </c>
      <c r="V27" s="39">
        <v>444.8</v>
      </c>
      <c r="W27" s="39">
        <v>25.6</v>
      </c>
      <c r="X27" s="39">
        <v>14.4</v>
      </c>
      <c r="Y27" s="39">
        <v>17.600000000000001</v>
      </c>
      <c r="Z27" s="39">
        <v>3.52</v>
      </c>
      <c r="AA27" s="39">
        <v>0</v>
      </c>
      <c r="AB27" s="39">
        <v>48</v>
      </c>
      <c r="AC27" s="39">
        <v>8</v>
      </c>
      <c r="AD27" s="39">
        <v>0.32</v>
      </c>
      <c r="AE27" s="39">
        <v>0.05</v>
      </c>
      <c r="AF27" s="39">
        <v>0.03</v>
      </c>
      <c r="AG27" s="39">
        <v>0.48</v>
      </c>
      <c r="AH27" s="39">
        <v>0.64</v>
      </c>
      <c r="AI27" s="39">
        <v>16</v>
      </c>
      <c r="AJ27" s="39">
        <v>0</v>
      </c>
      <c r="AK27" s="39">
        <v>19.2</v>
      </c>
      <c r="AL27" s="39">
        <v>20.8</v>
      </c>
      <c r="AM27" s="39">
        <v>30.4</v>
      </c>
      <c r="AN27" s="39">
        <v>28.8</v>
      </c>
      <c r="AO27" s="39">
        <v>4.8</v>
      </c>
      <c r="AP27" s="39">
        <v>17.600000000000001</v>
      </c>
      <c r="AQ27" s="39">
        <v>4.8</v>
      </c>
      <c r="AR27" s="39">
        <v>14.4</v>
      </c>
      <c r="AS27" s="39">
        <v>27.2</v>
      </c>
      <c r="AT27" s="39">
        <v>16</v>
      </c>
      <c r="AU27" s="39">
        <v>124.8</v>
      </c>
      <c r="AV27" s="39">
        <v>11.2</v>
      </c>
      <c r="AW27" s="39">
        <v>22.4</v>
      </c>
      <c r="AX27" s="39">
        <v>67.2</v>
      </c>
      <c r="AY27" s="39">
        <v>0</v>
      </c>
      <c r="AZ27" s="39">
        <v>20.8</v>
      </c>
      <c r="BA27" s="39">
        <v>25.6</v>
      </c>
      <c r="BB27" s="39">
        <v>9.6</v>
      </c>
      <c r="BC27" s="39">
        <v>8</v>
      </c>
      <c r="BD27" s="39">
        <v>0</v>
      </c>
      <c r="BE27" s="39">
        <v>0</v>
      </c>
      <c r="BF27" s="39">
        <v>0</v>
      </c>
      <c r="BG27" s="39">
        <v>0</v>
      </c>
      <c r="BH27" s="39">
        <v>0</v>
      </c>
      <c r="BI27" s="39">
        <v>0</v>
      </c>
      <c r="BJ27" s="39">
        <v>0</v>
      </c>
      <c r="BK27" s="39">
        <v>0</v>
      </c>
      <c r="BL27" s="39">
        <v>0</v>
      </c>
      <c r="BM27" s="39">
        <v>0</v>
      </c>
      <c r="BN27" s="39">
        <v>0</v>
      </c>
      <c r="BO27" s="39">
        <v>0</v>
      </c>
      <c r="BP27" s="39">
        <v>0</v>
      </c>
      <c r="BQ27" s="39">
        <v>0</v>
      </c>
      <c r="BR27" s="39">
        <v>0</v>
      </c>
      <c r="BS27" s="39">
        <v>0</v>
      </c>
      <c r="BT27" s="39">
        <v>0</v>
      </c>
      <c r="BU27" s="39">
        <v>0</v>
      </c>
      <c r="BV27" s="39">
        <v>0</v>
      </c>
      <c r="BW27" s="39">
        <v>0</v>
      </c>
      <c r="BX27" s="39">
        <v>0</v>
      </c>
      <c r="BY27" s="39">
        <v>0</v>
      </c>
      <c r="BZ27" s="39">
        <v>0</v>
      </c>
      <c r="CA27" s="39">
        <v>0</v>
      </c>
      <c r="CB27" s="39">
        <v>138.08000000000001</v>
      </c>
      <c r="CC27" s="38">
        <f>SUM($CC$25:$CC$26)</f>
        <v>26.88</v>
      </c>
      <c r="CD27" s="36">
        <f>$I$27/$I$47*100</f>
        <v>3.2584641000004186</v>
      </c>
      <c r="CE27" s="36">
        <v>8</v>
      </c>
      <c r="CG27" s="36">
        <v>3</v>
      </c>
      <c r="CH27" s="36">
        <v>3</v>
      </c>
      <c r="CI27" s="36">
        <v>3</v>
      </c>
      <c r="CJ27" s="36">
        <v>225</v>
      </c>
      <c r="CK27" s="36">
        <v>225</v>
      </c>
      <c r="CL27" s="36">
        <v>225</v>
      </c>
      <c r="CM27" s="36">
        <v>0</v>
      </c>
      <c r="CN27" s="36">
        <v>0</v>
      </c>
      <c r="CO27" s="36">
        <v>0</v>
      </c>
      <c r="CP27" s="36">
        <v>0</v>
      </c>
      <c r="CQ27" s="36">
        <v>0</v>
      </c>
    </row>
    <row r="28" spans="1:96" s="85" customFormat="1" ht="11.4">
      <c r="A28" s="85" t="s">
        <v>150</v>
      </c>
    </row>
    <row r="29" spans="1:96">
      <c r="B29" s="27" t="s">
        <v>109</v>
      </c>
      <c r="C29" s="16"/>
      <c r="D29" s="16"/>
      <c r="E29" s="16"/>
      <c r="F29" s="16"/>
      <c r="G29" s="16"/>
      <c r="H29" s="16"/>
      <c r="I29" s="16"/>
    </row>
    <row r="30" spans="1:96" s="32" customFormat="1" ht="24">
      <c r="A30" s="32" t="str">
        <f>"4/4"</f>
        <v>4/4</v>
      </c>
      <c r="B30" s="33" t="s">
        <v>93</v>
      </c>
      <c r="C30" s="34" t="str">
        <f>"260"</f>
        <v>260</v>
      </c>
      <c r="D30" s="34">
        <v>3.89</v>
      </c>
      <c r="E30" s="34">
        <v>3.82</v>
      </c>
      <c r="F30" s="34">
        <v>7.85</v>
      </c>
      <c r="G30" s="34">
        <v>0</v>
      </c>
      <c r="H30" s="34">
        <v>11.12</v>
      </c>
      <c r="I30" s="34">
        <v>127.56589820000001</v>
      </c>
      <c r="J30" s="35">
        <v>5.66</v>
      </c>
      <c r="K30" s="35">
        <v>0.14000000000000001</v>
      </c>
      <c r="L30" s="35">
        <v>0</v>
      </c>
      <c r="M30" s="35">
        <v>0</v>
      </c>
      <c r="N30" s="35">
        <v>10.39</v>
      </c>
      <c r="O30" s="35">
        <v>0</v>
      </c>
      <c r="P30" s="35">
        <v>0.73</v>
      </c>
      <c r="Q30" s="35">
        <v>0</v>
      </c>
      <c r="R30" s="35">
        <v>0</v>
      </c>
      <c r="S30" s="35">
        <v>0.13</v>
      </c>
      <c r="T30" s="35">
        <v>2.56</v>
      </c>
      <c r="U30" s="35">
        <v>571.6</v>
      </c>
      <c r="V30" s="35">
        <v>223.43</v>
      </c>
      <c r="W30" s="35">
        <v>160.62</v>
      </c>
      <c r="X30" s="35">
        <v>19.02</v>
      </c>
      <c r="Y30" s="35">
        <v>110.89</v>
      </c>
      <c r="Z30" s="35">
        <v>0.24</v>
      </c>
      <c r="AA30" s="35">
        <v>31.2</v>
      </c>
      <c r="AB30" s="35">
        <v>26</v>
      </c>
      <c r="AC30" s="35">
        <v>57.85</v>
      </c>
      <c r="AD30" s="35">
        <v>7.0000000000000007E-2</v>
      </c>
      <c r="AE30" s="35">
        <v>0.05</v>
      </c>
      <c r="AF30" s="35">
        <v>0.17</v>
      </c>
      <c r="AG30" s="35">
        <v>0.19</v>
      </c>
      <c r="AH30" s="35">
        <v>1.05</v>
      </c>
      <c r="AI30" s="35">
        <v>3.48</v>
      </c>
      <c r="AJ30" s="35">
        <v>0</v>
      </c>
      <c r="AK30" s="35">
        <v>201.77</v>
      </c>
      <c r="AL30" s="35">
        <v>199.26</v>
      </c>
      <c r="AM30" s="35">
        <v>341.93</v>
      </c>
      <c r="AN30" s="35">
        <v>274.05</v>
      </c>
      <c r="AO30" s="35">
        <v>91.47</v>
      </c>
      <c r="AP30" s="35">
        <v>161.74</v>
      </c>
      <c r="AQ30" s="35">
        <v>55.18</v>
      </c>
      <c r="AR30" s="35">
        <v>180.99</v>
      </c>
      <c r="AS30" s="35">
        <v>2.2200000000000002</v>
      </c>
      <c r="AT30" s="35">
        <v>1.6</v>
      </c>
      <c r="AU30" s="35">
        <v>3.5</v>
      </c>
      <c r="AV30" s="35">
        <v>2.14</v>
      </c>
      <c r="AW30" s="35">
        <v>1.47</v>
      </c>
      <c r="AX30" s="35">
        <v>8.75</v>
      </c>
      <c r="AY30" s="35">
        <v>0</v>
      </c>
      <c r="AZ30" s="35">
        <v>2.94</v>
      </c>
      <c r="BA30" s="35">
        <v>3.31</v>
      </c>
      <c r="BB30" s="35">
        <v>227.42</v>
      </c>
      <c r="BC30" s="35">
        <v>32.39</v>
      </c>
      <c r="BD30" s="35">
        <v>0.15</v>
      </c>
      <c r="BE30" s="35">
        <v>7.0000000000000007E-2</v>
      </c>
      <c r="BF30" s="35">
        <v>0.04</v>
      </c>
      <c r="BG30" s="35">
        <v>0.09</v>
      </c>
      <c r="BH30" s="35">
        <v>0.1</v>
      </c>
      <c r="BI30" s="35">
        <v>0.45</v>
      </c>
      <c r="BJ30" s="35">
        <v>0</v>
      </c>
      <c r="BK30" s="35">
        <v>1.27</v>
      </c>
      <c r="BL30" s="35">
        <v>0</v>
      </c>
      <c r="BM30" s="35">
        <v>0.39</v>
      </c>
      <c r="BN30" s="35">
        <v>0</v>
      </c>
      <c r="BO30" s="35">
        <v>0</v>
      </c>
      <c r="BP30" s="35">
        <v>0</v>
      </c>
      <c r="BQ30" s="35">
        <v>0.09</v>
      </c>
      <c r="BR30" s="35">
        <v>0.13</v>
      </c>
      <c r="BS30" s="35">
        <v>1.03</v>
      </c>
      <c r="BT30" s="35">
        <v>0</v>
      </c>
      <c r="BU30" s="35">
        <v>0</v>
      </c>
      <c r="BV30" s="35">
        <v>0.06</v>
      </c>
      <c r="BW30" s="35">
        <v>0.02</v>
      </c>
      <c r="BX30" s="35">
        <v>0</v>
      </c>
      <c r="BY30" s="35">
        <v>0</v>
      </c>
      <c r="BZ30" s="35">
        <v>0</v>
      </c>
      <c r="CA30" s="35">
        <v>0</v>
      </c>
      <c r="CB30" s="35">
        <v>263.29000000000002</v>
      </c>
      <c r="CC30" s="34">
        <v>30.79</v>
      </c>
      <c r="CE30" s="32">
        <v>35.53</v>
      </c>
      <c r="CG30" s="32">
        <v>43.2</v>
      </c>
      <c r="CH30" s="32">
        <v>23.05</v>
      </c>
      <c r="CI30" s="32">
        <v>33.119999999999997</v>
      </c>
      <c r="CJ30" s="32">
        <v>957.33</v>
      </c>
      <c r="CK30" s="32">
        <v>452.51</v>
      </c>
      <c r="CL30" s="32">
        <v>704.92</v>
      </c>
      <c r="CM30" s="32">
        <v>25.6</v>
      </c>
      <c r="CN30" s="32">
        <v>16.64</v>
      </c>
      <c r="CO30" s="32">
        <v>21.12</v>
      </c>
      <c r="CP30" s="32">
        <v>5.2</v>
      </c>
      <c r="CQ30" s="32">
        <v>1.3</v>
      </c>
      <c r="CR30" s="32">
        <v>18.66</v>
      </c>
    </row>
    <row r="31" spans="1:96" s="32" customFormat="1">
      <c r="A31" s="32" t="str">
        <f>"1/6"</f>
        <v>1/6</v>
      </c>
      <c r="B31" s="33" t="s">
        <v>94</v>
      </c>
      <c r="C31" s="34" t="str">
        <f>"40"</f>
        <v>40</v>
      </c>
      <c r="D31" s="34">
        <v>5.08</v>
      </c>
      <c r="E31" s="34">
        <v>5.08</v>
      </c>
      <c r="F31" s="34">
        <v>4.5999999999999996</v>
      </c>
      <c r="G31" s="34">
        <v>0</v>
      </c>
      <c r="H31" s="34">
        <v>0.28000000000000003</v>
      </c>
      <c r="I31" s="34">
        <v>62.783999999999999</v>
      </c>
      <c r="J31" s="35">
        <v>1.2</v>
      </c>
      <c r="K31" s="35">
        <v>0</v>
      </c>
      <c r="L31" s="35">
        <v>0</v>
      </c>
      <c r="M31" s="35">
        <v>0</v>
      </c>
      <c r="N31" s="35">
        <v>0.28000000000000003</v>
      </c>
      <c r="O31" s="35">
        <v>0</v>
      </c>
      <c r="P31" s="35">
        <v>0</v>
      </c>
      <c r="Q31" s="35">
        <v>0</v>
      </c>
      <c r="R31" s="35">
        <v>0</v>
      </c>
      <c r="S31" s="35">
        <v>0</v>
      </c>
      <c r="T31" s="35">
        <v>0.4</v>
      </c>
      <c r="U31" s="35">
        <v>53.6</v>
      </c>
      <c r="V31" s="35">
        <v>56</v>
      </c>
      <c r="W31" s="35">
        <v>22</v>
      </c>
      <c r="X31" s="35">
        <v>4.8</v>
      </c>
      <c r="Y31" s="35">
        <v>76.8</v>
      </c>
      <c r="Z31" s="35">
        <v>1</v>
      </c>
      <c r="AA31" s="35">
        <v>100</v>
      </c>
      <c r="AB31" s="35">
        <v>24</v>
      </c>
      <c r="AC31" s="35">
        <v>104</v>
      </c>
      <c r="AD31" s="35">
        <v>0.24</v>
      </c>
      <c r="AE31" s="35">
        <v>0.03</v>
      </c>
      <c r="AF31" s="35">
        <v>0.18</v>
      </c>
      <c r="AG31" s="35">
        <v>0.08</v>
      </c>
      <c r="AH31" s="35">
        <v>1.44</v>
      </c>
      <c r="AI31" s="35">
        <v>0</v>
      </c>
      <c r="AJ31" s="35">
        <v>0</v>
      </c>
      <c r="AK31" s="35">
        <v>308.8</v>
      </c>
      <c r="AL31" s="35">
        <v>238.8</v>
      </c>
      <c r="AM31" s="35">
        <v>432.4</v>
      </c>
      <c r="AN31" s="35">
        <v>361.2</v>
      </c>
      <c r="AO31" s="35">
        <v>169.6</v>
      </c>
      <c r="AP31" s="35">
        <v>244</v>
      </c>
      <c r="AQ31" s="35">
        <v>81.599999999999994</v>
      </c>
      <c r="AR31" s="35">
        <v>260.8</v>
      </c>
      <c r="AS31" s="35">
        <v>284</v>
      </c>
      <c r="AT31" s="35">
        <v>314.8</v>
      </c>
      <c r="AU31" s="35">
        <v>491.6</v>
      </c>
      <c r="AV31" s="35">
        <v>136</v>
      </c>
      <c r="AW31" s="35">
        <v>166.4</v>
      </c>
      <c r="AX31" s="35">
        <v>709.2</v>
      </c>
      <c r="AY31" s="35">
        <v>5.6</v>
      </c>
      <c r="AZ31" s="35">
        <v>158.4</v>
      </c>
      <c r="BA31" s="35">
        <v>371.2</v>
      </c>
      <c r="BB31" s="35">
        <v>190.4</v>
      </c>
      <c r="BC31" s="35">
        <v>117.2</v>
      </c>
      <c r="BD31" s="35">
        <v>0</v>
      </c>
      <c r="BE31" s="35">
        <v>0</v>
      </c>
      <c r="BF31" s="35">
        <v>0</v>
      </c>
      <c r="BG31" s="35">
        <v>0</v>
      </c>
      <c r="BH31" s="35">
        <v>0</v>
      </c>
      <c r="BI31" s="35">
        <v>0</v>
      </c>
      <c r="BJ31" s="35">
        <v>0</v>
      </c>
      <c r="BK31" s="35">
        <v>0</v>
      </c>
      <c r="BL31" s="35">
        <v>0</v>
      </c>
      <c r="BM31" s="35">
        <v>0</v>
      </c>
      <c r="BN31" s="35">
        <v>0</v>
      </c>
      <c r="BO31" s="35">
        <v>0</v>
      </c>
      <c r="BP31" s="35">
        <v>0</v>
      </c>
      <c r="BQ31" s="35">
        <v>0</v>
      </c>
      <c r="BR31" s="35">
        <v>0</v>
      </c>
      <c r="BS31" s="35">
        <v>0</v>
      </c>
      <c r="BT31" s="35">
        <v>0</v>
      </c>
      <c r="BU31" s="35">
        <v>0</v>
      </c>
      <c r="BV31" s="35">
        <v>0</v>
      </c>
      <c r="BW31" s="35">
        <v>0</v>
      </c>
      <c r="BX31" s="35">
        <v>0</v>
      </c>
      <c r="BY31" s="35">
        <v>0</v>
      </c>
      <c r="BZ31" s="35">
        <v>0</v>
      </c>
      <c r="CA31" s="35">
        <v>0</v>
      </c>
      <c r="CB31" s="35">
        <v>29.64</v>
      </c>
      <c r="CC31" s="34">
        <v>15.68</v>
      </c>
      <c r="CE31" s="32">
        <v>104</v>
      </c>
      <c r="CG31" s="32">
        <v>5.65</v>
      </c>
      <c r="CH31" s="32">
        <v>4.75</v>
      </c>
      <c r="CI31" s="32">
        <v>5.2</v>
      </c>
      <c r="CJ31" s="32">
        <v>810</v>
      </c>
      <c r="CK31" s="32">
        <v>517.5</v>
      </c>
      <c r="CL31" s="32">
        <v>663.75</v>
      </c>
      <c r="CM31" s="32">
        <v>2.5</v>
      </c>
      <c r="CN31" s="32">
        <v>1.75</v>
      </c>
      <c r="CO31" s="32">
        <v>2.13</v>
      </c>
      <c r="CP31" s="32">
        <v>0</v>
      </c>
      <c r="CQ31" s="32">
        <v>0</v>
      </c>
      <c r="CR31" s="32">
        <v>9.5</v>
      </c>
    </row>
    <row r="32" spans="1:96" s="32" customFormat="1">
      <c r="A32" s="32" t="str">
        <f>"2"</f>
        <v>2</v>
      </c>
      <c r="B32" s="33" t="s">
        <v>95</v>
      </c>
      <c r="C32" s="34" t="str">
        <f>"50"</f>
        <v>50</v>
      </c>
      <c r="D32" s="34">
        <v>3.31</v>
      </c>
      <c r="E32" s="34">
        <v>0</v>
      </c>
      <c r="F32" s="34">
        <v>0.33</v>
      </c>
      <c r="G32" s="34">
        <v>0.33</v>
      </c>
      <c r="H32" s="34">
        <v>23.45</v>
      </c>
      <c r="I32" s="34">
        <v>111.95049999999999</v>
      </c>
      <c r="J32" s="35">
        <v>0</v>
      </c>
      <c r="K32" s="35">
        <v>0</v>
      </c>
      <c r="L32" s="35">
        <v>0</v>
      </c>
      <c r="M32" s="35">
        <v>0</v>
      </c>
      <c r="N32" s="35">
        <v>0.55000000000000004</v>
      </c>
      <c r="O32" s="35">
        <v>22.8</v>
      </c>
      <c r="P32" s="35">
        <v>0.1</v>
      </c>
      <c r="Q32" s="35">
        <v>0</v>
      </c>
      <c r="R32" s="35">
        <v>0</v>
      </c>
      <c r="S32" s="35">
        <v>0</v>
      </c>
      <c r="T32" s="35">
        <v>0.9</v>
      </c>
      <c r="U32" s="35">
        <v>0</v>
      </c>
      <c r="V32" s="35">
        <v>0</v>
      </c>
      <c r="W32" s="35">
        <v>0</v>
      </c>
      <c r="X32" s="35">
        <v>0</v>
      </c>
      <c r="Y32" s="35">
        <v>0</v>
      </c>
      <c r="Z32" s="35">
        <v>0</v>
      </c>
      <c r="AA32" s="35">
        <v>0</v>
      </c>
      <c r="AB32" s="35">
        <v>0</v>
      </c>
      <c r="AC32" s="35">
        <v>0</v>
      </c>
      <c r="AD32" s="35">
        <v>0</v>
      </c>
      <c r="AE32" s="35">
        <v>0</v>
      </c>
      <c r="AF32" s="35">
        <v>0</v>
      </c>
      <c r="AG32" s="35">
        <v>0</v>
      </c>
      <c r="AH32" s="35">
        <v>0</v>
      </c>
      <c r="AI32" s="35">
        <v>0</v>
      </c>
      <c r="AJ32" s="35">
        <v>0</v>
      </c>
      <c r="AK32" s="35">
        <v>159.65</v>
      </c>
      <c r="AL32" s="35">
        <v>166.17</v>
      </c>
      <c r="AM32" s="35">
        <v>254.48</v>
      </c>
      <c r="AN32" s="35">
        <v>84.39</v>
      </c>
      <c r="AO32" s="35">
        <v>50.03</v>
      </c>
      <c r="AP32" s="35">
        <v>100.05</v>
      </c>
      <c r="AQ32" s="35">
        <v>37.85</v>
      </c>
      <c r="AR32" s="35">
        <v>180.96</v>
      </c>
      <c r="AS32" s="35">
        <v>112.23</v>
      </c>
      <c r="AT32" s="35">
        <v>156.6</v>
      </c>
      <c r="AU32" s="35">
        <v>129.19999999999999</v>
      </c>
      <c r="AV32" s="35">
        <v>67.86</v>
      </c>
      <c r="AW32" s="35">
        <v>120.06</v>
      </c>
      <c r="AX32" s="35">
        <v>1003.98</v>
      </c>
      <c r="AY32" s="35">
        <v>0</v>
      </c>
      <c r="AZ32" s="35">
        <v>327.12</v>
      </c>
      <c r="BA32" s="35">
        <v>142.25</v>
      </c>
      <c r="BB32" s="35">
        <v>94.4</v>
      </c>
      <c r="BC32" s="35">
        <v>74.819999999999993</v>
      </c>
      <c r="BD32" s="35">
        <v>0</v>
      </c>
      <c r="BE32" s="35">
        <v>0</v>
      </c>
      <c r="BF32" s="35">
        <v>0</v>
      </c>
      <c r="BG32" s="35">
        <v>0</v>
      </c>
      <c r="BH32" s="35">
        <v>0</v>
      </c>
      <c r="BI32" s="35">
        <v>0</v>
      </c>
      <c r="BJ32" s="35">
        <v>0</v>
      </c>
      <c r="BK32" s="35">
        <v>0.04</v>
      </c>
      <c r="BL32" s="35">
        <v>0</v>
      </c>
      <c r="BM32" s="35">
        <v>0</v>
      </c>
      <c r="BN32" s="35">
        <v>0</v>
      </c>
      <c r="BO32" s="35">
        <v>0</v>
      </c>
      <c r="BP32" s="35">
        <v>0</v>
      </c>
      <c r="BQ32" s="35">
        <v>0</v>
      </c>
      <c r="BR32" s="35">
        <v>0</v>
      </c>
      <c r="BS32" s="35">
        <v>0.03</v>
      </c>
      <c r="BT32" s="35">
        <v>0</v>
      </c>
      <c r="BU32" s="35">
        <v>0</v>
      </c>
      <c r="BV32" s="35">
        <v>0.14000000000000001</v>
      </c>
      <c r="BW32" s="35">
        <v>0.01</v>
      </c>
      <c r="BX32" s="35">
        <v>0</v>
      </c>
      <c r="BY32" s="35">
        <v>0</v>
      </c>
      <c r="BZ32" s="35">
        <v>0</v>
      </c>
      <c r="CA32" s="35">
        <v>0</v>
      </c>
      <c r="CB32" s="35">
        <v>19.55</v>
      </c>
      <c r="CC32" s="34">
        <v>3.17</v>
      </c>
      <c r="CE32" s="32">
        <v>0</v>
      </c>
      <c r="CG32" s="32">
        <v>0</v>
      </c>
      <c r="CH32" s="32">
        <v>0</v>
      </c>
      <c r="CI32" s="32">
        <v>0</v>
      </c>
      <c r="CJ32" s="32">
        <v>802.15</v>
      </c>
      <c r="CK32" s="32">
        <v>309.04000000000002</v>
      </c>
      <c r="CL32" s="32">
        <v>555.6</v>
      </c>
      <c r="CM32" s="32">
        <v>6.42</v>
      </c>
      <c r="CN32" s="32">
        <v>6.42</v>
      </c>
      <c r="CO32" s="32">
        <v>6.42</v>
      </c>
      <c r="CP32" s="32">
        <v>0</v>
      </c>
      <c r="CQ32" s="32">
        <v>0</v>
      </c>
      <c r="CR32" s="32">
        <v>2.64</v>
      </c>
    </row>
    <row r="33" spans="1:96" s="28" customFormat="1">
      <c r="A33" s="28" t="str">
        <f>"27/10"</f>
        <v>27/10</v>
      </c>
      <c r="B33" s="29" t="s">
        <v>96</v>
      </c>
      <c r="C33" s="30" t="str">
        <f>"200"</f>
        <v>200</v>
      </c>
      <c r="D33" s="30">
        <v>0.1</v>
      </c>
      <c r="E33" s="30">
        <v>0</v>
      </c>
      <c r="F33" s="30">
        <v>0.02</v>
      </c>
      <c r="G33" s="30">
        <v>0.02</v>
      </c>
      <c r="H33" s="30">
        <v>5.94</v>
      </c>
      <c r="I33" s="30">
        <v>23.095202</v>
      </c>
      <c r="J33" s="31">
        <v>0</v>
      </c>
      <c r="K33" s="31">
        <v>0</v>
      </c>
      <c r="L33" s="31">
        <v>0</v>
      </c>
      <c r="M33" s="31">
        <v>0</v>
      </c>
      <c r="N33" s="31">
        <v>5.89</v>
      </c>
      <c r="O33" s="31">
        <v>0</v>
      </c>
      <c r="P33" s="31">
        <v>0.05</v>
      </c>
      <c r="Q33" s="31">
        <v>0</v>
      </c>
      <c r="R33" s="31">
        <v>0</v>
      </c>
      <c r="S33" s="31">
        <v>0</v>
      </c>
      <c r="T33" s="31">
        <v>0.03</v>
      </c>
      <c r="U33" s="31">
        <v>0.06</v>
      </c>
      <c r="V33" s="31">
        <v>0.18</v>
      </c>
      <c r="W33" s="31">
        <v>0.17</v>
      </c>
      <c r="X33" s="31">
        <v>0</v>
      </c>
      <c r="Y33" s="31">
        <v>0</v>
      </c>
      <c r="Z33" s="31">
        <v>0.02</v>
      </c>
      <c r="AA33" s="31">
        <v>0</v>
      </c>
      <c r="AB33" s="31">
        <v>0</v>
      </c>
      <c r="AC33" s="31">
        <v>0</v>
      </c>
      <c r="AD33" s="31">
        <v>0</v>
      </c>
      <c r="AE33" s="31">
        <v>0</v>
      </c>
      <c r="AF33" s="31">
        <v>0</v>
      </c>
      <c r="AG33" s="31">
        <v>0</v>
      </c>
      <c r="AH33" s="31">
        <v>0</v>
      </c>
      <c r="AI33" s="31">
        <v>0</v>
      </c>
      <c r="AJ33" s="31">
        <v>0</v>
      </c>
      <c r="AK33" s="31">
        <v>0</v>
      </c>
      <c r="AL33" s="31">
        <v>0</v>
      </c>
      <c r="AM33" s="31">
        <v>0</v>
      </c>
      <c r="AN33" s="31">
        <v>0</v>
      </c>
      <c r="AO33" s="31">
        <v>0</v>
      </c>
      <c r="AP33" s="31">
        <v>0</v>
      </c>
      <c r="AQ33" s="31">
        <v>0</v>
      </c>
      <c r="AR33" s="31">
        <v>0</v>
      </c>
      <c r="AS33" s="31">
        <v>0</v>
      </c>
      <c r="AT33" s="31">
        <v>0</v>
      </c>
      <c r="AU33" s="31">
        <v>0</v>
      </c>
      <c r="AV33" s="31">
        <v>0</v>
      </c>
      <c r="AW33" s="31">
        <v>0</v>
      </c>
      <c r="AX33" s="31">
        <v>0</v>
      </c>
      <c r="AY33" s="31">
        <v>0</v>
      </c>
      <c r="AZ33" s="31">
        <v>0</v>
      </c>
      <c r="BA33" s="31">
        <v>0</v>
      </c>
      <c r="BB33" s="31">
        <v>0</v>
      </c>
      <c r="BC33" s="31">
        <v>0</v>
      </c>
      <c r="BD33" s="31">
        <v>0</v>
      </c>
      <c r="BE33" s="31">
        <v>0</v>
      </c>
      <c r="BF33" s="31">
        <v>0</v>
      </c>
      <c r="BG33" s="31">
        <v>0</v>
      </c>
      <c r="BH33" s="31">
        <v>0</v>
      </c>
      <c r="BI33" s="31">
        <v>0</v>
      </c>
      <c r="BJ33" s="31">
        <v>0</v>
      </c>
      <c r="BK33" s="31">
        <v>0</v>
      </c>
      <c r="BL33" s="31">
        <v>0</v>
      </c>
      <c r="BM33" s="31">
        <v>0</v>
      </c>
      <c r="BN33" s="31">
        <v>0</v>
      </c>
      <c r="BO33" s="31">
        <v>0</v>
      </c>
      <c r="BP33" s="31">
        <v>0</v>
      </c>
      <c r="BQ33" s="31">
        <v>0</v>
      </c>
      <c r="BR33" s="31">
        <v>0</v>
      </c>
      <c r="BS33" s="31">
        <v>0</v>
      </c>
      <c r="BT33" s="31">
        <v>0</v>
      </c>
      <c r="BU33" s="31">
        <v>0</v>
      </c>
      <c r="BV33" s="31">
        <v>0</v>
      </c>
      <c r="BW33" s="31">
        <v>0</v>
      </c>
      <c r="BX33" s="31">
        <v>0</v>
      </c>
      <c r="BY33" s="31">
        <v>0</v>
      </c>
      <c r="BZ33" s="31">
        <v>0</v>
      </c>
      <c r="CA33" s="31">
        <v>0</v>
      </c>
      <c r="CB33" s="31">
        <v>200.05</v>
      </c>
      <c r="CC33" s="30">
        <v>1.1299999999999999</v>
      </c>
      <c r="CE33" s="28">
        <v>0</v>
      </c>
      <c r="CG33" s="28">
        <v>0.6</v>
      </c>
      <c r="CH33" s="28">
        <v>0.6</v>
      </c>
      <c r="CI33" s="28">
        <v>0.6</v>
      </c>
      <c r="CJ33" s="28">
        <v>60</v>
      </c>
      <c r="CK33" s="28">
        <v>24.6</v>
      </c>
      <c r="CL33" s="28">
        <v>42.3</v>
      </c>
      <c r="CM33" s="28">
        <v>6.54</v>
      </c>
      <c r="CN33" s="28">
        <v>3.84</v>
      </c>
      <c r="CO33" s="28">
        <v>5.19</v>
      </c>
      <c r="CP33" s="28">
        <v>6</v>
      </c>
      <c r="CQ33" s="28">
        <v>0</v>
      </c>
      <c r="CR33" s="28">
        <v>0.68</v>
      </c>
    </row>
    <row r="34" spans="1:96" s="36" customFormat="1" ht="11.4">
      <c r="B34" s="37" t="s">
        <v>110</v>
      </c>
      <c r="C34" s="38"/>
      <c r="D34" s="38">
        <v>12.37</v>
      </c>
      <c r="E34" s="38">
        <v>8.9</v>
      </c>
      <c r="F34" s="38">
        <v>12.81</v>
      </c>
      <c r="G34" s="38">
        <v>0.35</v>
      </c>
      <c r="H34" s="38">
        <v>40.79</v>
      </c>
      <c r="I34" s="38">
        <v>325.39999999999998</v>
      </c>
      <c r="J34" s="39">
        <v>6.86</v>
      </c>
      <c r="K34" s="39">
        <v>0.14000000000000001</v>
      </c>
      <c r="L34" s="39">
        <v>0</v>
      </c>
      <c r="M34" s="39">
        <v>0</v>
      </c>
      <c r="N34" s="39">
        <v>17.11</v>
      </c>
      <c r="O34" s="39">
        <v>22.8</v>
      </c>
      <c r="P34" s="39">
        <v>0.89</v>
      </c>
      <c r="Q34" s="39">
        <v>0</v>
      </c>
      <c r="R34" s="39">
        <v>0</v>
      </c>
      <c r="S34" s="39">
        <v>0.13</v>
      </c>
      <c r="T34" s="39">
        <v>3.89</v>
      </c>
      <c r="U34" s="39">
        <v>625.26</v>
      </c>
      <c r="V34" s="39">
        <v>279.61</v>
      </c>
      <c r="W34" s="39">
        <v>182.79</v>
      </c>
      <c r="X34" s="39">
        <v>23.82</v>
      </c>
      <c r="Y34" s="39">
        <v>187.69</v>
      </c>
      <c r="Z34" s="39">
        <v>1.26</v>
      </c>
      <c r="AA34" s="39">
        <v>131.19999999999999</v>
      </c>
      <c r="AB34" s="39">
        <v>50</v>
      </c>
      <c r="AC34" s="39">
        <v>161.85</v>
      </c>
      <c r="AD34" s="39">
        <v>0.31</v>
      </c>
      <c r="AE34" s="39">
        <v>7.0000000000000007E-2</v>
      </c>
      <c r="AF34" s="39">
        <v>0.35</v>
      </c>
      <c r="AG34" s="39">
        <v>0.27</v>
      </c>
      <c r="AH34" s="39">
        <v>2.4900000000000002</v>
      </c>
      <c r="AI34" s="39">
        <v>3.48</v>
      </c>
      <c r="AJ34" s="39">
        <v>0</v>
      </c>
      <c r="AK34" s="39">
        <v>670.21</v>
      </c>
      <c r="AL34" s="39">
        <v>604.23</v>
      </c>
      <c r="AM34" s="39">
        <v>1028.81</v>
      </c>
      <c r="AN34" s="39">
        <v>719.64</v>
      </c>
      <c r="AO34" s="39">
        <v>311.08999999999997</v>
      </c>
      <c r="AP34" s="39">
        <v>505.79</v>
      </c>
      <c r="AQ34" s="39">
        <v>174.62</v>
      </c>
      <c r="AR34" s="39">
        <v>622.75</v>
      </c>
      <c r="AS34" s="39">
        <v>398.45</v>
      </c>
      <c r="AT34" s="39">
        <v>473</v>
      </c>
      <c r="AU34" s="39">
        <v>624.29999999999995</v>
      </c>
      <c r="AV34" s="39">
        <v>206</v>
      </c>
      <c r="AW34" s="39">
        <v>287.93</v>
      </c>
      <c r="AX34" s="39">
        <v>1721.93</v>
      </c>
      <c r="AY34" s="39">
        <v>5.6</v>
      </c>
      <c r="AZ34" s="39">
        <v>488.46</v>
      </c>
      <c r="BA34" s="39">
        <v>516.75</v>
      </c>
      <c r="BB34" s="39">
        <v>512.21</v>
      </c>
      <c r="BC34" s="39">
        <v>224.41</v>
      </c>
      <c r="BD34" s="39">
        <v>0.15</v>
      </c>
      <c r="BE34" s="39">
        <v>7.0000000000000007E-2</v>
      </c>
      <c r="BF34" s="39">
        <v>0.04</v>
      </c>
      <c r="BG34" s="39">
        <v>0.09</v>
      </c>
      <c r="BH34" s="39">
        <v>0.1</v>
      </c>
      <c r="BI34" s="39">
        <v>0.45</v>
      </c>
      <c r="BJ34" s="39">
        <v>0</v>
      </c>
      <c r="BK34" s="39">
        <v>1.31</v>
      </c>
      <c r="BL34" s="39">
        <v>0</v>
      </c>
      <c r="BM34" s="39">
        <v>0.39</v>
      </c>
      <c r="BN34" s="39">
        <v>0</v>
      </c>
      <c r="BO34" s="39">
        <v>0</v>
      </c>
      <c r="BP34" s="39">
        <v>0</v>
      </c>
      <c r="BQ34" s="39">
        <v>0.09</v>
      </c>
      <c r="BR34" s="39">
        <v>0.14000000000000001</v>
      </c>
      <c r="BS34" s="39">
        <v>1.07</v>
      </c>
      <c r="BT34" s="39">
        <v>0</v>
      </c>
      <c r="BU34" s="39">
        <v>0</v>
      </c>
      <c r="BV34" s="39">
        <v>0.2</v>
      </c>
      <c r="BW34" s="39">
        <v>0.02</v>
      </c>
      <c r="BX34" s="39">
        <v>0</v>
      </c>
      <c r="BY34" s="39">
        <v>0</v>
      </c>
      <c r="BZ34" s="39">
        <v>0</v>
      </c>
      <c r="CA34" s="39">
        <v>0</v>
      </c>
      <c r="CB34" s="39">
        <v>512.53</v>
      </c>
      <c r="CC34" s="38">
        <f>SUM($CC$29:$CC$33)</f>
        <v>50.77</v>
      </c>
      <c r="CD34" s="36">
        <f>$I$34/$I$47*100</f>
        <v>13.612841419182645</v>
      </c>
      <c r="CE34" s="36">
        <v>139.53</v>
      </c>
      <c r="CG34" s="36">
        <v>49.45</v>
      </c>
      <c r="CH34" s="36">
        <v>28.4</v>
      </c>
      <c r="CI34" s="36">
        <v>38.92</v>
      </c>
      <c r="CJ34" s="36">
        <v>2629.48</v>
      </c>
      <c r="CK34" s="36">
        <v>1303.6500000000001</v>
      </c>
      <c r="CL34" s="36">
        <v>1966.57</v>
      </c>
      <c r="CM34" s="36">
        <v>41.05</v>
      </c>
      <c r="CN34" s="36">
        <v>28.64</v>
      </c>
      <c r="CO34" s="36">
        <v>34.85</v>
      </c>
      <c r="CP34" s="36">
        <v>11.2</v>
      </c>
      <c r="CQ34" s="36">
        <v>1.3</v>
      </c>
    </row>
    <row r="35" spans="1:96">
      <c r="B35" s="27" t="s">
        <v>111</v>
      </c>
      <c r="C35" s="16"/>
      <c r="D35" s="16"/>
      <c r="E35" s="16"/>
      <c r="F35" s="16"/>
      <c r="G35" s="16"/>
      <c r="H35" s="16"/>
      <c r="I35" s="16"/>
    </row>
    <row r="36" spans="1:96" s="32" customFormat="1" ht="36">
      <c r="A36" s="32" t="str">
        <f>"5/1"</f>
        <v>5/1</v>
      </c>
      <c r="B36" s="33" t="s">
        <v>99</v>
      </c>
      <c r="C36" s="34" t="str">
        <f>"100"</f>
        <v>100</v>
      </c>
      <c r="D36" s="34">
        <v>1.68</v>
      </c>
      <c r="E36" s="34">
        <v>0</v>
      </c>
      <c r="F36" s="34">
        <v>6.04</v>
      </c>
      <c r="G36" s="34">
        <v>6.04</v>
      </c>
      <c r="H36" s="34">
        <v>10.36</v>
      </c>
      <c r="I36" s="34">
        <v>98.854756000000009</v>
      </c>
      <c r="J36" s="35">
        <v>0.75</v>
      </c>
      <c r="K36" s="35">
        <v>3.9</v>
      </c>
      <c r="L36" s="35">
        <v>0</v>
      </c>
      <c r="M36" s="35">
        <v>0</v>
      </c>
      <c r="N36" s="35">
        <v>6.74</v>
      </c>
      <c r="O36" s="35">
        <v>2.0699999999999998</v>
      </c>
      <c r="P36" s="35">
        <v>1.55</v>
      </c>
      <c r="Q36" s="35">
        <v>0</v>
      </c>
      <c r="R36" s="35">
        <v>0</v>
      </c>
      <c r="S36" s="35">
        <v>0.2</v>
      </c>
      <c r="T36" s="35">
        <v>1.29</v>
      </c>
      <c r="U36" s="35">
        <v>198.01</v>
      </c>
      <c r="V36" s="35">
        <v>197.36</v>
      </c>
      <c r="W36" s="35">
        <v>33.65</v>
      </c>
      <c r="X36" s="35">
        <v>10.95</v>
      </c>
      <c r="Y36" s="35">
        <v>23.6</v>
      </c>
      <c r="Z36" s="35">
        <v>0.45</v>
      </c>
      <c r="AA36" s="35">
        <v>0</v>
      </c>
      <c r="AB36" s="35">
        <v>12.35</v>
      </c>
      <c r="AC36" s="35">
        <v>1.89</v>
      </c>
      <c r="AD36" s="35">
        <v>2.72</v>
      </c>
      <c r="AE36" s="35">
        <v>0.02</v>
      </c>
      <c r="AF36" s="35">
        <v>0.03</v>
      </c>
      <c r="AG36" s="35">
        <v>0.45</v>
      </c>
      <c r="AH36" s="35">
        <v>0.6</v>
      </c>
      <c r="AI36" s="35">
        <v>28.47</v>
      </c>
      <c r="AJ36" s="35">
        <v>0</v>
      </c>
      <c r="AK36" s="35">
        <v>35.81</v>
      </c>
      <c r="AL36" s="35">
        <v>30.87</v>
      </c>
      <c r="AM36" s="35">
        <v>39.520000000000003</v>
      </c>
      <c r="AN36" s="35">
        <v>37.67</v>
      </c>
      <c r="AO36" s="35">
        <v>13.58</v>
      </c>
      <c r="AP36" s="35">
        <v>27.78</v>
      </c>
      <c r="AQ36" s="35">
        <v>6.18</v>
      </c>
      <c r="AR36" s="35">
        <v>34.58</v>
      </c>
      <c r="AS36" s="35">
        <v>43.84</v>
      </c>
      <c r="AT36" s="35">
        <v>52.49</v>
      </c>
      <c r="AU36" s="35">
        <v>106.2</v>
      </c>
      <c r="AV36" s="35">
        <v>17.3</v>
      </c>
      <c r="AW36" s="35">
        <v>29.02</v>
      </c>
      <c r="AX36" s="35">
        <v>169.8</v>
      </c>
      <c r="AY36" s="35">
        <v>0</v>
      </c>
      <c r="AZ36" s="35">
        <v>36.43</v>
      </c>
      <c r="BA36" s="35">
        <v>36.43</v>
      </c>
      <c r="BB36" s="35">
        <v>30.87</v>
      </c>
      <c r="BC36" s="35">
        <v>12.35</v>
      </c>
      <c r="BD36" s="35">
        <v>0</v>
      </c>
      <c r="BE36" s="35">
        <v>0</v>
      </c>
      <c r="BF36" s="35">
        <v>0</v>
      </c>
      <c r="BG36" s="35">
        <v>0</v>
      </c>
      <c r="BH36" s="35">
        <v>0</v>
      </c>
      <c r="BI36" s="35">
        <v>0</v>
      </c>
      <c r="BJ36" s="35">
        <v>0</v>
      </c>
      <c r="BK36" s="35">
        <v>0.37</v>
      </c>
      <c r="BL36" s="35">
        <v>0</v>
      </c>
      <c r="BM36" s="35">
        <v>0.24</v>
      </c>
      <c r="BN36" s="35">
        <v>0.02</v>
      </c>
      <c r="BO36" s="35">
        <v>0.04</v>
      </c>
      <c r="BP36" s="35">
        <v>0</v>
      </c>
      <c r="BQ36" s="35">
        <v>0</v>
      </c>
      <c r="BR36" s="35">
        <v>0</v>
      </c>
      <c r="BS36" s="35">
        <v>1.4</v>
      </c>
      <c r="BT36" s="35">
        <v>0</v>
      </c>
      <c r="BU36" s="35">
        <v>0</v>
      </c>
      <c r="BV36" s="35">
        <v>3.47</v>
      </c>
      <c r="BW36" s="35">
        <v>0</v>
      </c>
      <c r="BX36" s="35">
        <v>0</v>
      </c>
      <c r="BY36" s="35">
        <v>0</v>
      </c>
      <c r="BZ36" s="35">
        <v>0</v>
      </c>
      <c r="CA36" s="35">
        <v>0</v>
      </c>
      <c r="CB36" s="35">
        <v>82.12</v>
      </c>
      <c r="CC36" s="34">
        <v>17.72</v>
      </c>
      <c r="CE36" s="32">
        <v>2.06</v>
      </c>
      <c r="CG36" s="32">
        <v>27.31</v>
      </c>
      <c r="CH36" s="32">
        <v>12.03</v>
      </c>
      <c r="CI36" s="32">
        <v>19.670000000000002</v>
      </c>
      <c r="CJ36" s="32">
        <v>678.17</v>
      </c>
      <c r="CK36" s="32">
        <v>172.61</v>
      </c>
      <c r="CL36" s="32">
        <v>425.39</v>
      </c>
      <c r="CM36" s="32">
        <v>18.52</v>
      </c>
      <c r="CN36" s="32">
        <v>15.23</v>
      </c>
      <c r="CO36" s="32">
        <v>16.87</v>
      </c>
      <c r="CP36" s="32">
        <v>3</v>
      </c>
      <c r="CQ36" s="32">
        <v>0.5</v>
      </c>
      <c r="CR36" s="32">
        <v>10.74</v>
      </c>
    </row>
    <row r="37" spans="1:96" s="32" customFormat="1">
      <c r="A37" s="32" t="str">
        <f>"358"</f>
        <v>358</v>
      </c>
      <c r="B37" s="33" t="s">
        <v>100</v>
      </c>
      <c r="C37" s="34" t="str">
        <f>"250"</f>
        <v>250</v>
      </c>
      <c r="D37" s="34">
        <v>6.65</v>
      </c>
      <c r="E37" s="34">
        <v>0</v>
      </c>
      <c r="F37" s="34">
        <v>6.13</v>
      </c>
      <c r="G37" s="34">
        <v>5.23</v>
      </c>
      <c r="H37" s="34">
        <v>20.64</v>
      </c>
      <c r="I37" s="34">
        <v>160.65745000000001</v>
      </c>
      <c r="J37" s="35">
        <v>0.68</v>
      </c>
      <c r="K37" s="35">
        <v>3.25</v>
      </c>
      <c r="L37" s="35">
        <v>0</v>
      </c>
      <c r="M37" s="35">
        <v>0</v>
      </c>
      <c r="N37" s="35">
        <v>12.36</v>
      </c>
      <c r="O37" s="35">
        <v>7.13</v>
      </c>
      <c r="P37" s="35">
        <v>1.1499999999999999</v>
      </c>
      <c r="Q37" s="35">
        <v>0</v>
      </c>
      <c r="R37" s="35">
        <v>0</v>
      </c>
      <c r="S37" s="35">
        <v>0.15</v>
      </c>
      <c r="T37" s="35">
        <v>1.07</v>
      </c>
      <c r="U37" s="35">
        <v>121.25</v>
      </c>
      <c r="V37" s="35">
        <v>293.41000000000003</v>
      </c>
      <c r="W37" s="35">
        <v>11.39</v>
      </c>
      <c r="X37" s="35">
        <v>15.09</v>
      </c>
      <c r="Y37" s="35">
        <v>36.450000000000003</v>
      </c>
      <c r="Z37" s="35">
        <v>0.57999999999999996</v>
      </c>
      <c r="AA37" s="35">
        <v>0</v>
      </c>
      <c r="AB37" s="35">
        <v>968.32</v>
      </c>
      <c r="AC37" s="35">
        <v>201.87</v>
      </c>
      <c r="AD37" s="35">
        <v>2.31</v>
      </c>
      <c r="AE37" s="35">
        <v>0.05</v>
      </c>
      <c r="AF37" s="35">
        <v>0.04</v>
      </c>
      <c r="AG37" s="35">
        <v>0.64</v>
      </c>
      <c r="AH37" s="35">
        <v>1.1000000000000001</v>
      </c>
      <c r="AI37" s="35">
        <v>4.78</v>
      </c>
      <c r="AJ37" s="35">
        <v>0</v>
      </c>
      <c r="AK37" s="35">
        <v>16.260000000000002</v>
      </c>
      <c r="AL37" s="35">
        <v>22.85</v>
      </c>
      <c r="AM37" s="35">
        <v>28.58</v>
      </c>
      <c r="AN37" s="35">
        <v>32.909999999999997</v>
      </c>
      <c r="AO37" s="35">
        <v>5.73</v>
      </c>
      <c r="AP37" s="35">
        <v>22.56</v>
      </c>
      <c r="AQ37" s="35">
        <v>10.53</v>
      </c>
      <c r="AR37" s="35">
        <v>22.96</v>
      </c>
      <c r="AS37" s="35">
        <v>32.869999999999997</v>
      </c>
      <c r="AT37" s="35">
        <v>82.08</v>
      </c>
      <c r="AU37" s="35">
        <v>46.91</v>
      </c>
      <c r="AV37" s="35">
        <v>8.18</v>
      </c>
      <c r="AW37" s="35">
        <v>22.77</v>
      </c>
      <c r="AX37" s="35">
        <v>129.63999999999999</v>
      </c>
      <c r="AY37" s="35">
        <v>0</v>
      </c>
      <c r="AZ37" s="35">
        <v>17.489999999999998</v>
      </c>
      <c r="BA37" s="35">
        <v>16.3</v>
      </c>
      <c r="BB37" s="35">
        <v>16.36</v>
      </c>
      <c r="BC37" s="35">
        <v>7.48</v>
      </c>
      <c r="BD37" s="35">
        <v>0</v>
      </c>
      <c r="BE37" s="35">
        <v>0</v>
      </c>
      <c r="BF37" s="35">
        <v>0</v>
      </c>
      <c r="BG37" s="35">
        <v>0</v>
      </c>
      <c r="BH37" s="35">
        <v>0</v>
      </c>
      <c r="BI37" s="35">
        <v>0</v>
      </c>
      <c r="BJ37" s="35">
        <v>0</v>
      </c>
      <c r="BK37" s="35">
        <v>0.31</v>
      </c>
      <c r="BL37" s="35">
        <v>0</v>
      </c>
      <c r="BM37" s="35">
        <v>0.19</v>
      </c>
      <c r="BN37" s="35">
        <v>0.01</v>
      </c>
      <c r="BO37" s="35">
        <v>0.03</v>
      </c>
      <c r="BP37" s="35">
        <v>0</v>
      </c>
      <c r="BQ37" s="35">
        <v>0</v>
      </c>
      <c r="BR37" s="35">
        <v>0</v>
      </c>
      <c r="BS37" s="35">
        <v>1.1200000000000001</v>
      </c>
      <c r="BT37" s="35">
        <v>0</v>
      </c>
      <c r="BU37" s="35">
        <v>0</v>
      </c>
      <c r="BV37" s="35">
        <v>3</v>
      </c>
      <c r="BW37" s="35">
        <v>0</v>
      </c>
      <c r="BX37" s="35">
        <v>0</v>
      </c>
      <c r="BY37" s="35">
        <v>0</v>
      </c>
      <c r="BZ37" s="35">
        <v>0</v>
      </c>
      <c r="CA37" s="35">
        <v>0</v>
      </c>
      <c r="CB37" s="35">
        <v>238.28</v>
      </c>
      <c r="CC37" s="34">
        <v>26.55</v>
      </c>
      <c r="CE37" s="32">
        <v>161.38999999999999</v>
      </c>
      <c r="CG37" s="32">
        <v>15.4</v>
      </c>
      <c r="CH37" s="32">
        <v>9.4</v>
      </c>
      <c r="CI37" s="32">
        <v>12.4</v>
      </c>
      <c r="CJ37" s="32">
        <v>358.2</v>
      </c>
      <c r="CK37" s="32">
        <v>228.2</v>
      </c>
      <c r="CL37" s="32">
        <v>293.2</v>
      </c>
      <c r="CM37" s="32">
        <v>10.26</v>
      </c>
      <c r="CN37" s="32">
        <v>2.1</v>
      </c>
      <c r="CO37" s="32">
        <v>6.18</v>
      </c>
      <c r="CP37" s="32">
        <v>0</v>
      </c>
      <c r="CQ37" s="32">
        <v>0.3</v>
      </c>
      <c r="CR37" s="32">
        <v>16.09</v>
      </c>
    </row>
    <row r="38" spans="1:96" s="32" customFormat="1">
      <c r="A38" s="32" t="str">
        <f>"3/3"</f>
        <v>3/3</v>
      </c>
      <c r="B38" s="33" t="s">
        <v>101</v>
      </c>
      <c r="C38" s="34" t="str">
        <f>"180"</f>
        <v>180</v>
      </c>
      <c r="D38" s="34">
        <v>3.73</v>
      </c>
      <c r="E38" s="34">
        <v>0.65</v>
      </c>
      <c r="F38" s="34">
        <v>4.4000000000000004</v>
      </c>
      <c r="G38" s="34">
        <v>0.62</v>
      </c>
      <c r="H38" s="34">
        <v>26.49</v>
      </c>
      <c r="I38" s="34">
        <v>159.10285500000001</v>
      </c>
      <c r="J38" s="35">
        <v>2.73</v>
      </c>
      <c r="K38" s="35">
        <v>0.1</v>
      </c>
      <c r="L38" s="35">
        <v>0</v>
      </c>
      <c r="M38" s="35">
        <v>0</v>
      </c>
      <c r="N38" s="35">
        <v>2.58</v>
      </c>
      <c r="O38" s="35">
        <v>21.87</v>
      </c>
      <c r="P38" s="35">
        <v>2.04</v>
      </c>
      <c r="Q38" s="35">
        <v>0</v>
      </c>
      <c r="R38" s="35">
        <v>0</v>
      </c>
      <c r="S38" s="35">
        <v>0.35</v>
      </c>
      <c r="T38" s="35">
        <v>2.9</v>
      </c>
      <c r="U38" s="35">
        <v>276.31</v>
      </c>
      <c r="V38" s="35">
        <v>763.55</v>
      </c>
      <c r="W38" s="35">
        <v>42.83</v>
      </c>
      <c r="X38" s="35">
        <v>36.549999999999997</v>
      </c>
      <c r="Y38" s="35">
        <v>104.61</v>
      </c>
      <c r="Z38" s="35">
        <v>1.36</v>
      </c>
      <c r="AA38" s="35">
        <v>22.5</v>
      </c>
      <c r="AB38" s="35">
        <v>40.93</v>
      </c>
      <c r="AC38" s="35">
        <v>30.06</v>
      </c>
      <c r="AD38" s="35">
        <v>0.21</v>
      </c>
      <c r="AE38" s="35">
        <v>0.14000000000000001</v>
      </c>
      <c r="AF38" s="35">
        <v>0.12</v>
      </c>
      <c r="AG38" s="35">
        <v>1.6</v>
      </c>
      <c r="AH38" s="35">
        <v>3.11</v>
      </c>
      <c r="AI38" s="35">
        <v>6.54</v>
      </c>
      <c r="AJ38" s="35">
        <v>0</v>
      </c>
      <c r="AK38" s="35">
        <v>75.11</v>
      </c>
      <c r="AL38" s="35">
        <v>97.73</v>
      </c>
      <c r="AM38" s="35">
        <v>139.19</v>
      </c>
      <c r="AN38" s="35">
        <v>141.72</v>
      </c>
      <c r="AO38" s="35">
        <v>31.93</v>
      </c>
      <c r="AP38" s="35">
        <v>91.36</v>
      </c>
      <c r="AQ38" s="35">
        <v>41.81</v>
      </c>
      <c r="AR38" s="35">
        <v>96.1</v>
      </c>
      <c r="AS38" s="35">
        <v>90.8</v>
      </c>
      <c r="AT38" s="35">
        <v>247.35</v>
      </c>
      <c r="AU38" s="35">
        <v>110.17</v>
      </c>
      <c r="AV38" s="35">
        <v>23.04</v>
      </c>
      <c r="AW38" s="35">
        <v>64.13</v>
      </c>
      <c r="AX38" s="35">
        <v>344.65</v>
      </c>
      <c r="AY38" s="35">
        <v>0</v>
      </c>
      <c r="AZ38" s="35">
        <v>48.22</v>
      </c>
      <c r="BA38" s="35">
        <v>43.86</v>
      </c>
      <c r="BB38" s="35">
        <v>87.3</v>
      </c>
      <c r="BC38" s="35">
        <v>25.99</v>
      </c>
      <c r="BD38" s="35">
        <v>0.11</v>
      </c>
      <c r="BE38" s="35">
        <v>0.05</v>
      </c>
      <c r="BF38" s="35">
        <v>0.03</v>
      </c>
      <c r="BG38" s="35">
        <v>0.06</v>
      </c>
      <c r="BH38" s="35">
        <v>7.0000000000000007E-2</v>
      </c>
      <c r="BI38" s="35">
        <v>0.34</v>
      </c>
      <c r="BJ38" s="35">
        <v>0</v>
      </c>
      <c r="BK38" s="35">
        <v>1.05</v>
      </c>
      <c r="BL38" s="35">
        <v>0</v>
      </c>
      <c r="BM38" s="35">
        <v>0.31</v>
      </c>
      <c r="BN38" s="35">
        <v>0</v>
      </c>
      <c r="BO38" s="35">
        <v>0</v>
      </c>
      <c r="BP38" s="35">
        <v>0</v>
      </c>
      <c r="BQ38" s="35">
        <v>7.0000000000000007E-2</v>
      </c>
      <c r="BR38" s="35">
        <v>0.11</v>
      </c>
      <c r="BS38" s="35">
        <v>1.02</v>
      </c>
      <c r="BT38" s="35">
        <v>0</v>
      </c>
      <c r="BU38" s="35">
        <v>0</v>
      </c>
      <c r="BV38" s="35">
        <v>0.17</v>
      </c>
      <c r="BW38" s="35">
        <v>0</v>
      </c>
      <c r="BX38" s="35">
        <v>0</v>
      </c>
      <c r="BY38" s="35">
        <v>0</v>
      </c>
      <c r="BZ38" s="35">
        <v>0</v>
      </c>
      <c r="CA38" s="35">
        <v>0</v>
      </c>
      <c r="CB38" s="35">
        <v>148.35</v>
      </c>
      <c r="CC38" s="34">
        <v>28.78</v>
      </c>
      <c r="CE38" s="32">
        <v>29.32</v>
      </c>
      <c r="CG38" s="32">
        <v>34.6</v>
      </c>
      <c r="CH38" s="32">
        <v>19.77</v>
      </c>
      <c r="CI38" s="32">
        <v>27.18</v>
      </c>
      <c r="CJ38" s="32">
        <v>555.89</v>
      </c>
      <c r="CK38" s="32">
        <v>478.95</v>
      </c>
      <c r="CL38" s="32">
        <v>517.41999999999996</v>
      </c>
      <c r="CM38" s="32">
        <v>22.13</v>
      </c>
      <c r="CN38" s="32">
        <v>3.29</v>
      </c>
      <c r="CO38" s="32">
        <v>12.71</v>
      </c>
      <c r="CP38" s="32">
        <v>0</v>
      </c>
      <c r="CQ38" s="32">
        <v>0.9</v>
      </c>
      <c r="CR38" s="32">
        <v>17.440000000000001</v>
      </c>
    </row>
    <row r="39" spans="1:96" s="32" customFormat="1" ht="24">
      <c r="A39" s="32" t="str">
        <f>"16/8"</f>
        <v>16/8</v>
      </c>
      <c r="B39" s="33" t="s">
        <v>102</v>
      </c>
      <c r="C39" s="34" t="str">
        <f>"100"</f>
        <v>100</v>
      </c>
      <c r="D39" s="34">
        <v>15</v>
      </c>
      <c r="E39" s="34">
        <v>13.25</v>
      </c>
      <c r="F39" s="34">
        <v>12.92</v>
      </c>
      <c r="G39" s="34">
        <v>3.92</v>
      </c>
      <c r="H39" s="34">
        <v>10.72</v>
      </c>
      <c r="I39" s="34">
        <v>218.904</v>
      </c>
      <c r="J39" s="35">
        <v>5.97</v>
      </c>
      <c r="K39" s="35">
        <v>3.25</v>
      </c>
      <c r="L39" s="35">
        <v>0</v>
      </c>
      <c r="M39" s="35">
        <v>0</v>
      </c>
      <c r="N39" s="35">
        <v>1.1000000000000001</v>
      </c>
      <c r="O39" s="35">
        <v>9.09</v>
      </c>
      <c r="P39" s="35">
        <v>0.53</v>
      </c>
      <c r="Q39" s="35">
        <v>0</v>
      </c>
      <c r="R39" s="35">
        <v>0</v>
      </c>
      <c r="S39" s="35">
        <v>0.06</v>
      </c>
      <c r="T39" s="35">
        <v>1.65</v>
      </c>
      <c r="U39" s="35">
        <v>228.99</v>
      </c>
      <c r="V39" s="35">
        <v>230.81</v>
      </c>
      <c r="W39" s="35">
        <v>11.92</v>
      </c>
      <c r="X39" s="35">
        <v>18.32</v>
      </c>
      <c r="Y39" s="35">
        <v>130.44999999999999</v>
      </c>
      <c r="Z39" s="35">
        <v>2.17</v>
      </c>
      <c r="AA39" s="35">
        <v>0</v>
      </c>
      <c r="AB39" s="35">
        <v>0</v>
      </c>
      <c r="AC39" s="35">
        <v>0</v>
      </c>
      <c r="AD39" s="35">
        <v>2.62</v>
      </c>
      <c r="AE39" s="35">
        <v>0.06</v>
      </c>
      <c r="AF39" s="35">
        <v>0.11</v>
      </c>
      <c r="AG39" s="35">
        <v>3.29</v>
      </c>
      <c r="AH39" s="35">
        <v>6.42</v>
      </c>
      <c r="AI39" s="35">
        <v>0.2</v>
      </c>
      <c r="AJ39" s="35">
        <v>0</v>
      </c>
      <c r="AK39" s="35">
        <v>789.74</v>
      </c>
      <c r="AL39" s="35">
        <v>611.61</v>
      </c>
      <c r="AM39" s="35">
        <v>1136.44</v>
      </c>
      <c r="AN39" s="35">
        <v>1159.81</v>
      </c>
      <c r="AO39" s="35">
        <v>333.45</v>
      </c>
      <c r="AP39" s="35">
        <v>604.91999999999996</v>
      </c>
      <c r="AQ39" s="35">
        <v>162.02000000000001</v>
      </c>
      <c r="AR39" s="35">
        <v>625.72</v>
      </c>
      <c r="AS39" s="35">
        <v>810.54</v>
      </c>
      <c r="AT39" s="35">
        <v>794.45</v>
      </c>
      <c r="AU39" s="35">
        <v>1304.17</v>
      </c>
      <c r="AV39" s="35">
        <v>528.12</v>
      </c>
      <c r="AW39" s="35">
        <v>706.95</v>
      </c>
      <c r="AX39" s="35">
        <v>2518.42</v>
      </c>
      <c r="AY39" s="35">
        <v>206.63</v>
      </c>
      <c r="AZ39" s="35">
        <v>595.23</v>
      </c>
      <c r="BA39" s="35">
        <v>602.35</v>
      </c>
      <c r="BB39" s="35">
        <v>499.75</v>
      </c>
      <c r="BC39" s="35">
        <v>209.05</v>
      </c>
      <c r="BD39" s="35">
        <v>0</v>
      </c>
      <c r="BE39" s="35">
        <v>0</v>
      </c>
      <c r="BF39" s="35">
        <v>0</v>
      </c>
      <c r="BG39" s="35">
        <v>0</v>
      </c>
      <c r="BH39" s="35">
        <v>0</v>
      </c>
      <c r="BI39" s="35">
        <v>0</v>
      </c>
      <c r="BJ39" s="35">
        <v>0</v>
      </c>
      <c r="BK39" s="35">
        <v>0.25</v>
      </c>
      <c r="BL39" s="35">
        <v>0</v>
      </c>
      <c r="BM39" s="35">
        <v>0.16</v>
      </c>
      <c r="BN39" s="35">
        <v>0.01</v>
      </c>
      <c r="BO39" s="35">
        <v>0.03</v>
      </c>
      <c r="BP39" s="35">
        <v>0</v>
      </c>
      <c r="BQ39" s="35">
        <v>0</v>
      </c>
      <c r="BR39" s="35">
        <v>0</v>
      </c>
      <c r="BS39" s="35">
        <v>0.9</v>
      </c>
      <c r="BT39" s="35">
        <v>0</v>
      </c>
      <c r="BU39" s="35">
        <v>0</v>
      </c>
      <c r="BV39" s="35">
        <v>2.2599999999999998</v>
      </c>
      <c r="BW39" s="35">
        <v>0</v>
      </c>
      <c r="BX39" s="35">
        <v>0</v>
      </c>
      <c r="BY39" s="35">
        <v>0</v>
      </c>
      <c r="BZ39" s="35">
        <v>0</v>
      </c>
      <c r="CA39" s="35">
        <v>0</v>
      </c>
      <c r="CB39" s="35">
        <v>85.95</v>
      </c>
      <c r="CC39" s="34">
        <v>59.27</v>
      </c>
      <c r="CE39" s="32">
        <v>0</v>
      </c>
      <c r="CG39" s="32">
        <v>26.68</v>
      </c>
      <c r="CH39" s="32">
        <v>13.82</v>
      </c>
      <c r="CI39" s="32">
        <v>20.25</v>
      </c>
      <c r="CJ39" s="32">
        <v>535.71</v>
      </c>
      <c r="CK39" s="32">
        <v>192.75</v>
      </c>
      <c r="CL39" s="32">
        <v>364.23</v>
      </c>
      <c r="CM39" s="32">
        <v>11.44</v>
      </c>
      <c r="CN39" s="32">
        <v>7.75</v>
      </c>
      <c r="CO39" s="32">
        <v>9.6</v>
      </c>
      <c r="CP39" s="32">
        <v>0</v>
      </c>
      <c r="CQ39" s="32">
        <v>0.5</v>
      </c>
      <c r="CR39" s="32">
        <v>36.130000000000003</v>
      </c>
    </row>
    <row r="40" spans="1:96" s="32" customFormat="1">
      <c r="A40" s="32" t="str">
        <f>"2"</f>
        <v>2</v>
      </c>
      <c r="B40" s="33" t="s">
        <v>95</v>
      </c>
      <c r="C40" s="34" t="str">
        <f>"43,2"</f>
        <v>43,2</v>
      </c>
      <c r="D40" s="34">
        <v>2.86</v>
      </c>
      <c r="E40" s="34">
        <v>0</v>
      </c>
      <c r="F40" s="34">
        <v>0.28000000000000003</v>
      </c>
      <c r="G40" s="34">
        <v>0.28000000000000003</v>
      </c>
      <c r="H40" s="34">
        <v>20.260000000000002</v>
      </c>
      <c r="I40" s="34">
        <v>96.725232000000005</v>
      </c>
      <c r="J40" s="35">
        <v>0</v>
      </c>
      <c r="K40" s="35">
        <v>0</v>
      </c>
      <c r="L40" s="35">
        <v>0</v>
      </c>
      <c r="M40" s="35">
        <v>0</v>
      </c>
      <c r="N40" s="35">
        <v>0.48</v>
      </c>
      <c r="O40" s="35">
        <v>19.7</v>
      </c>
      <c r="P40" s="35">
        <v>0.09</v>
      </c>
      <c r="Q40" s="35">
        <v>0</v>
      </c>
      <c r="R40" s="35">
        <v>0</v>
      </c>
      <c r="S40" s="35">
        <v>0</v>
      </c>
      <c r="T40" s="35">
        <v>0.78</v>
      </c>
      <c r="U40" s="35">
        <v>0</v>
      </c>
      <c r="V40" s="35">
        <v>0</v>
      </c>
      <c r="W40" s="35">
        <v>0</v>
      </c>
      <c r="X40" s="35">
        <v>0</v>
      </c>
      <c r="Y40" s="35">
        <v>0</v>
      </c>
      <c r="Z40" s="35">
        <v>0</v>
      </c>
      <c r="AA40" s="35">
        <v>0</v>
      </c>
      <c r="AB40" s="35">
        <v>0</v>
      </c>
      <c r="AC40" s="35">
        <v>0</v>
      </c>
      <c r="AD40" s="35">
        <v>0</v>
      </c>
      <c r="AE40" s="35">
        <v>0</v>
      </c>
      <c r="AF40" s="35">
        <v>0</v>
      </c>
      <c r="AG40" s="35">
        <v>0</v>
      </c>
      <c r="AH40" s="35">
        <v>0</v>
      </c>
      <c r="AI40" s="35">
        <v>0</v>
      </c>
      <c r="AJ40" s="35">
        <v>0</v>
      </c>
      <c r="AK40" s="35">
        <v>137.93</v>
      </c>
      <c r="AL40" s="35">
        <v>143.57</v>
      </c>
      <c r="AM40" s="35">
        <v>219.87</v>
      </c>
      <c r="AN40" s="35">
        <v>72.91</v>
      </c>
      <c r="AO40" s="35">
        <v>43.22</v>
      </c>
      <c r="AP40" s="35">
        <v>86.44</v>
      </c>
      <c r="AQ40" s="35">
        <v>32.700000000000003</v>
      </c>
      <c r="AR40" s="35">
        <v>156.35</v>
      </c>
      <c r="AS40" s="35">
        <v>96.97</v>
      </c>
      <c r="AT40" s="35">
        <v>135.30000000000001</v>
      </c>
      <c r="AU40" s="35">
        <v>111.62</v>
      </c>
      <c r="AV40" s="35">
        <v>58.63</v>
      </c>
      <c r="AW40" s="35">
        <v>103.73</v>
      </c>
      <c r="AX40" s="35">
        <v>867.44</v>
      </c>
      <c r="AY40" s="35">
        <v>0</v>
      </c>
      <c r="AZ40" s="35">
        <v>282.63</v>
      </c>
      <c r="BA40" s="35">
        <v>122.9</v>
      </c>
      <c r="BB40" s="35">
        <v>81.56</v>
      </c>
      <c r="BC40" s="35">
        <v>64.64</v>
      </c>
      <c r="BD40" s="35">
        <v>0</v>
      </c>
      <c r="BE40" s="35">
        <v>0</v>
      </c>
      <c r="BF40" s="35">
        <v>0</v>
      </c>
      <c r="BG40" s="35">
        <v>0</v>
      </c>
      <c r="BH40" s="35">
        <v>0</v>
      </c>
      <c r="BI40" s="35">
        <v>0</v>
      </c>
      <c r="BJ40" s="35">
        <v>0</v>
      </c>
      <c r="BK40" s="35">
        <v>0.03</v>
      </c>
      <c r="BL40" s="35">
        <v>0</v>
      </c>
      <c r="BM40" s="35">
        <v>0</v>
      </c>
      <c r="BN40" s="35">
        <v>0</v>
      </c>
      <c r="BO40" s="35">
        <v>0</v>
      </c>
      <c r="BP40" s="35">
        <v>0</v>
      </c>
      <c r="BQ40" s="35">
        <v>0</v>
      </c>
      <c r="BR40" s="35">
        <v>0</v>
      </c>
      <c r="BS40" s="35">
        <v>0.03</v>
      </c>
      <c r="BT40" s="35">
        <v>0</v>
      </c>
      <c r="BU40" s="35">
        <v>0</v>
      </c>
      <c r="BV40" s="35">
        <v>0.12</v>
      </c>
      <c r="BW40" s="35">
        <v>0.01</v>
      </c>
      <c r="BX40" s="35">
        <v>0</v>
      </c>
      <c r="BY40" s="35">
        <v>0</v>
      </c>
      <c r="BZ40" s="35">
        <v>0</v>
      </c>
      <c r="CA40" s="35">
        <v>0</v>
      </c>
      <c r="CB40" s="35">
        <v>16.89</v>
      </c>
      <c r="CC40" s="34">
        <v>2.74</v>
      </c>
      <c r="CE40" s="32">
        <v>0</v>
      </c>
      <c r="CG40" s="32">
        <v>0</v>
      </c>
      <c r="CH40" s="32">
        <v>0</v>
      </c>
      <c r="CI40" s="32">
        <v>0</v>
      </c>
      <c r="CJ40" s="32">
        <v>794.13</v>
      </c>
      <c r="CK40" s="32">
        <v>305.95</v>
      </c>
      <c r="CL40" s="32">
        <v>550.04</v>
      </c>
      <c r="CM40" s="32">
        <v>6.35</v>
      </c>
      <c r="CN40" s="32">
        <v>6.35</v>
      </c>
      <c r="CO40" s="32">
        <v>6.35</v>
      </c>
      <c r="CP40" s="32">
        <v>0</v>
      </c>
      <c r="CQ40" s="32">
        <v>0</v>
      </c>
      <c r="CR40" s="32">
        <v>2.2799999999999998</v>
      </c>
    </row>
    <row r="41" spans="1:96" s="32" customFormat="1">
      <c r="A41" s="32" t="str">
        <f>"3"</f>
        <v>3</v>
      </c>
      <c r="B41" s="33" t="s">
        <v>103</v>
      </c>
      <c r="C41" s="34" t="str">
        <f>"38,8"</f>
        <v>38,8</v>
      </c>
      <c r="D41" s="34">
        <v>2.56</v>
      </c>
      <c r="E41" s="34">
        <v>0</v>
      </c>
      <c r="F41" s="34">
        <v>0.47</v>
      </c>
      <c r="G41" s="34">
        <v>0.47</v>
      </c>
      <c r="H41" s="34">
        <v>16.18</v>
      </c>
      <c r="I41" s="34">
        <v>75.031439999999989</v>
      </c>
      <c r="J41" s="35">
        <v>0.08</v>
      </c>
      <c r="K41" s="35">
        <v>0</v>
      </c>
      <c r="L41" s="35">
        <v>0</v>
      </c>
      <c r="M41" s="35">
        <v>0</v>
      </c>
      <c r="N41" s="35">
        <v>0.47</v>
      </c>
      <c r="O41" s="35">
        <v>12.49</v>
      </c>
      <c r="P41" s="35">
        <v>3.22</v>
      </c>
      <c r="Q41" s="35">
        <v>0</v>
      </c>
      <c r="R41" s="35">
        <v>0</v>
      </c>
      <c r="S41" s="35">
        <v>0.39</v>
      </c>
      <c r="T41" s="35">
        <v>0.97</v>
      </c>
      <c r="U41" s="35">
        <v>236.68</v>
      </c>
      <c r="V41" s="35">
        <v>95.06</v>
      </c>
      <c r="W41" s="35">
        <v>13.58</v>
      </c>
      <c r="X41" s="35">
        <v>18.239999999999998</v>
      </c>
      <c r="Y41" s="35">
        <v>61.3</v>
      </c>
      <c r="Z41" s="35">
        <v>1.51</v>
      </c>
      <c r="AA41" s="35">
        <v>0</v>
      </c>
      <c r="AB41" s="35">
        <v>1.94</v>
      </c>
      <c r="AC41" s="35">
        <v>0.39</v>
      </c>
      <c r="AD41" s="35">
        <v>0.54</v>
      </c>
      <c r="AE41" s="35">
        <v>7.0000000000000007E-2</v>
      </c>
      <c r="AF41" s="35">
        <v>0.03</v>
      </c>
      <c r="AG41" s="35">
        <v>0.27</v>
      </c>
      <c r="AH41" s="35">
        <v>0.78</v>
      </c>
      <c r="AI41" s="35">
        <v>0</v>
      </c>
      <c r="AJ41" s="35">
        <v>0</v>
      </c>
      <c r="AK41" s="35">
        <v>0</v>
      </c>
      <c r="AL41" s="35">
        <v>0</v>
      </c>
      <c r="AM41" s="35">
        <v>165.68</v>
      </c>
      <c r="AN41" s="35">
        <v>86.52</v>
      </c>
      <c r="AO41" s="35">
        <v>36.08</v>
      </c>
      <c r="AP41" s="35">
        <v>76.819999999999993</v>
      </c>
      <c r="AQ41" s="35">
        <v>31.04</v>
      </c>
      <c r="AR41" s="35">
        <v>143.94999999999999</v>
      </c>
      <c r="AS41" s="35">
        <v>115.24</v>
      </c>
      <c r="AT41" s="35">
        <v>112.91</v>
      </c>
      <c r="AU41" s="35">
        <v>180.03</v>
      </c>
      <c r="AV41" s="35">
        <v>48.11</v>
      </c>
      <c r="AW41" s="35">
        <v>120.28</v>
      </c>
      <c r="AX41" s="35">
        <v>593.25</v>
      </c>
      <c r="AY41" s="35">
        <v>0</v>
      </c>
      <c r="AZ41" s="35">
        <v>204.09</v>
      </c>
      <c r="BA41" s="35">
        <v>112.91</v>
      </c>
      <c r="BB41" s="35">
        <v>69.84</v>
      </c>
      <c r="BC41" s="35">
        <v>50.44</v>
      </c>
      <c r="BD41" s="35">
        <v>0</v>
      </c>
      <c r="BE41" s="35">
        <v>0</v>
      </c>
      <c r="BF41" s="35">
        <v>0</v>
      </c>
      <c r="BG41" s="35">
        <v>0</v>
      </c>
      <c r="BH41" s="35">
        <v>0</v>
      </c>
      <c r="BI41" s="35">
        <v>0</v>
      </c>
      <c r="BJ41" s="35">
        <v>0</v>
      </c>
      <c r="BK41" s="35">
        <v>0.05</v>
      </c>
      <c r="BL41" s="35">
        <v>0</v>
      </c>
      <c r="BM41" s="35">
        <v>0</v>
      </c>
      <c r="BN41" s="35">
        <v>0.01</v>
      </c>
      <c r="BO41" s="35">
        <v>0</v>
      </c>
      <c r="BP41" s="35">
        <v>0</v>
      </c>
      <c r="BQ41" s="35">
        <v>0</v>
      </c>
      <c r="BR41" s="35">
        <v>0</v>
      </c>
      <c r="BS41" s="35">
        <v>0.04</v>
      </c>
      <c r="BT41" s="35">
        <v>0</v>
      </c>
      <c r="BU41" s="35">
        <v>0</v>
      </c>
      <c r="BV41" s="35">
        <v>0.19</v>
      </c>
      <c r="BW41" s="35">
        <v>0.03</v>
      </c>
      <c r="BX41" s="35">
        <v>0</v>
      </c>
      <c r="BY41" s="35">
        <v>0</v>
      </c>
      <c r="BZ41" s="35">
        <v>0</v>
      </c>
      <c r="CA41" s="35">
        <v>0</v>
      </c>
      <c r="CB41" s="35">
        <v>18.239999999999998</v>
      </c>
      <c r="CC41" s="34">
        <v>2.54</v>
      </c>
      <c r="CE41" s="32">
        <v>0.32</v>
      </c>
      <c r="CG41" s="32">
        <v>0</v>
      </c>
      <c r="CH41" s="32">
        <v>0</v>
      </c>
      <c r="CI41" s="32">
        <v>0</v>
      </c>
      <c r="CJ41" s="32">
        <v>0</v>
      </c>
      <c r="CK41" s="32">
        <v>0</v>
      </c>
      <c r="CL41" s="32">
        <v>0</v>
      </c>
      <c r="CM41" s="32">
        <v>0</v>
      </c>
      <c r="CN41" s="32">
        <v>0</v>
      </c>
      <c r="CO41" s="32">
        <v>0</v>
      </c>
      <c r="CP41" s="32">
        <v>0</v>
      </c>
      <c r="CQ41" s="32">
        <v>0</v>
      </c>
      <c r="CR41" s="32">
        <v>2.11</v>
      </c>
    </row>
    <row r="42" spans="1:96" s="28" customFormat="1">
      <c r="A42" s="28" t="str">
        <f>"6/10"</f>
        <v>6/10</v>
      </c>
      <c r="B42" s="29" t="s">
        <v>104</v>
      </c>
      <c r="C42" s="30" t="str">
        <f>"200"</f>
        <v>200</v>
      </c>
      <c r="D42" s="30">
        <v>1.02</v>
      </c>
      <c r="E42" s="30">
        <v>0</v>
      </c>
      <c r="F42" s="30">
        <v>0.06</v>
      </c>
      <c r="G42" s="30">
        <v>0.06</v>
      </c>
      <c r="H42" s="30">
        <v>18.29</v>
      </c>
      <c r="I42" s="30">
        <v>69.016159999999999</v>
      </c>
      <c r="J42" s="31">
        <v>0.02</v>
      </c>
      <c r="K42" s="31">
        <v>0</v>
      </c>
      <c r="L42" s="31">
        <v>0</v>
      </c>
      <c r="M42" s="31">
        <v>0</v>
      </c>
      <c r="N42" s="31">
        <v>14.3</v>
      </c>
      <c r="O42" s="31">
        <v>0.56999999999999995</v>
      </c>
      <c r="P42" s="31">
        <v>3.42</v>
      </c>
      <c r="Q42" s="31">
        <v>0</v>
      </c>
      <c r="R42" s="31">
        <v>0</v>
      </c>
      <c r="S42" s="31">
        <v>0.3</v>
      </c>
      <c r="T42" s="31">
        <v>0.81</v>
      </c>
      <c r="U42" s="31">
        <v>3.42</v>
      </c>
      <c r="V42" s="31">
        <v>340.11</v>
      </c>
      <c r="W42" s="31">
        <v>31.19</v>
      </c>
      <c r="X42" s="31">
        <v>19.95</v>
      </c>
      <c r="Y42" s="31">
        <v>27.16</v>
      </c>
      <c r="Z42" s="31">
        <v>0.64</v>
      </c>
      <c r="AA42" s="31">
        <v>0</v>
      </c>
      <c r="AB42" s="31">
        <v>630</v>
      </c>
      <c r="AC42" s="31">
        <v>116.6</v>
      </c>
      <c r="AD42" s="31">
        <v>1.1000000000000001</v>
      </c>
      <c r="AE42" s="31">
        <v>0.02</v>
      </c>
      <c r="AF42" s="31">
        <v>0.04</v>
      </c>
      <c r="AG42" s="31">
        <v>0.51</v>
      </c>
      <c r="AH42" s="31">
        <v>0.78</v>
      </c>
      <c r="AI42" s="31">
        <v>0.32</v>
      </c>
      <c r="AJ42" s="31">
        <v>0</v>
      </c>
      <c r="AK42" s="31">
        <v>0.01</v>
      </c>
      <c r="AL42" s="31">
        <v>0.01</v>
      </c>
      <c r="AM42" s="31">
        <v>0.01</v>
      </c>
      <c r="AN42" s="31">
        <v>0.02</v>
      </c>
      <c r="AO42" s="31">
        <v>0</v>
      </c>
      <c r="AP42" s="31">
        <v>0.01</v>
      </c>
      <c r="AQ42" s="31">
        <v>0</v>
      </c>
      <c r="AR42" s="31">
        <v>0.01</v>
      </c>
      <c r="AS42" s="31">
        <v>0.01</v>
      </c>
      <c r="AT42" s="31">
        <v>0.01</v>
      </c>
      <c r="AU42" s="31">
        <v>0.06</v>
      </c>
      <c r="AV42" s="31">
        <v>0</v>
      </c>
      <c r="AW42" s="31">
        <v>0.01</v>
      </c>
      <c r="AX42" s="31">
        <v>0.03</v>
      </c>
      <c r="AY42" s="31">
        <v>0</v>
      </c>
      <c r="AZ42" s="31">
        <v>0.02</v>
      </c>
      <c r="BA42" s="31">
        <v>0.01</v>
      </c>
      <c r="BB42" s="31">
        <v>0.01</v>
      </c>
      <c r="BC42" s="31">
        <v>0</v>
      </c>
      <c r="BD42" s="31">
        <v>0</v>
      </c>
      <c r="BE42" s="31">
        <v>0</v>
      </c>
      <c r="BF42" s="31">
        <v>0</v>
      </c>
      <c r="BG42" s="31">
        <v>0</v>
      </c>
      <c r="BH42" s="31">
        <v>0</v>
      </c>
      <c r="BI42" s="31">
        <v>0</v>
      </c>
      <c r="BJ42" s="31">
        <v>0</v>
      </c>
      <c r="BK42" s="31">
        <v>0</v>
      </c>
      <c r="BL42" s="31">
        <v>0</v>
      </c>
      <c r="BM42" s="31">
        <v>0</v>
      </c>
      <c r="BN42" s="31">
        <v>0</v>
      </c>
      <c r="BO42" s="31">
        <v>0</v>
      </c>
      <c r="BP42" s="31">
        <v>0</v>
      </c>
      <c r="BQ42" s="31">
        <v>0</v>
      </c>
      <c r="BR42" s="31">
        <v>0</v>
      </c>
      <c r="BS42" s="31">
        <v>0.01</v>
      </c>
      <c r="BT42" s="31">
        <v>0</v>
      </c>
      <c r="BU42" s="31">
        <v>0</v>
      </c>
      <c r="BV42" s="31">
        <v>0.01</v>
      </c>
      <c r="BW42" s="31">
        <v>0</v>
      </c>
      <c r="BX42" s="31">
        <v>0</v>
      </c>
      <c r="BY42" s="31">
        <v>0</v>
      </c>
      <c r="BZ42" s="31">
        <v>0</v>
      </c>
      <c r="CA42" s="31">
        <v>0</v>
      </c>
      <c r="CB42" s="31">
        <v>214.01</v>
      </c>
      <c r="CC42" s="30">
        <v>4.75</v>
      </c>
      <c r="CE42" s="28">
        <v>105</v>
      </c>
      <c r="CG42" s="28">
        <v>0.72</v>
      </c>
      <c r="CH42" s="28">
        <v>0.72</v>
      </c>
      <c r="CI42" s="28">
        <v>0.72</v>
      </c>
      <c r="CJ42" s="28">
        <v>77.08</v>
      </c>
      <c r="CK42" s="28">
        <v>30.37</v>
      </c>
      <c r="CL42" s="28">
        <v>53.73</v>
      </c>
      <c r="CM42" s="28">
        <v>7.7</v>
      </c>
      <c r="CN42" s="28">
        <v>4.55</v>
      </c>
      <c r="CO42" s="28">
        <v>6.12</v>
      </c>
      <c r="CP42" s="28">
        <v>5</v>
      </c>
      <c r="CQ42" s="28">
        <v>0</v>
      </c>
      <c r="CR42" s="28">
        <v>2.88</v>
      </c>
    </row>
    <row r="43" spans="1:96" s="36" customFormat="1" ht="11.4">
      <c r="B43" s="37" t="s">
        <v>112</v>
      </c>
      <c r="C43" s="38"/>
      <c r="D43" s="38">
        <v>33.5</v>
      </c>
      <c r="E43" s="38">
        <v>13.91</v>
      </c>
      <c r="F43" s="38">
        <v>30.28</v>
      </c>
      <c r="G43" s="38">
        <v>16.61</v>
      </c>
      <c r="H43" s="38">
        <v>122.93</v>
      </c>
      <c r="I43" s="38">
        <v>878.29</v>
      </c>
      <c r="J43" s="39">
        <v>10.220000000000001</v>
      </c>
      <c r="K43" s="39">
        <v>10.5</v>
      </c>
      <c r="L43" s="39">
        <v>0</v>
      </c>
      <c r="M43" s="39">
        <v>0</v>
      </c>
      <c r="N43" s="39">
        <v>38.01</v>
      </c>
      <c r="O43" s="39">
        <v>72.92</v>
      </c>
      <c r="P43" s="39">
        <v>12</v>
      </c>
      <c r="Q43" s="39">
        <v>0</v>
      </c>
      <c r="R43" s="39">
        <v>0</v>
      </c>
      <c r="S43" s="39">
        <v>1.44</v>
      </c>
      <c r="T43" s="39">
        <v>9.4700000000000006</v>
      </c>
      <c r="U43" s="39">
        <v>1064.6600000000001</v>
      </c>
      <c r="V43" s="39">
        <v>1920.3</v>
      </c>
      <c r="W43" s="39">
        <v>144.55000000000001</v>
      </c>
      <c r="X43" s="39">
        <v>119.09</v>
      </c>
      <c r="Y43" s="39">
        <v>383.58</v>
      </c>
      <c r="Z43" s="39">
        <v>6.71</v>
      </c>
      <c r="AA43" s="39">
        <v>22.5</v>
      </c>
      <c r="AB43" s="39">
        <v>1653.54</v>
      </c>
      <c r="AC43" s="39">
        <v>350.81</v>
      </c>
      <c r="AD43" s="39">
        <v>9.5</v>
      </c>
      <c r="AE43" s="39">
        <v>0.36</v>
      </c>
      <c r="AF43" s="39">
        <v>0.36</v>
      </c>
      <c r="AG43" s="39">
        <v>6.76</v>
      </c>
      <c r="AH43" s="39">
        <v>12.78</v>
      </c>
      <c r="AI43" s="39">
        <v>40.31</v>
      </c>
      <c r="AJ43" s="39">
        <v>0</v>
      </c>
      <c r="AK43" s="39">
        <v>1054.8699999999999</v>
      </c>
      <c r="AL43" s="39">
        <v>906.64</v>
      </c>
      <c r="AM43" s="39">
        <v>1729.29</v>
      </c>
      <c r="AN43" s="39">
        <v>1531.55</v>
      </c>
      <c r="AO43" s="39">
        <v>464.01</v>
      </c>
      <c r="AP43" s="39">
        <v>909.9</v>
      </c>
      <c r="AQ43" s="39">
        <v>284.27999999999997</v>
      </c>
      <c r="AR43" s="39">
        <v>1079.6600000000001</v>
      </c>
      <c r="AS43" s="39">
        <v>1190.26</v>
      </c>
      <c r="AT43" s="39">
        <v>1424.59</v>
      </c>
      <c r="AU43" s="39">
        <v>1859.16</v>
      </c>
      <c r="AV43" s="39">
        <v>683.39</v>
      </c>
      <c r="AW43" s="39">
        <v>1046.8800000000001</v>
      </c>
      <c r="AX43" s="39">
        <v>4623.2299999999996</v>
      </c>
      <c r="AY43" s="39">
        <v>206.63</v>
      </c>
      <c r="AZ43" s="39">
        <v>1184.0999999999999</v>
      </c>
      <c r="BA43" s="39">
        <v>934.77</v>
      </c>
      <c r="BB43" s="39">
        <v>785.68</v>
      </c>
      <c r="BC43" s="39">
        <v>369.96</v>
      </c>
      <c r="BD43" s="39">
        <v>0.11</v>
      </c>
      <c r="BE43" s="39">
        <v>0.05</v>
      </c>
      <c r="BF43" s="39">
        <v>0.03</v>
      </c>
      <c r="BG43" s="39">
        <v>0.06</v>
      </c>
      <c r="BH43" s="39">
        <v>7.0000000000000007E-2</v>
      </c>
      <c r="BI43" s="39">
        <v>0.34</v>
      </c>
      <c r="BJ43" s="39">
        <v>0</v>
      </c>
      <c r="BK43" s="39">
        <v>2.0699999999999998</v>
      </c>
      <c r="BL43" s="39">
        <v>0</v>
      </c>
      <c r="BM43" s="39">
        <v>0.91</v>
      </c>
      <c r="BN43" s="39">
        <v>0.05</v>
      </c>
      <c r="BO43" s="39">
        <v>0.1</v>
      </c>
      <c r="BP43" s="39">
        <v>0</v>
      </c>
      <c r="BQ43" s="39">
        <v>7.0000000000000007E-2</v>
      </c>
      <c r="BR43" s="39">
        <v>0.12</v>
      </c>
      <c r="BS43" s="39">
        <v>4.5199999999999996</v>
      </c>
      <c r="BT43" s="39">
        <v>0</v>
      </c>
      <c r="BU43" s="39">
        <v>0</v>
      </c>
      <c r="BV43" s="39">
        <v>9.2100000000000009</v>
      </c>
      <c r="BW43" s="39">
        <v>0.04</v>
      </c>
      <c r="BX43" s="39">
        <v>0</v>
      </c>
      <c r="BY43" s="39">
        <v>0</v>
      </c>
      <c r="BZ43" s="39">
        <v>0</v>
      </c>
      <c r="CA43" s="39">
        <v>0</v>
      </c>
      <c r="CB43" s="39">
        <v>803.83</v>
      </c>
      <c r="CC43" s="38">
        <f>SUM($CC$35:$CC$42)</f>
        <v>142.35</v>
      </c>
      <c r="CD43" s="36">
        <f>$I$43/$I$47*100</f>
        <v>36.742539920264058</v>
      </c>
      <c r="CE43" s="36">
        <v>298.08999999999997</v>
      </c>
      <c r="CG43" s="36">
        <v>104.7</v>
      </c>
      <c r="CH43" s="36">
        <v>55.73</v>
      </c>
      <c r="CI43" s="36">
        <v>80.22</v>
      </c>
      <c r="CJ43" s="36">
        <v>2999.18</v>
      </c>
      <c r="CK43" s="36">
        <v>1408.82</v>
      </c>
      <c r="CL43" s="36">
        <v>2204</v>
      </c>
      <c r="CM43" s="36">
        <v>76.39</v>
      </c>
      <c r="CN43" s="36">
        <v>39.270000000000003</v>
      </c>
      <c r="CO43" s="36">
        <v>57.83</v>
      </c>
      <c r="CP43" s="36">
        <v>8</v>
      </c>
      <c r="CQ43" s="36">
        <v>2.2000000000000002</v>
      </c>
    </row>
    <row r="44" spans="1:96">
      <c r="B44" s="27" t="s">
        <v>113</v>
      </c>
      <c r="C44" s="16"/>
      <c r="D44" s="16"/>
      <c r="E44" s="16"/>
      <c r="F44" s="16"/>
      <c r="G44" s="16"/>
      <c r="H44" s="16"/>
      <c r="I44" s="16"/>
    </row>
    <row r="45" spans="1:96" s="28" customFormat="1">
      <c r="A45" s="28" t="str">
        <f>"13"</f>
        <v>13</v>
      </c>
      <c r="B45" s="29" t="s">
        <v>107</v>
      </c>
      <c r="C45" s="30" t="str">
        <f>"160"</f>
        <v>160</v>
      </c>
      <c r="D45" s="30">
        <v>0.64</v>
      </c>
      <c r="E45" s="30">
        <v>0</v>
      </c>
      <c r="F45" s="30">
        <v>0.64</v>
      </c>
      <c r="G45" s="30">
        <v>0.64</v>
      </c>
      <c r="H45" s="30">
        <v>18.559999999999999</v>
      </c>
      <c r="I45" s="30">
        <v>77.888000000000005</v>
      </c>
      <c r="J45" s="31">
        <v>0.16</v>
      </c>
      <c r="K45" s="31">
        <v>0</v>
      </c>
      <c r="L45" s="31">
        <v>0</v>
      </c>
      <c r="M45" s="31">
        <v>0</v>
      </c>
      <c r="N45" s="31">
        <v>14.4</v>
      </c>
      <c r="O45" s="31">
        <v>1.28</v>
      </c>
      <c r="P45" s="31">
        <v>2.88</v>
      </c>
      <c r="Q45" s="31">
        <v>0</v>
      </c>
      <c r="R45" s="31">
        <v>0</v>
      </c>
      <c r="S45" s="31">
        <v>1.28</v>
      </c>
      <c r="T45" s="31">
        <v>0.8</v>
      </c>
      <c r="U45" s="31">
        <v>41.6</v>
      </c>
      <c r="V45" s="31">
        <v>444.8</v>
      </c>
      <c r="W45" s="31">
        <v>25.6</v>
      </c>
      <c r="X45" s="31">
        <v>14.4</v>
      </c>
      <c r="Y45" s="31">
        <v>17.600000000000001</v>
      </c>
      <c r="Z45" s="31">
        <v>3.52</v>
      </c>
      <c r="AA45" s="31">
        <v>0</v>
      </c>
      <c r="AB45" s="31">
        <v>48</v>
      </c>
      <c r="AC45" s="31">
        <v>8</v>
      </c>
      <c r="AD45" s="31">
        <v>0.32</v>
      </c>
      <c r="AE45" s="31">
        <v>0.05</v>
      </c>
      <c r="AF45" s="31">
        <v>0.03</v>
      </c>
      <c r="AG45" s="31">
        <v>0.48</v>
      </c>
      <c r="AH45" s="31">
        <v>0.64</v>
      </c>
      <c r="AI45" s="31">
        <v>16</v>
      </c>
      <c r="AJ45" s="31">
        <v>0</v>
      </c>
      <c r="AK45" s="31">
        <v>19.2</v>
      </c>
      <c r="AL45" s="31">
        <v>20.8</v>
      </c>
      <c r="AM45" s="31">
        <v>30.4</v>
      </c>
      <c r="AN45" s="31">
        <v>28.8</v>
      </c>
      <c r="AO45" s="31">
        <v>4.8</v>
      </c>
      <c r="AP45" s="31">
        <v>17.600000000000001</v>
      </c>
      <c r="AQ45" s="31">
        <v>4.8</v>
      </c>
      <c r="AR45" s="31">
        <v>14.4</v>
      </c>
      <c r="AS45" s="31">
        <v>27.2</v>
      </c>
      <c r="AT45" s="31">
        <v>16</v>
      </c>
      <c r="AU45" s="31">
        <v>124.8</v>
      </c>
      <c r="AV45" s="31">
        <v>11.2</v>
      </c>
      <c r="AW45" s="31">
        <v>22.4</v>
      </c>
      <c r="AX45" s="31">
        <v>67.2</v>
      </c>
      <c r="AY45" s="31">
        <v>0</v>
      </c>
      <c r="AZ45" s="31">
        <v>20.8</v>
      </c>
      <c r="BA45" s="31">
        <v>25.6</v>
      </c>
      <c r="BB45" s="31">
        <v>9.6</v>
      </c>
      <c r="BC45" s="31">
        <v>8</v>
      </c>
      <c r="BD45" s="31">
        <v>0</v>
      </c>
      <c r="BE45" s="31">
        <v>0</v>
      </c>
      <c r="BF45" s="31">
        <v>0</v>
      </c>
      <c r="BG45" s="31">
        <v>0</v>
      </c>
      <c r="BH45" s="31">
        <v>0</v>
      </c>
      <c r="BI45" s="31">
        <v>0</v>
      </c>
      <c r="BJ45" s="31">
        <v>0</v>
      </c>
      <c r="BK45" s="31">
        <v>0</v>
      </c>
      <c r="BL45" s="31">
        <v>0</v>
      </c>
      <c r="BM45" s="31">
        <v>0</v>
      </c>
      <c r="BN45" s="31">
        <v>0</v>
      </c>
      <c r="BO45" s="31">
        <v>0</v>
      </c>
      <c r="BP45" s="31">
        <v>0</v>
      </c>
      <c r="BQ45" s="31">
        <v>0</v>
      </c>
      <c r="BR45" s="31">
        <v>0</v>
      </c>
      <c r="BS45" s="31">
        <v>0</v>
      </c>
      <c r="BT45" s="31">
        <v>0</v>
      </c>
      <c r="BU45" s="31">
        <v>0</v>
      </c>
      <c r="BV45" s="31">
        <v>0</v>
      </c>
      <c r="BW45" s="31">
        <v>0</v>
      </c>
      <c r="BX45" s="31">
        <v>0</v>
      </c>
      <c r="BY45" s="31">
        <v>0</v>
      </c>
      <c r="BZ45" s="31">
        <v>0</v>
      </c>
      <c r="CA45" s="31">
        <v>0</v>
      </c>
      <c r="CB45" s="31">
        <v>138.08000000000001</v>
      </c>
      <c r="CC45" s="30">
        <v>26.88</v>
      </c>
      <c r="CE45" s="28">
        <v>8</v>
      </c>
      <c r="CG45" s="28">
        <v>3.2</v>
      </c>
      <c r="CH45" s="28">
        <v>3.2</v>
      </c>
      <c r="CI45" s="28">
        <v>3.2</v>
      </c>
      <c r="CJ45" s="28">
        <v>240</v>
      </c>
      <c r="CK45" s="28">
        <v>240</v>
      </c>
      <c r="CL45" s="28">
        <v>240</v>
      </c>
      <c r="CM45" s="28">
        <v>0</v>
      </c>
      <c r="CN45" s="28">
        <v>0</v>
      </c>
      <c r="CO45" s="28">
        <v>0</v>
      </c>
      <c r="CP45" s="28">
        <v>0</v>
      </c>
      <c r="CQ45" s="28">
        <v>0</v>
      </c>
      <c r="CR45" s="28">
        <v>22.4</v>
      </c>
    </row>
    <row r="46" spans="1:96" s="36" customFormat="1" ht="11.4">
      <c r="B46" s="37" t="s">
        <v>114</v>
      </c>
      <c r="C46" s="38"/>
      <c r="D46" s="38">
        <v>0.64</v>
      </c>
      <c r="E46" s="38">
        <v>0</v>
      </c>
      <c r="F46" s="38">
        <v>0.64</v>
      </c>
      <c r="G46" s="38">
        <v>0.64</v>
      </c>
      <c r="H46" s="38">
        <v>18.559999999999999</v>
      </c>
      <c r="I46" s="38">
        <v>77.89</v>
      </c>
      <c r="J46" s="39">
        <v>0.16</v>
      </c>
      <c r="K46" s="39">
        <v>0</v>
      </c>
      <c r="L46" s="39">
        <v>0</v>
      </c>
      <c r="M46" s="39">
        <v>0</v>
      </c>
      <c r="N46" s="39">
        <v>14.4</v>
      </c>
      <c r="O46" s="39">
        <v>1.28</v>
      </c>
      <c r="P46" s="39">
        <v>2.88</v>
      </c>
      <c r="Q46" s="39">
        <v>0</v>
      </c>
      <c r="R46" s="39">
        <v>0</v>
      </c>
      <c r="S46" s="39">
        <v>1.28</v>
      </c>
      <c r="T46" s="39">
        <v>0.8</v>
      </c>
      <c r="U46" s="39">
        <v>41.6</v>
      </c>
      <c r="V46" s="39">
        <v>444.8</v>
      </c>
      <c r="W46" s="39">
        <v>25.6</v>
      </c>
      <c r="X46" s="39">
        <v>14.4</v>
      </c>
      <c r="Y46" s="39">
        <v>17.600000000000001</v>
      </c>
      <c r="Z46" s="39">
        <v>3.52</v>
      </c>
      <c r="AA46" s="39">
        <v>0</v>
      </c>
      <c r="AB46" s="39">
        <v>48</v>
      </c>
      <c r="AC46" s="39">
        <v>8</v>
      </c>
      <c r="AD46" s="39">
        <v>0.32</v>
      </c>
      <c r="AE46" s="39">
        <v>0.05</v>
      </c>
      <c r="AF46" s="39">
        <v>0.03</v>
      </c>
      <c r="AG46" s="39">
        <v>0.48</v>
      </c>
      <c r="AH46" s="39">
        <v>0.64</v>
      </c>
      <c r="AI46" s="39">
        <v>16</v>
      </c>
      <c r="AJ46" s="39">
        <v>0</v>
      </c>
      <c r="AK46" s="39">
        <v>19.2</v>
      </c>
      <c r="AL46" s="39">
        <v>20.8</v>
      </c>
      <c r="AM46" s="39">
        <v>30.4</v>
      </c>
      <c r="AN46" s="39">
        <v>28.8</v>
      </c>
      <c r="AO46" s="39">
        <v>4.8</v>
      </c>
      <c r="AP46" s="39">
        <v>17.600000000000001</v>
      </c>
      <c r="AQ46" s="39">
        <v>4.8</v>
      </c>
      <c r="AR46" s="39">
        <v>14.4</v>
      </c>
      <c r="AS46" s="39">
        <v>27.2</v>
      </c>
      <c r="AT46" s="39">
        <v>16</v>
      </c>
      <c r="AU46" s="39">
        <v>124.8</v>
      </c>
      <c r="AV46" s="39">
        <v>11.2</v>
      </c>
      <c r="AW46" s="39">
        <v>22.4</v>
      </c>
      <c r="AX46" s="39">
        <v>67.2</v>
      </c>
      <c r="AY46" s="39">
        <v>0</v>
      </c>
      <c r="AZ46" s="39">
        <v>20.8</v>
      </c>
      <c r="BA46" s="39">
        <v>25.6</v>
      </c>
      <c r="BB46" s="39">
        <v>9.6</v>
      </c>
      <c r="BC46" s="39">
        <v>8</v>
      </c>
      <c r="BD46" s="39">
        <v>0</v>
      </c>
      <c r="BE46" s="39">
        <v>0</v>
      </c>
      <c r="BF46" s="39">
        <v>0</v>
      </c>
      <c r="BG46" s="39">
        <v>0</v>
      </c>
      <c r="BH46" s="39">
        <v>0</v>
      </c>
      <c r="BI46" s="39">
        <v>0</v>
      </c>
      <c r="BJ46" s="39">
        <v>0</v>
      </c>
      <c r="BK46" s="39">
        <v>0</v>
      </c>
      <c r="BL46" s="39">
        <v>0</v>
      </c>
      <c r="BM46" s="39">
        <v>0</v>
      </c>
      <c r="BN46" s="39">
        <v>0</v>
      </c>
      <c r="BO46" s="39">
        <v>0</v>
      </c>
      <c r="BP46" s="39">
        <v>0</v>
      </c>
      <c r="BQ46" s="39">
        <v>0</v>
      </c>
      <c r="BR46" s="39">
        <v>0</v>
      </c>
      <c r="BS46" s="39">
        <v>0</v>
      </c>
      <c r="BT46" s="39">
        <v>0</v>
      </c>
      <c r="BU46" s="39">
        <v>0</v>
      </c>
      <c r="BV46" s="39">
        <v>0</v>
      </c>
      <c r="BW46" s="39">
        <v>0</v>
      </c>
      <c r="BX46" s="39">
        <v>0</v>
      </c>
      <c r="BY46" s="39">
        <v>0</v>
      </c>
      <c r="BZ46" s="39">
        <v>0</v>
      </c>
      <c r="CA46" s="39">
        <v>0</v>
      </c>
      <c r="CB46" s="39">
        <v>138.08000000000001</v>
      </c>
      <c r="CC46" s="38">
        <f>SUM($CC$44:$CC$45)</f>
        <v>26.88</v>
      </c>
      <c r="CD46" s="36">
        <f>$I$46/$I$47*100</f>
        <v>3.2584641000004186</v>
      </c>
      <c r="CE46" s="36">
        <v>8</v>
      </c>
      <c r="CG46" s="36">
        <v>3.2</v>
      </c>
      <c r="CH46" s="36">
        <v>3.2</v>
      </c>
      <c r="CI46" s="36">
        <v>3.2</v>
      </c>
      <c r="CJ46" s="36">
        <v>240</v>
      </c>
      <c r="CK46" s="36">
        <v>240</v>
      </c>
      <c r="CL46" s="36">
        <v>240</v>
      </c>
      <c r="CM46" s="36">
        <v>0</v>
      </c>
      <c r="CN46" s="36">
        <v>0</v>
      </c>
      <c r="CO46" s="36">
        <v>0</v>
      </c>
      <c r="CP46" s="36">
        <v>0</v>
      </c>
      <c r="CQ46" s="36">
        <v>0</v>
      </c>
    </row>
    <row r="47" spans="1:96" s="36" customFormat="1" ht="11.4" hidden="1">
      <c r="B47" s="37" t="s">
        <v>115</v>
      </c>
      <c r="C47" s="38"/>
      <c r="D47" s="38">
        <v>87.15</v>
      </c>
      <c r="E47" s="38">
        <v>43.59</v>
      </c>
      <c r="F47" s="38">
        <v>80.37</v>
      </c>
      <c r="G47" s="38">
        <v>31.03</v>
      </c>
      <c r="H47" s="38">
        <v>341.96</v>
      </c>
      <c r="I47" s="38">
        <v>2390.39</v>
      </c>
      <c r="J47" s="39">
        <v>32.090000000000003</v>
      </c>
      <c r="K47" s="39">
        <v>18.71</v>
      </c>
      <c r="L47" s="39">
        <v>0</v>
      </c>
      <c r="M47" s="39">
        <v>0</v>
      </c>
      <c r="N47" s="39">
        <v>131.53</v>
      </c>
      <c r="O47" s="39">
        <v>181.8</v>
      </c>
      <c r="P47" s="39">
        <v>28.63</v>
      </c>
      <c r="Q47" s="39">
        <v>0</v>
      </c>
      <c r="R47" s="39">
        <v>0</v>
      </c>
      <c r="S47" s="39">
        <v>5.33</v>
      </c>
      <c r="T47" s="39">
        <v>26.1</v>
      </c>
      <c r="U47" s="39">
        <v>3089.23</v>
      </c>
      <c r="V47" s="39">
        <v>4921.5200000000004</v>
      </c>
      <c r="W47" s="39">
        <v>650.6</v>
      </c>
      <c r="X47" s="39">
        <v>287.64999999999998</v>
      </c>
      <c r="Y47" s="39">
        <v>1084.0899999999999</v>
      </c>
      <c r="Z47" s="39">
        <v>21.48</v>
      </c>
      <c r="AA47" s="39">
        <v>298.85000000000002</v>
      </c>
      <c r="AB47" s="39">
        <v>3292.72</v>
      </c>
      <c r="AC47" s="39">
        <v>986.09</v>
      </c>
      <c r="AD47" s="39">
        <v>18.13</v>
      </c>
      <c r="AE47" s="39">
        <v>0.87</v>
      </c>
      <c r="AF47" s="39">
        <v>1.39</v>
      </c>
      <c r="AG47" s="39">
        <v>13.96</v>
      </c>
      <c r="AH47" s="39">
        <v>29.67</v>
      </c>
      <c r="AI47" s="39">
        <v>105.59</v>
      </c>
      <c r="AJ47" s="39">
        <v>0</v>
      </c>
      <c r="AK47" s="39">
        <v>3417.64</v>
      </c>
      <c r="AL47" s="39">
        <v>2992.74</v>
      </c>
      <c r="AM47" s="39">
        <v>5293.22</v>
      </c>
      <c r="AN47" s="39">
        <v>4317.3</v>
      </c>
      <c r="AO47" s="39">
        <v>1484.49</v>
      </c>
      <c r="AP47" s="39">
        <v>2716.12</v>
      </c>
      <c r="AQ47" s="39">
        <v>877.27</v>
      </c>
      <c r="AR47" s="39">
        <v>3244.47</v>
      </c>
      <c r="AS47" s="39">
        <v>3058.86</v>
      </c>
      <c r="AT47" s="39">
        <v>3618.81</v>
      </c>
      <c r="AU47" s="39">
        <v>4932.3900000000003</v>
      </c>
      <c r="AV47" s="39">
        <v>1714.35</v>
      </c>
      <c r="AW47" s="39">
        <v>2562.13</v>
      </c>
      <c r="AX47" s="39">
        <v>12161.94</v>
      </c>
      <c r="AY47" s="39">
        <v>403.79</v>
      </c>
      <c r="AZ47" s="39">
        <v>3211.3</v>
      </c>
      <c r="BA47" s="39">
        <v>2817.93</v>
      </c>
      <c r="BB47" s="39">
        <v>2468.83</v>
      </c>
      <c r="BC47" s="39">
        <v>1145.8399999999999</v>
      </c>
      <c r="BD47" s="39">
        <v>0.49</v>
      </c>
      <c r="BE47" s="39">
        <v>0.23</v>
      </c>
      <c r="BF47" s="39">
        <v>0.12</v>
      </c>
      <c r="BG47" s="39">
        <v>0.28000000000000003</v>
      </c>
      <c r="BH47" s="39">
        <v>0.32</v>
      </c>
      <c r="BI47" s="39">
        <v>1.47</v>
      </c>
      <c r="BJ47" s="39">
        <v>0</v>
      </c>
      <c r="BK47" s="39">
        <v>6.13</v>
      </c>
      <c r="BL47" s="39">
        <v>0</v>
      </c>
      <c r="BM47" s="39">
        <v>2.34</v>
      </c>
      <c r="BN47" s="39">
        <v>0.09</v>
      </c>
      <c r="BO47" s="39">
        <v>0.17</v>
      </c>
      <c r="BP47" s="39">
        <v>0</v>
      </c>
      <c r="BQ47" s="39">
        <v>0.28000000000000003</v>
      </c>
      <c r="BR47" s="39">
        <v>0.47</v>
      </c>
      <c r="BS47" s="39">
        <v>9.9499999999999993</v>
      </c>
      <c r="BT47" s="39">
        <v>0</v>
      </c>
      <c r="BU47" s="39">
        <v>0</v>
      </c>
      <c r="BV47" s="39">
        <v>16.489999999999998</v>
      </c>
      <c r="BW47" s="39">
        <v>0.12</v>
      </c>
      <c r="BX47" s="39">
        <v>0</v>
      </c>
      <c r="BY47" s="39">
        <v>0</v>
      </c>
      <c r="BZ47" s="39">
        <v>0</v>
      </c>
      <c r="CA47" s="39">
        <v>0</v>
      </c>
      <c r="CB47" s="39">
        <v>2746.31</v>
      </c>
      <c r="CC47" s="38">
        <v>411.00000000000006</v>
      </c>
      <c r="CE47" s="36">
        <v>847.64</v>
      </c>
      <c r="CG47" s="36">
        <v>335.41</v>
      </c>
      <c r="CH47" s="36">
        <v>188.18</v>
      </c>
      <c r="CI47" s="36">
        <v>261.79000000000002</v>
      </c>
      <c r="CJ47" s="36">
        <v>12552.09</v>
      </c>
      <c r="CK47" s="36">
        <v>6194.13</v>
      </c>
      <c r="CL47" s="36">
        <v>9373.11</v>
      </c>
      <c r="CM47" s="36">
        <v>244.22</v>
      </c>
      <c r="CN47" s="36">
        <v>143.24</v>
      </c>
      <c r="CO47" s="36">
        <v>193.73</v>
      </c>
      <c r="CP47" s="36">
        <v>36.4</v>
      </c>
      <c r="CQ47" s="36">
        <v>6.34</v>
      </c>
    </row>
    <row r="48" spans="1:96" hidden="1">
      <c r="C48" s="16"/>
      <c r="D48" s="16"/>
      <c r="E48" s="16"/>
      <c r="F48" s="16"/>
      <c r="G48" s="16"/>
      <c r="H48" s="16"/>
      <c r="I48" s="16"/>
    </row>
    <row r="49" spans="1:81" hidden="1">
      <c r="B49" s="14" t="s">
        <v>116</v>
      </c>
      <c r="C49" s="16"/>
      <c r="D49" s="16">
        <v>15</v>
      </c>
      <c r="E49" s="16"/>
      <c r="F49" s="16">
        <v>31</v>
      </c>
      <c r="G49" s="16"/>
      <c r="H49" s="16">
        <v>54</v>
      </c>
      <c r="I49" s="16"/>
    </row>
    <row r="50" spans="1:81" hidden="1">
      <c r="C50" s="16"/>
      <c r="D50" s="16"/>
      <c r="E50" s="16"/>
      <c r="F50" s="16"/>
      <c r="G50" s="16"/>
      <c r="H50" s="16"/>
      <c r="I50" s="16"/>
    </row>
    <row r="51" spans="1:81">
      <c r="A51" s="85" t="s">
        <v>149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  <c r="Y51" s="85"/>
      <c r="Z51" s="85"/>
      <c r="AA51" s="85"/>
      <c r="AB51" s="85"/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/>
      <c r="AR51" s="85"/>
      <c r="AS51" s="85"/>
      <c r="AT51" s="85"/>
      <c r="AU51" s="85"/>
      <c r="AV51" s="85"/>
      <c r="AW51" s="85"/>
      <c r="AX51" s="85"/>
      <c r="AY51" s="85"/>
      <c r="AZ51" s="85"/>
      <c r="BA51" s="85"/>
      <c r="BB51" s="85"/>
      <c r="BC51" s="85"/>
      <c r="BD51" s="85"/>
      <c r="BE51" s="85"/>
      <c r="BF51" s="85"/>
      <c r="BG51" s="85"/>
      <c r="BH51" s="85"/>
      <c r="BI51" s="85"/>
      <c r="BJ51" s="85"/>
      <c r="BK51" s="85"/>
      <c r="BL51" s="85"/>
      <c r="BM51" s="85"/>
      <c r="BN51" s="85"/>
      <c r="BO51" s="85"/>
      <c r="BP51" s="85"/>
      <c r="BQ51" s="85"/>
      <c r="BR51" s="85"/>
      <c r="BS51" s="85"/>
      <c r="BT51" s="85"/>
      <c r="BU51" s="85"/>
      <c r="BV51" s="85"/>
      <c r="BW51" s="85"/>
      <c r="BX51" s="85"/>
      <c r="BY51" s="85"/>
      <c r="BZ51" s="85"/>
      <c r="CA51" s="85"/>
      <c r="CB51" s="85"/>
      <c r="CC51" s="85"/>
    </row>
    <row r="52" spans="1:81">
      <c r="C52" s="16"/>
      <c r="D52" s="16"/>
      <c r="E52" s="16"/>
      <c r="F52" s="16"/>
      <c r="G52" s="16"/>
      <c r="H52" s="16"/>
      <c r="I52" s="16"/>
    </row>
    <row r="53" spans="1:81">
      <c r="C53" s="16"/>
      <c r="D53" s="16"/>
      <c r="E53" s="16"/>
      <c r="F53" s="16"/>
      <c r="G53" s="16"/>
      <c r="H53" s="16"/>
      <c r="I53" s="16"/>
    </row>
    <row r="54" spans="1:81">
      <c r="C54" s="16"/>
      <c r="D54" s="16"/>
      <c r="E54" s="16"/>
      <c r="F54" s="16"/>
      <c r="G54" s="16"/>
      <c r="H54" s="16"/>
      <c r="I54" s="16"/>
    </row>
    <row r="55" spans="1:81">
      <c r="C55" s="16"/>
      <c r="D55" s="16"/>
      <c r="E55" s="16"/>
      <c r="F55" s="16"/>
      <c r="G55" s="16"/>
      <c r="H55" s="16"/>
      <c r="I55" s="16"/>
    </row>
    <row r="56" spans="1:81">
      <c r="C56" s="16"/>
      <c r="D56" s="16"/>
      <c r="E56" s="16"/>
      <c r="F56" s="16"/>
      <c r="G56" s="16"/>
      <c r="H56" s="16"/>
      <c r="I56" s="16"/>
    </row>
    <row r="57" spans="1:81">
      <c r="C57" s="16"/>
      <c r="D57" s="16"/>
      <c r="E57" s="16"/>
      <c r="F57" s="16"/>
      <c r="G57" s="16"/>
      <c r="H57" s="16"/>
      <c r="I57" s="16"/>
    </row>
    <row r="58" spans="1:81">
      <c r="C58" s="16"/>
      <c r="D58" s="16"/>
      <c r="E58" s="16"/>
      <c r="F58" s="16"/>
      <c r="G58" s="16"/>
      <c r="H58" s="16"/>
      <c r="I58" s="16"/>
    </row>
    <row r="59" spans="1:81">
      <c r="C59" s="16"/>
      <c r="D59" s="16"/>
      <c r="E59" s="16"/>
      <c r="F59" s="16"/>
      <c r="G59" s="16"/>
      <c r="H59" s="16"/>
      <c r="I59" s="16"/>
    </row>
    <row r="60" spans="1:81">
      <c r="C60" s="16"/>
      <c r="D60" s="16"/>
      <c r="E60" s="16"/>
      <c r="F60" s="16"/>
      <c r="G60" s="16"/>
      <c r="H60" s="16"/>
      <c r="I60" s="16"/>
    </row>
    <row r="61" spans="1:81">
      <c r="C61" s="16"/>
      <c r="D61" s="16"/>
      <c r="E61" s="16"/>
      <c r="F61" s="16"/>
      <c r="G61" s="16"/>
      <c r="H61" s="16"/>
      <c r="I61" s="16"/>
    </row>
    <row r="62" spans="1:81">
      <c r="C62" s="16"/>
      <c r="D62" s="16"/>
      <c r="E62" s="16"/>
      <c r="F62" s="16"/>
      <c r="G62" s="16"/>
      <c r="H62" s="16"/>
      <c r="I62" s="16"/>
    </row>
    <row r="63" spans="1:81">
      <c r="C63" s="16"/>
      <c r="D63" s="16"/>
      <c r="E63" s="16"/>
      <c r="F63" s="16"/>
      <c r="G63" s="16"/>
      <c r="H63" s="16"/>
      <c r="I63" s="16"/>
    </row>
    <row r="64" spans="1:81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G1:CC1"/>
    <mergeCell ref="I8:I9"/>
    <mergeCell ref="A2:I2"/>
    <mergeCell ref="A8:A9"/>
    <mergeCell ref="B8:B9"/>
    <mergeCell ref="A51:CC51"/>
    <mergeCell ref="A28:XFD28"/>
    <mergeCell ref="C8:C9"/>
    <mergeCell ref="D8:E8"/>
    <mergeCell ref="CC8:CC9"/>
    <mergeCell ref="W8:Z8"/>
    <mergeCell ref="AA8:AI8"/>
    <mergeCell ref="CR8:CR9"/>
    <mergeCell ref="F8:G8"/>
    <mergeCell ref="H8:H9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A4" sqref="A4"/>
    </sheetView>
  </sheetViews>
  <sheetFormatPr defaultRowHeight="14.4"/>
  <cols>
    <col min="1" max="1" width="12.109375" style="41" customWidth="1"/>
    <col min="2" max="2" width="11.5546875" style="41" customWidth="1"/>
    <col min="3" max="3" width="8" style="41" customWidth="1"/>
    <col min="4" max="4" width="41.5546875" style="41" customWidth="1"/>
    <col min="5" max="5" width="10.109375" style="41" customWidth="1"/>
    <col min="6" max="6" width="8.88671875" style="41"/>
    <col min="7" max="7" width="13.44140625" style="41" customWidth="1"/>
    <col min="8" max="8" width="7.6640625" style="41" customWidth="1"/>
    <col min="9" max="9" width="7.88671875" style="41" customWidth="1"/>
    <col min="10" max="10" width="10.44140625" style="41" customWidth="1"/>
    <col min="11" max="16384" width="8.88671875" style="41"/>
  </cols>
  <sheetData>
    <row r="1" spans="1:10">
      <c r="A1" s="41" t="s">
        <v>118</v>
      </c>
      <c r="B1" s="42" t="s">
        <v>86</v>
      </c>
      <c r="C1" s="43"/>
      <c r="D1" s="44"/>
      <c r="E1" s="41" t="s">
        <v>119</v>
      </c>
      <c r="F1" s="45"/>
      <c r="I1" s="41" t="s">
        <v>120</v>
      </c>
      <c r="J1" s="46" t="s">
        <v>117</v>
      </c>
    </row>
    <row r="2" spans="1:10" ht="7.5" customHeight="1" thickBot="1"/>
    <row r="3" spans="1:10" ht="15" thickBot="1">
      <c r="A3" s="47" t="s">
        <v>121</v>
      </c>
      <c r="B3" s="48" t="s">
        <v>122</v>
      </c>
      <c r="C3" s="48" t="s">
        <v>123</v>
      </c>
      <c r="D3" s="48" t="s">
        <v>124</v>
      </c>
      <c r="E3" s="48" t="s">
        <v>6</v>
      </c>
      <c r="F3" s="48" t="s">
        <v>125</v>
      </c>
      <c r="G3" s="48" t="s">
        <v>126</v>
      </c>
      <c r="H3" s="48" t="s">
        <v>127</v>
      </c>
      <c r="I3" s="48" t="s">
        <v>128</v>
      </c>
      <c r="J3" s="49" t="s">
        <v>129</v>
      </c>
    </row>
    <row r="4" spans="1:10">
      <c r="A4" s="50" t="s">
        <v>130</v>
      </c>
      <c r="B4" s="51" t="s">
        <v>131</v>
      </c>
      <c r="C4" s="52"/>
      <c r="D4" s="53"/>
      <c r="E4" s="54"/>
      <c r="F4" s="55"/>
      <c r="G4" s="54"/>
      <c r="H4" s="54"/>
      <c r="I4" s="54"/>
      <c r="J4" s="56"/>
    </row>
    <row r="5" spans="1:10">
      <c r="A5" s="57"/>
      <c r="B5" s="58"/>
      <c r="C5" s="59"/>
      <c r="D5" s="60"/>
      <c r="E5" s="61"/>
      <c r="F5" s="62"/>
      <c r="G5" s="61"/>
      <c r="H5" s="61"/>
      <c r="I5" s="61"/>
      <c r="J5" s="63"/>
    </row>
    <row r="6" spans="1:10">
      <c r="A6" s="57"/>
      <c r="B6" s="58"/>
      <c r="C6" s="59"/>
      <c r="D6" s="60"/>
      <c r="E6" s="61"/>
      <c r="F6" s="62"/>
      <c r="G6" s="61"/>
      <c r="H6" s="61"/>
      <c r="I6" s="61"/>
      <c r="J6" s="63"/>
    </row>
    <row r="7" spans="1:10">
      <c r="A7" s="57"/>
      <c r="B7" s="64"/>
      <c r="C7" s="64"/>
      <c r="D7" s="65"/>
      <c r="E7" s="66"/>
      <c r="F7" s="67"/>
      <c r="G7" s="66"/>
      <c r="H7" s="66"/>
      <c r="I7" s="66"/>
      <c r="J7" s="68"/>
    </row>
    <row r="8" spans="1:10">
      <c r="A8" s="57"/>
      <c r="B8" s="69" t="s">
        <v>132</v>
      </c>
      <c r="C8" s="64"/>
      <c r="D8" s="65"/>
      <c r="E8" s="66"/>
      <c r="F8" s="67"/>
      <c r="G8" s="66"/>
      <c r="H8" s="66"/>
      <c r="I8" s="66"/>
      <c r="J8" s="68"/>
    </row>
    <row r="9" spans="1:10">
      <c r="A9" s="57"/>
      <c r="B9" s="69"/>
      <c r="C9" s="64"/>
      <c r="D9" s="65"/>
      <c r="E9" s="66"/>
      <c r="F9" s="67"/>
      <c r="G9" s="66"/>
      <c r="H9" s="66"/>
      <c r="I9" s="66"/>
      <c r="J9" s="68"/>
    </row>
    <row r="10" spans="1:10">
      <c r="A10" s="57"/>
      <c r="B10" s="69" t="s">
        <v>133</v>
      </c>
      <c r="C10" s="64"/>
      <c r="D10" s="65"/>
      <c r="E10" s="66"/>
      <c r="F10" s="67"/>
      <c r="G10" s="66"/>
      <c r="H10" s="66"/>
      <c r="I10" s="66"/>
      <c r="J10" s="68"/>
    </row>
    <row r="11" spans="1:10">
      <c r="A11" s="57"/>
      <c r="B11" s="69"/>
      <c r="C11" s="64"/>
      <c r="D11" s="65"/>
      <c r="E11" s="66"/>
      <c r="F11" s="67"/>
      <c r="G11" s="66"/>
      <c r="H11" s="66"/>
      <c r="I11" s="66"/>
      <c r="J11" s="68"/>
    </row>
    <row r="12" spans="1:10">
      <c r="A12" s="57"/>
      <c r="B12" s="69" t="s">
        <v>134</v>
      </c>
      <c r="C12" s="64"/>
      <c r="D12" s="65"/>
      <c r="E12" s="66"/>
      <c r="F12" s="67"/>
      <c r="G12" s="66"/>
      <c r="H12" s="66"/>
      <c r="I12" s="66"/>
      <c r="J12" s="68"/>
    </row>
    <row r="13" spans="1:10" hidden="1">
      <c r="A13" s="57"/>
      <c r="B13" s="64"/>
      <c r="C13" s="64"/>
      <c r="D13" s="65"/>
      <c r="E13" s="66"/>
      <c r="F13" s="67"/>
      <c r="G13" s="66"/>
      <c r="H13" s="66"/>
      <c r="I13" s="66"/>
      <c r="J13" s="68"/>
    </row>
    <row r="14" spans="1:10" ht="15" hidden="1" thickBot="1">
      <c r="A14" s="70"/>
      <c r="B14" s="71"/>
      <c r="C14" s="71"/>
      <c r="D14" s="72"/>
      <c r="E14" s="73"/>
      <c r="F14" s="74"/>
      <c r="G14" s="73"/>
      <c r="H14" s="73"/>
      <c r="I14" s="73"/>
      <c r="J14" s="75"/>
    </row>
    <row r="15" spans="1:10" hidden="1">
      <c r="A15" s="50" t="s">
        <v>135</v>
      </c>
      <c r="B15" s="76" t="s">
        <v>134</v>
      </c>
      <c r="C15" s="52"/>
      <c r="D15" s="53"/>
      <c r="E15" s="54"/>
      <c r="F15" s="55"/>
      <c r="G15" s="54"/>
      <c r="H15" s="54"/>
      <c r="I15" s="54"/>
      <c r="J15" s="56"/>
    </row>
    <row r="16" spans="1:10" hidden="1">
      <c r="A16" s="57"/>
      <c r="B16" s="64"/>
      <c r="C16" s="64"/>
      <c r="D16" s="65"/>
      <c r="E16" s="66"/>
      <c r="F16" s="67"/>
      <c r="G16" s="66"/>
      <c r="H16" s="66"/>
      <c r="I16" s="66"/>
      <c r="J16" s="68"/>
    </row>
    <row r="17" spans="1:10" ht="15" hidden="1" thickBot="1">
      <c r="A17" s="70"/>
      <c r="B17" s="71"/>
      <c r="C17" s="71"/>
      <c r="D17" s="72"/>
      <c r="E17" s="73"/>
      <c r="F17" s="74"/>
      <c r="G17" s="73"/>
      <c r="H17" s="73"/>
      <c r="I17" s="73"/>
      <c r="J17" s="75"/>
    </row>
    <row r="18" spans="1:10">
      <c r="A18" s="57" t="s">
        <v>136</v>
      </c>
      <c r="B18" s="58" t="s">
        <v>137</v>
      </c>
      <c r="C18" s="59"/>
      <c r="D18" s="60"/>
      <c r="E18" s="61"/>
      <c r="F18" s="62"/>
      <c r="G18" s="61"/>
      <c r="H18" s="61"/>
      <c r="I18" s="61"/>
      <c r="J18" s="63"/>
    </row>
    <row r="19" spans="1:10">
      <c r="A19" s="57"/>
      <c r="B19" s="69" t="s">
        <v>138</v>
      </c>
      <c r="C19" s="64"/>
      <c r="D19" s="65"/>
      <c r="E19" s="66"/>
      <c r="F19" s="67"/>
      <c r="G19" s="66"/>
      <c r="H19" s="66"/>
      <c r="I19" s="66"/>
      <c r="J19" s="68"/>
    </row>
    <row r="20" spans="1:10">
      <c r="A20" s="57"/>
      <c r="B20" s="69" t="s">
        <v>139</v>
      </c>
      <c r="C20" s="64"/>
      <c r="D20" s="65"/>
      <c r="E20" s="66"/>
      <c r="F20" s="67"/>
      <c r="G20" s="66"/>
      <c r="H20" s="66"/>
      <c r="I20" s="66"/>
      <c r="J20" s="68"/>
    </row>
    <row r="21" spans="1:10" hidden="1">
      <c r="A21" s="57"/>
      <c r="B21" s="69"/>
      <c r="C21" s="64"/>
      <c r="D21" s="65"/>
      <c r="E21" s="66"/>
      <c r="F21" s="67"/>
      <c r="G21" s="66"/>
      <c r="H21" s="66"/>
      <c r="I21" s="66"/>
      <c r="J21" s="68"/>
    </row>
    <row r="22" spans="1:10">
      <c r="A22" s="57"/>
      <c r="B22" s="69" t="s">
        <v>140</v>
      </c>
      <c r="C22" s="64"/>
      <c r="D22" s="65"/>
      <c r="E22" s="66"/>
      <c r="F22" s="67"/>
      <c r="G22" s="66"/>
      <c r="H22" s="66"/>
      <c r="I22" s="66"/>
      <c r="J22" s="68"/>
    </row>
    <row r="23" spans="1:10" hidden="1">
      <c r="A23" s="57"/>
      <c r="B23" s="69"/>
      <c r="C23" s="64"/>
      <c r="D23" s="65"/>
      <c r="E23" s="66"/>
      <c r="F23" s="67"/>
      <c r="G23" s="66"/>
      <c r="H23" s="66"/>
      <c r="I23" s="66"/>
      <c r="J23" s="68"/>
    </row>
    <row r="24" spans="1:10">
      <c r="A24" s="57"/>
      <c r="B24" s="69" t="s">
        <v>141</v>
      </c>
      <c r="C24" s="64"/>
      <c r="D24" s="65"/>
      <c r="E24" s="66"/>
      <c r="F24" s="67"/>
      <c r="G24" s="66"/>
      <c r="H24" s="66"/>
      <c r="I24" s="66"/>
      <c r="J24" s="68"/>
    </row>
    <row r="25" spans="1:10">
      <c r="A25" s="57"/>
      <c r="B25" s="69" t="s">
        <v>142</v>
      </c>
      <c r="C25" s="64"/>
      <c r="D25" s="65"/>
      <c r="E25" s="66"/>
      <c r="F25" s="67"/>
      <c r="G25" s="66"/>
      <c r="H25" s="66"/>
      <c r="I25" s="66"/>
      <c r="J25" s="68"/>
    </row>
    <row r="26" spans="1:10">
      <c r="A26" s="57"/>
      <c r="B26" s="69" t="s">
        <v>143</v>
      </c>
      <c r="C26" s="64"/>
      <c r="D26" s="65"/>
      <c r="E26" s="66"/>
      <c r="F26" s="67"/>
      <c r="G26" s="66"/>
      <c r="H26" s="66"/>
      <c r="I26" s="66"/>
      <c r="J26" s="68"/>
    </row>
    <row r="27" spans="1:10">
      <c r="A27" s="57"/>
      <c r="B27" s="77"/>
      <c r="C27" s="77"/>
      <c r="D27" s="78"/>
      <c r="E27" s="79"/>
      <c r="F27" s="80"/>
      <c r="G27" s="79"/>
      <c r="H27" s="79"/>
      <c r="I27" s="79"/>
      <c r="J27" s="81"/>
    </row>
    <row r="28" spans="1:10" ht="15" thickBot="1">
      <c r="A28" s="70"/>
      <c r="B28" s="71"/>
      <c r="C28" s="71"/>
      <c r="D28" s="72"/>
      <c r="E28" s="73"/>
      <c r="F28" s="74"/>
      <c r="G28" s="73"/>
      <c r="H28" s="73"/>
      <c r="I28" s="73"/>
      <c r="J28" s="75"/>
    </row>
    <row r="29" spans="1:10" hidden="1">
      <c r="A29" s="50" t="s">
        <v>106</v>
      </c>
      <c r="B29" s="76" t="s">
        <v>144</v>
      </c>
      <c r="C29" s="84" t="s">
        <v>148</v>
      </c>
      <c r="D29" s="53" t="s">
        <v>107</v>
      </c>
      <c r="E29" s="54">
        <v>160</v>
      </c>
      <c r="F29" s="55">
        <v>26.88</v>
      </c>
      <c r="G29" s="54">
        <v>77.888000000000005</v>
      </c>
      <c r="H29" s="54">
        <v>0.64</v>
      </c>
      <c r="I29" s="54">
        <v>0.64</v>
      </c>
      <c r="J29" s="56">
        <v>18.559999999999999</v>
      </c>
    </row>
    <row r="30" spans="1:10" hidden="1">
      <c r="A30" s="57"/>
      <c r="B30" s="82" t="s">
        <v>141</v>
      </c>
      <c r="C30" s="64"/>
      <c r="D30" s="65"/>
      <c r="E30" s="66"/>
      <c r="F30" s="67"/>
      <c r="G30" s="66"/>
      <c r="H30" s="66"/>
      <c r="I30" s="66"/>
      <c r="J30" s="68"/>
    </row>
    <row r="31" spans="1:10" hidden="1">
      <c r="A31" s="57"/>
      <c r="B31" s="77"/>
      <c r="C31" s="77"/>
      <c r="D31" s="78"/>
      <c r="E31" s="79"/>
      <c r="F31" s="80"/>
      <c r="G31" s="79"/>
      <c r="H31" s="79"/>
      <c r="I31" s="79"/>
      <c r="J31" s="81"/>
    </row>
    <row r="32" spans="1:10" ht="15" hidden="1" thickBot="1">
      <c r="A32" s="70"/>
      <c r="B32" s="71"/>
      <c r="C32" s="71"/>
      <c r="D32" s="72"/>
      <c r="E32" s="73"/>
      <c r="F32" s="74"/>
      <c r="G32" s="73"/>
      <c r="H32" s="73"/>
      <c r="I32" s="73"/>
      <c r="J32" s="75"/>
    </row>
    <row r="33" spans="1:10" hidden="1">
      <c r="A33" s="57" t="s">
        <v>145</v>
      </c>
      <c r="B33" s="51" t="s">
        <v>131</v>
      </c>
      <c r="C33" s="59"/>
      <c r="D33" s="60"/>
      <c r="E33" s="61"/>
      <c r="F33" s="62"/>
      <c r="G33" s="61"/>
      <c r="H33" s="61"/>
      <c r="I33" s="61"/>
      <c r="J33" s="63"/>
    </row>
    <row r="34" spans="1:10" hidden="1">
      <c r="A34" s="57"/>
      <c r="B34" s="69" t="s">
        <v>140</v>
      </c>
      <c r="C34" s="64"/>
      <c r="D34" s="65"/>
      <c r="E34" s="66"/>
      <c r="F34" s="67"/>
      <c r="G34" s="66"/>
      <c r="H34" s="66"/>
      <c r="I34" s="66"/>
      <c r="J34" s="68"/>
    </row>
    <row r="35" spans="1:10" hidden="1">
      <c r="A35" s="57"/>
      <c r="B35" s="69" t="s">
        <v>141</v>
      </c>
      <c r="C35" s="64"/>
      <c r="D35" s="65"/>
      <c r="E35" s="66"/>
      <c r="F35" s="67"/>
      <c r="G35" s="66"/>
      <c r="H35" s="66"/>
      <c r="I35" s="66"/>
      <c r="J35" s="68"/>
    </row>
    <row r="36" spans="1:10" hidden="1">
      <c r="A36" s="57"/>
      <c r="B36" s="69" t="s">
        <v>133</v>
      </c>
      <c r="C36" s="64"/>
      <c r="D36" s="65"/>
      <c r="E36" s="66"/>
      <c r="F36" s="67"/>
      <c r="G36" s="66"/>
      <c r="H36" s="66"/>
      <c r="I36" s="66"/>
      <c r="J36" s="68"/>
    </row>
    <row r="37" spans="1:10" hidden="1">
      <c r="A37" s="57"/>
      <c r="B37" s="77"/>
      <c r="C37" s="77"/>
      <c r="D37" s="78"/>
      <c r="E37" s="79"/>
      <c r="F37" s="80"/>
      <c r="G37" s="79"/>
      <c r="H37" s="79"/>
      <c r="I37" s="79"/>
      <c r="J37" s="81"/>
    </row>
    <row r="38" spans="1:10" ht="15" hidden="1" thickBot="1">
      <c r="A38" s="70"/>
      <c r="B38" s="71"/>
      <c r="C38" s="71"/>
      <c r="D38" s="72"/>
      <c r="E38" s="73"/>
      <c r="F38" s="74"/>
      <c r="G38" s="73"/>
      <c r="H38" s="73"/>
      <c r="I38" s="73"/>
      <c r="J38" s="75"/>
    </row>
    <row r="39" spans="1:10" hidden="1">
      <c r="A39" s="50" t="s">
        <v>146</v>
      </c>
      <c r="B39" s="76" t="s">
        <v>147</v>
      </c>
      <c r="C39" s="52"/>
      <c r="D39" s="53"/>
      <c r="E39" s="54"/>
      <c r="F39" s="55"/>
      <c r="G39" s="54"/>
      <c r="H39" s="54"/>
      <c r="I39" s="54"/>
      <c r="J39" s="56"/>
    </row>
    <row r="40" spans="1:10" hidden="1">
      <c r="A40" s="57"/>
      <c r="B40" s="82" t="s">
        <v>144</v>
      </c>
      <c r="C40" s="59"/>
      <c r="D40" s="60"/>
      <c r="E40" s="61"/>
      <c r="F40" s="62"/>
      <c r="G40" s="61"/>
      <c r="H40" s="61"/>
      <c r="I40" s="61"/>
      <c r="J40" s="63"/>
    </row>
    <row r="41" spans="1:10" hidden="1">
      <c r="A41" s="57"/>
      <c r="B41" s="82" t="s">
        <v>141</v>
      </c>
      <c r="C41" s="64"/>
      <c r="D41" s="65"/>
      <c r="E41" s="66"/>
      <c r="F41" s="67"/>
      <c r="G41" s="66"/>
      <c r="H41" s="66"/>
      <c r="I41" s="66"/>
      <c r="J41" s="68"/>
    </row>
    <row r="42" spans="1:10" hidden="1">
      <c r="A42" s="57"/>
      <c r="B42" s="83" t="s">
        <v>134</v>
      </c>
      <c r="C42" s="77"/>
      <c r="D42" s="78"/>
      <c r="E42" s="79"/>
      <c r="F42" s="80"/>
      <c r="G42" s="79"/>
      <c r="H42" s="79"/>
      <c r="I42" s="79"/>
      <c r="J42" s="81"/>
    </row>
    <row r="43" spans="1:10" hidden="1">
      <c r="A43" s="57"/>
      <c r="B43" s="77"/>
      <c r="C43" s="77"/>
      <c r="D43" s="78"/>
      <c r="E43" s="79"/>
      <c r="F43" s="80"/>
      <c r="G43" s="79"/>
      <c r="H43" s="79"/>
      <c r="I43" s="79"/>
      <c r="J43" s="81"/>
    </row>
    <row r="44" spans="1:10" ht="15" hidden="1" thickBot="1">
      <c r="A44" s="70"/>
      <c r="B44" s="71"/>
      <c r="C44" s="71"/>
      <c r="D44" s="72"/>
      <c r="E44" s="73"/>
      <c r="F44" s="74"/>
      <c r="G44" s="73"/>
      <c r="H44" s="73"/>
      <c r="I44" s="73"/>
      <c r="J44" s="75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45651.318622685183</v>
      </c>
      <c r="C1">
        <f>YEAR(Дата_Сост)</f>
        <v>2024</v>
      </c>
      <c r="D1">
        <f>MONTH(Дата_Сост)</f>
        <v>12</v>
      </c>
      <c r="E1">
        <f>DAY(Дата_Сост)</f>
        <v>25</v>
      </c>
    </row>
    <row r="2" spans="1:5">
      <c r="A2" t="s">
        <v>82</v>
      </c>
      <c r="B2" s="2">
        <v>45642.657037037039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31</v>
      </c>
    </row>
    <row r="6" spans="1:5">
      <c r="B6" s="40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25.12.2024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2024-12-16T10:48:12Z</dcterms:modified>
</cp:coreProperties>
</file>