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9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<sst xmlns="http://schemas.openxmlformats.org/spreadsheetml/2006/main" count="186" uniqueCount="154">
  <si>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</si>
  <si>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</si>
  <si>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</si>
  <si>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</si>
  <si>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</si>
  <si>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</si>
  <si>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</si>
  <si>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</si>
  <si>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</si>
  <si>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</si>
  <si>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</si>
  <si>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</si>
  <si>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</si>
  <si>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</si>
  <si>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</si>
  <si>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</si>
  <si>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</si>
  <si>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</si>
  <si>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</si>
  <si>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</si>
  <si>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</si>
  <si>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</si>
  <si>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</si>
  <si>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</si>
  <si>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</si>
  <si>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</si>
  <si>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</si>
  <si>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</si>
  <si>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</si>
  <si>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</si>
  <si>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</si>
  <si>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</si>
  <si>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</si>
  <si>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</si>
  <si>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</si>
  <si>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</si>
  <si>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</si>
  <si>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</si>
  <si>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</si>
  <si>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</si>
  <si>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</si>
  <si>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</si>
  <si>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</si>
  <si>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</si>
  <si>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</si>
  <si>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</si>
  <si>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</si>
  <si>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</si>
  <si>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</si>
  <si>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</si>
  <si>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</si>
  <si>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</si>
  <si>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</si>
  <si>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</si>
  <si>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</si>
  <si>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</si>
  <si>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</si>
  <si>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</si>
  <si>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</si>
  <si>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</si>
  <si>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</si>
  <si>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</si>
  <si>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</si>
  <si>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</si>
  <si>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</si>
  <si>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</si>
  <si>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</si>
  <si>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</si>
  <si>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</si>
  <si>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</si>
  <si>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</si>
  <si>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</si>
  <si>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</si>
  <si>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</si>
  <si>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</si>
  <si>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</si>
  <si>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</si>
  <si>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</si>
  <si>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</si>
  <si>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</si>
  <si>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</si>
  <si>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</si>
  <si>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</si>
  <si>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</si>
  <si>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</si>
  <si>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</si>
  <si>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</si>
  <si>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</si>
  <si>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</si>
  <si>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</si>
  <si>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</si>
  <si>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</si>
  <si>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</si>
  <si>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</si>
  <si>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Оладьи домашние  (1/45)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</si>
  <si>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</si>
  <si>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</si>
  <si>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</si>
  <si>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</si>
  <si>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</si>
  <si>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</si>
  <si>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</si>
  <si>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</si>
  <si>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</si>
  <si>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</si>
  <si>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Компот из сухофруктов и шиповника (вариант 4)</t>
  </si>
  <si>
    <t>Итого за 'Обед  с 7 до 11 лет'</t>
  </si>
  <si>
    <t>Полдник</t>
  </si>
  <si>
    <t>Молоко витаминизированное "Летний луг" т/пак</t>
  </si>
  <si>
    <t>Печенье в ассортименте.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</si>
  <si>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</si>
  <si>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</si>
  <si>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</si>
  <si>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</si>
  <si>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</si>
  <si>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</si>
  <si>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</si>
  <si>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</si>
  <si>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</si>
  <si>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09.01.2025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</si>
  <si>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</si>
  <si>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</si>
  <si>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</si>
  <si>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</si>
  <si>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</si>
  <si>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</si>
  <si>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</si>
  <si>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</si>
  <si>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</si>
  <si>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</si>
  <si>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</si>
  <si>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</si>
  <si>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</si>
  <si>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</si>
  <si>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</si>
  <si>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</si>
  <si>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</si>
  <si>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</si>
  <si>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</si>
  <si>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</si>
  <si>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</si>
  <si>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</si>
  <si>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</si>
  <si>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</si>
  <si>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</si>
  <si>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</si>
  <si>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</si>
  <si>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</si>
  <si>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</si>
  <si>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</si>
  <si>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</si>
  <si>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11/3</t>
  </si>
  <si>
    <t>Итого сумма с 12 и старше       230,00</t>
  </si>
  <si>
    <t>Итого сумма с 7 до 11 лет 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</si>
</sst>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8" workbookViewId="0">
      <selection activeCell="G32" sqref="G3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9.1.2025г.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"9 января 2025 г."</f>
        <v>9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22.06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13.37</v>
      </c>
    </row>
    <row r="12" spans="1:96" s="32" customFormat="1">
      <c r="A12" s="32" t="str">
        <f>"800/1"</f>
        <v>800/1</v>
      </c>
      <c r="B12" s="33" t="s">
        <v>94</v>
      </c>
      <c r="C12" s="34" t="str">
        <f>"45"</f>
        <v>45</v>
      </c>
      <c r="D12" s="34">
        <v>3.62</v>
      </c>
      <c r="E12" s="34">
        <v>0</v>
      </c>
      <c r="F12" s="34">
        <v>1.32</v>
      </c>
      <c r="G12" s="34">
        <v>1.5</v>
      </c>
      <c r="H12" s="34">
        <v>24.25</v>
      </c>
      <c r="I12" s="34">
        <v>122.72909999999999</v>
      </c>
      <c r="J12" s="35">
        <v>0.25</v>
      </c>
      <c r="K12" s="35">
        <v>0</v>
      </c>
      <c r="L12" s="35">
        <v>0</v>
      </c>
      <c r="M12" s="35">
        <v>0</v>
      </c>
      <c r="N12" s="35">
        <v>1.5</v>
      </c>
      <c r="O12" s="35">
        <v>21.29</v>
      </c>
      <c r="P12" s="35">
        <v>1.46</v>
      </c>
      <c r="Q12" s="35">
        <v>0</v>
      </c>
      <c r="R12" s="35">
        <v>0</v>
      </c>
      <c r="S12" s="35">
        <v>0.15</v>
      </c>
      <c r="T12" s="35">
        <v>0.8</v>
      </c>
      <c r="U12" s="35">
        <v>214.5</v>
      </c>
      <c r="V12" s="35">
        <v>57.64</v>
      </c>
      <c r="W12" s="35">
        <v>9.68</v>
      </c>
      <c r="X12" s="35">
        <v>14.36</v>
      </c>
      <c r="Y12" s="35">
        <v>36.979999999999997</v>
      </c>
      <c r="Z12" s="35">
        <v>0.87</v>
      </c>
      <c r="AA12" s="35">
        <v>0</v>
      </c>
      <c r="AB12" s="35">
        <v>0</v>
      </c>
      <c r="AC12" s="35">
        <v>0</v>
      </c>
      <c r="AD12" s="35">
        <v>0.85</v>
      </c>
      <c r="AE12" s="35">
        <v>0.06</v>
      </c>
      <c r="AF12" s="35">
        <v>0.02</v>
      </c>
      <c r="AG12" s="35">
        <v>0.64</v>
      </c>
      <c r="AH12" s="35">
        <v>1.5</v>
      </c>
      <c r="AI12" s="35">
        <v>0</v>
      </c>
      <c r="AJ12" s="35">
        <v>0</v>
      </c>
      <c r="AK12" s="35">
        <v>174.84</v>
      </c>
      <c r="AL12" s="35">
        <v>181.42</v>
      </c>
      <c r="AM12" s="35">
        <v>277.77</v>
      </c>
      <c r="AN12" s="35">
        <v>93.53</v>
      </c>
      <c r="AO12" s="35">
        <v>54.99</v>
      </c>
      <c r="AP12" s="35">
        <v>109.98</v>
      </c>
      <c r="AQ12" s="35">
        <v>41.36</v>
      </c>
      <c r="AR12" s="35">
        <v>197.4</v>
      </c>
      <c r="AS12" s="35">
        <v>122.67</v>
      </c>
      <c r="AT12" s="35">
        <v>170.61</v>
      </c>
      <c r="AU12" s="35">
        <v>141.47</v>
      </c>
      <c r="AV12" s="35">
        <v>75.67</v>
      </c>
      <c r="AW12" s="35">
        <v>131.6</v>
      </c>
      <c r="AX12" s="35">
        <v>1092.75</v>
      </c>
      <c r="AY12" s="35">
        <v>0</v>
      </c>
      <c r="AZ12" s="35">
        <v>355.79</v>
      </c>
      <c r="BA12" s="35">
        <v>155.57</v>
      </c>
      <c r="BB12" s="35">
        <v>104.34</v>
      </c>
      <c r="BC12" s="35">
        <v>81.31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0.01</v>
      </c>
      <c r="BJ12" s="35">
        <v>0</v>
      </c>
      <c r="BK12" s="35">
        <v>0.15</v>
      </c>
      <c r="BL12" s="35">
        <v>0</v>
      </c>
      <c r="BM12" s="35">
        <v>7.0000000000000007E-2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0.51</v>
      </c>
      <c r="BT12" s="35">
        <v>0</v>
      </c>
      <c r="BU12" s="35">
        <v>0</v>
      </c>
      <c r="BV12" s="35">
        <v>0.44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17.05</v>
      </c>
      <c r="CC12" s="34">
        <v>14.85</v>
      </c>
      <c r="CE12" s="32">
        <v>0</v>
      </c>
      <c r="CG12" s="32">
        <v>0</v>
      </c>
      <c r="CH12" s="32">
        <v>0</v>
      </c>
      <c r="CI12" s="32">
        <v>0</v>
      </c>
      <c r="CJ12" s="32">
        <v>950</v>
      </c>
      <c r="CK12" s="32">
        <v>366</v>
      </c>
      <c r="CL12" s="32">
        <v>658</v>
      </c>
      <c r="CM12" s="32">
        <v>7.6</v>
      </c>
      <c r="CN12" s="32">
        <v>7.6</v>
      </c>
      <c r="CO12" s="32">
        <v>7.6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"1/12"</f>
        <v>1/12</v>
      </c>
      <c r="B13" s="33" t="s">
        <v>95</v>
      </c>
      <c r="C13" s="34" t="str">
        <f>"20"</f>
        <v>20</v>
      </c>
      <c r="D13" s="34">
        <v>1.44</v>
      </c>
      <c r="E13" s="34">
        <v>1.44</v>
      </c>
      <c r="F13" s="34">
        <v>1.7</v>
      </c>
      <c r="G13" s="34">
        <v>0</v>
      </c>
      <c r="H13" s="34">
        <v>11.1</v>
      </c>
      <c r="I13" s="34">
        <v>63.48</v>
      </c>
      <c r="J13" s="35">
        <v>1.04</v>
      </c>
      <c r="K13" s="35">
        <v>0</v>
      </c>
      <c r="L13" s="35">
        <v>0</v>
      </c>
      <c r="M13" s="35">
        <v>0</v>
      </c>
      <c r="N13" s="35">
        <v>11.1</v>
      </c>
      <c r="O13" s="35">
        <v>0</v>
      </c>
      <c r="P13" s="35">
        <v>0</v>
      </c>
      <c r="Q13" s="35">
        <v>0</v>
      </c>
      <c r="R13" s="35">
        <v>0</v>
      </c>
      <c r="S13" s="35">
        <v>0.08</v>
      </c>
      <c r="T13" s="35">
        <v>0.36</v>
      </c>
      <c r="U13" s="35">
        <v>26</v>
      </c>
      <c r="V13" s="35">
        <v>73</v>
      </c>
      <c r="W13" s="35">
        <v>61.4</v>
      </c>
      <c r="X13" s="35">
        <v>6.8</v>
      </c>
      <c r="Y13" s="35">
        <v>43.8</v>
      </c>
      <c r="Z13" s="35">
        <v>0.04</v>
      </c>
      <c r="AA13" s="35">
        <v>8.4</v>
      </c>
      <c r="AB13" s="35">
        <v>6</v>
      </c>
      <c r="AC13" s="35">
        <v>9.4</v>
      </c>
      <c r="AD13" s="35">
        <v>0.04</v>
      </c>
      <c r="AE13" s="35">
        <v>0.01</v>
      </c>
      <c r="AF13" s="35">
        <v>0.08</v>
      </c>
      <c r="AG13" s="35">
        <v>0.04</v>
      </c>
      <c r="AH13" s="35">
        <v>0.36</v>
      </c>
      <c r="AI13" s="35">
        <v>0.2</v>
      </c>
      <c r="AJ13" s="35">
        <v>0</v>
      </c>
      <c r="AK13" s="35">
        <v>90.6</v>
      </c>
      <c r="AL13" s="35">
        <v>83.6</v>
      </c>
      <c r="AM13" s="35">
        <v>107.6</v>
      </c>
      <c r="AN13" s="35">
        <v>108</v>
      </c>
      <c r="AO13" s="35">
        <v>33</v>
      </c>
      <c r="AP13" s="35">
        <v>60.8</v>
      </c>
      <c r="AQ13" s="35">
        <v>19</v>
      </c>
      <c r="AR13" s="35">
        <v>64</v>
      </c>
      <c r="AS13" s="35">
        <v>47.2</v>
      </c>
      <c r="AT13" s="35">
        <v>48</v>
      </c>
      <c r="AU13" s="35">
        <v>106</v>
      </c>
      <c r="AV13" s="35">
        <v>34</v>
      </c>
      <c r="AW13" s="35">
        <v>28</v>
      </c>
      <c r="AX13" s="35">
        <v>318.2</v>
      </c>
      <c r="AY13" s="35">
        <v>0</v>
      </c>
      <c r="AZ13" s="35">
        <v>156</v>
      </c>
      <c r="BA13" s="35">
        <v>83.6</v>
      </c>
      <c r="BB13" s="35">
        <v>67.599999999999994</v>
      </c>
      <c r="BC13" s="35">
        <v>13.8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0.49</v>
      </c>
      <c r="BT13" s="35">
        <v>0</v>
      </c>
      <c r="BU13" s="35">
        <v>0</v>
      </c>
      <c r="BV13" s="35">
        <v>0.04</v>
      </c>
      <c r="BW13" s="35">
        <v>0.01</v>
      </c>
      <c r="BX13" s="35">
        <v>0.02</v>
      </c>
      <c r="BY13" s="35">
        <v>0</v>
      </c>
      <c r="BZ13" s="35">
        <v>0</v>
      </c>
      <c r="CA13" s="35">
        <v>0</v>
      </c>
      <c r="CB13" s="35">
        <v>5.32</v>
      </c>
      <c r="CC13" s="34">
        <v>6.16</v>
      </c>
      <c r="CE13" s="32">
        <v>9.4</v>
      </c>
      <c r="CG13" s="32">
        <v>1.4</v>
      </c>
      <c r="CH13" s="32">
        <v>1.4</v>
      </c>
      <c r="CI13" s="32">
        <v>1.4</v>
      </c>
      <c r="CJ13" s="32">
        <v>692</v>
      </c>
      <c r="CK13" s="32">
        <v>166</v>
      </c>
      <c r="CL13" s="32">
        <v>429</v>
      </c>
      <c r="CM13" s="32">
        <v>0.6</v>
      </c>
      <c r="CN13" s="32">
        <v>0.6</v>
      </c>
      <c r="CO13" s="32">
        <v>0.6</v>
      </c>
      <c r="CP13" s="32">
        <v>0</v>
      </c>
      <c r="CQ13" s="32">
        <v>0</v>
      </c>
      <c r="CR13" s="32">
        <v>5.13</v>
      </c>
    </row>
    <row r="14" spans="1:96" s="32" customFormat="1">
      <c r="A14" s="32" t="str">
        <f>"2"</f>
        <v>2</v>
      </c>
      <c r="B14" s="33" t="s">
        <v>96</v>
      </c>
      <c r="C14" s="34" t="str">
        <f>"45"</f>
        <v>45</v>
      </c>
      <c r="D14" s="34">
        <v>2.98</v>
      </c>
      <c r="E14" s="34">
        <v>0</v>
      </c>
      <c r="F14" s="34">
        <v>0.3</v>
      </c>
      <c r="G14" s="34">
        <v>0.3</v>
      </c>
      <c r="H14" s="34">
        <v>21.11</v>
      </c>
      <c r="I14" s="34">
        <v>100.75545</v>
      </c>
      <c r="J14" s="35">
        <v>0</v>
      </c>
      <c r="K14" s="35">
        <v>0</v>
      </c>
      <c r="L14" s="35">
        <v>0</v>
      </c>
      <c r="M14" s="35">
        <v>0</v>
      </c>
      <c r="N14" s="35">
        <v>0.5</v>
      </c>
      <c r="O14" s="35">
        <v>20.52</v>
      </c>
      <c r="P14" s="35">
        <v>0.09</v>
      </c>
      <c r="Q14" s="35">
        <v>0</v>
      </c>
      <c r="R14" s="35">
        <v>0</v>
      </c>
      <c r="S14" s="35">
        <v>0</v>
      </c>
      <c r="T14" s="35">
        <v>0.81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143.68</v>
      </c>
      <c r="AL14" s="35">
        <v>149.55000000000001</v>
      </c>
      <c r="AM14" s="35">
        <v>229.03</v>
      </c>
      <c r="AN14" s="35">
        <v>75.95</v>
      </c>
      <c r="AO14" s="35">
        <v>45.02</v>
      </c>
      <c r="AP14" s="35">
        <v>90.05</v>
      </c>
      <c r="AQ14" s="35">
        <v>34.06</v>
      </c>
      <c r="AR14" s="35">
        <v>162.86000000000001</v>
      </c>
      <c r="AS14" s="35">
        <v>101.01</v>
      </c>
      <c r="AT14" s="35">
        <v>140.94</v>
      </c>
      <c r="AU14" s="35">
        <v>116.28</v>
      </c>
      <c r="AV14" s="35">
        <v>61.07</v>
      </c>
      <c r="AW14" s="35">
        <v>108.05</v>
      </c>
      <c r="AX14" s="35">
        <v>903.58</v>
      </c>
      <c r="AY14" s="35">
        <v>0</v>
      </c>
      <c r="AZ14" s="35">
        <v>294.41000000000003</v>
      </c>
      <c r="BA14" s="35">
        <v>128.02000000000001</v>
      </c>
      <c r="BB14" s="35">
        <v>84.96</v>
      </c>
      <c r="BC14" s="35">
        <v>67.34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0.12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17.600000000000001</v>
      </c>
      <c r="CC14" s="34">
        <v>2.85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2.38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1.07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0.65</v>
      </c>
    </row>
    <row r="16" spans="1:96" s="36" customFormat="1" ht="11.4">
      <c r="B16" s="37" t="s">
        <v>98</v>
      </c>
      <c r="C16" s="38"/>
      <c r="D16" s="38">
        <v>14.51</v>
      </c>
      <c r="E16" s="38">
        <v>3.8</v>
      </c>
      <c r="F16" s="38">
        <v>10.75</v>
      </c>
      <c r="G16" s="38">
        <v>4.05</v>
      </c>
      <c r="H16" s="38">
        <v>91.56</v>
      </c>
      <c r="I16" s="38">
        <v>515.66999999999996</v>
      </c>
      <c r="J16" s="39">
        <v>5.75</v>
      </c>
      <c r="K16" s="39">
        <v>0.11</v>
      </c>
      <c r="L16" s="39">
        <v>0</v>
      </c>
      <c r="M16" s="39">
        <v>0</v>
      </c>
      <c r="N16" s="39">
        <v>26.49</v>
      </c>
      <c r="O16" s="39">
        <v>61.5</v>
      </c>
      <c r="P16" s="39">
        <v>3.56</v>
      </c>
      <c r="Q16" s="39">
        <v>0</v>
      </c>
      <c r="R16" s="39">
        <v>0</v>
      </c>
      <c r="S16" s="39">
        <v>0.31</v>
      </c>
      <c r="T16" s="39">
        <v>4.05</v>
      </c>
      <c r="U16" s="39">
        <v>598.23</v>
      </c>
      <c r="V16" s="39">
        <v>339.64</v>
      </c>
      <c r="W16" s="39">
        <v>175.96</v>
      </c>
      <c r="X16" s="39">
        <v>71.45</v>
      </c>
      <c r="Y16" s="39">
        <v>247.97</v>
      </c>
      <c r="Z16" s="39">
        <v>2.16</v>
      </c>
      <c r="AA16" s="39">
        <v>30</v>
      </c>
      <c r="AB16" s="39">
        <v>24.4</v>
      </c>
      <c r="AC16" s="39">
        <v>49.5</v>
      </c>
      <c r="AD16" s="39">
        <v>1.52</v>
      </c>
      <c r="AE16" s="39">
        <v>0.21</v>
      </c>
      <c r="AF16" s="39">
        <v>0.23</v>
      </c>
      <c r="AG16" s="39">
        <v>1.04</v>
      </c>
      <c r="AH16" s="39">
        <v>4.17</v>
      </c>
      <c r="AI16" s="39">
        <v>0.62</v>
      </c>
      <c r="AJ16" s="39">
        <v>0</v>
      </c>
      <c r="AK16" s="39">
        <v>723.17</v>
      </c>
      <c r="AL16" s="39">
        <v>672.26</v>
      </c>
      <c r="AM16" s="39">
        <v>1040.4100000000001</v>
      </c>
      <c r="AN16" s="39">
        <v>588.66999999999996</v>
      </c>
      <c r="AO16" s="39">
        <v>230.74</v>
      </c>
      <c r="AP16" s="39">
        <v>489.39</v>
      </c>
      <c r="AQ16" s="39">
        <v>194.77</v>
      </c>
      <c r="AR16" s="39">
        <v>717.75</v>
      </c>
      <c r="AS16" s="39">
        <v>437.03</v>
      </c>
      <c r="AT16" s="39">
        <v>609.83000000000004</v>
      </c>
      <c r="AU16" s="39">
        <v>676.4</v>
      </c>
      <c r="AV16" s="39">
        <v>254.96</v>
      </c>
      <c r="AW16" s="39">
        <v>613.61</v>
      </c>
      <c r="AX16" s="39">
        <v>2980.41</v>
      </c>
      <c r="AY16" s="39">
        <v>0</v>
      </c>
      <c r="AZ16" s="39">
        <v>1025.3699999999999</v>
      </c>
      <c r="BA16" s="39">
        <v>543.66999999999996</v>
      </c>
      <c r="BB16" s="39">
        <v>547.15</v>
      </c>
      <c r="BC16" s="39">
        <v>277.89999999999998</v>
      </c>
      <c r="BD16" s="39">
        <v>0.12</v>
      </c>
      <c r="BE16" s="39">
        <v>0.05</v>
      </c>
      <c r="BF16" s="39">
        <v>0.03</v>
      </c>
      <c r="BG16" s="39">
        <v>7.0000000000000007E-2</v>
      </c>
      <c r="BH16" s="39">
        <v>0.08</v>
      </c>
      <c r="BI16" s="39">
        <v>0.36</v>
      </c>
      <c r="BJ16" s="39">
        <v>0</v>
      </c>
      <c r="BK16" s="39">
        <v>1.57</v>
      </c>
      <c r="BL16" s="39">
        <v>0</v>
      </c>
      <c r="BM16" s="39">
        <v>0.39</v>
      </c>
      <c r="BN16" s="39">
        <v>0</v>
      </c>
      <c r="BO16" s="39">
        <v>0</v>
      </c>
      <c r="BP16" s="39">
        <v>0</v>
      </c>
      <c r="BQ16" s="39">
        <v>7.0000000000000007E-2</v>
      </c>
      <c r="BR16" s="39">
        <v>0.11</v>
      </c>
      <c r="BS16" s="39">
        <v>2.5099999999999998</v>
      </c>
      <c r="BT16" s="39">
        <v>0</v>
      </c>
      <c r="BU16" s="39">
        <v>0</v>
      </c>
      <c r="BV16" s="39">
        <v>1.47</v>
      </c>
      <c r="BW16" s="39">
        <v>0.05</v>
      </c>
      <c r="BX16" s="39">
        <v>0.02</v>
      </c>
      <c r="BY16" s="39">
        <v>0</v>
      </c>
      <c r="BZ16" s="39">
        <v>0</v>
      </c>
      <c r="CA16" s="39">
        <v>0</v>
      </c>
      <c r="CB16" s="39">
        <v>416.31</v>
      </c>
      <c r="CC16" s="38">
        <f>SUM($CC$10:$CC$15)</f>
        <v>46.989999999999995</v>
      </c>
      <c r="CD16" s="36">
        <f>$I$16/$I$51*100</f>
        <v>13.327699035449555</v>
      </c>
      <c r="CE16" s="36">
        <v>34.07</v>
      </c>
      <c r="CG16" s="36">
        <v>45.38</v>
      </c>
      <c r="CH16" s="36">
        <v>21.27</v>
      </c>
      <c r="CI16" s="36">
        <v>33.33</v>
      </c>
      <c r="CJ16" s="36">
        <v>4050.44</v>
      </c>
      <c r="CK16" s="36">
        <v>1591.88</v>
      </c>
      <c r="CL16" s="36">
        <v>2821.16</v>
      </c>
      <c r="CM16" s="36">
        <v>55.8</v>
      </c>
      <c r="CN16" s="36">
        <v>35.049999999999997</v>
      </c>
      <c r="CO16" s="36">
        <v>45.43</v>
      </c>
      <c r="CP16" s="36">
        <v>10</v>
      </c>
      <c r="CQ16" s="36">
        <v>0.8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9.69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5.87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17.149999999999999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10.39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10.25</v>
      </c>
      <c r="CE20" s="32">
        <v>10.5</v>
      </c>
      <c r="CG20" s="32">
        <v>42.58</v>
      </c>
      <c r="CH20" s="32">
        <v>21.66</v>
      </c>
      <c r="CI20" s="32">
        <v>32.119999999999997</v>
      </c>
      <c r="CJ20" s="32">
        <v>396.62</v>
      </c>
      <c r="CK20" s="32">
        <v>391.9</v>
      </c>
      <c r="CL20" s="32">
        <v>394.26</v>
      </c>
      <c r="CM20" s="32">
        <v>3.95</v>
      </c>
      <c r="CN20" s="32">
        <v>3.61</v>
      </c>
      <c r="CO20" s="32">
        <v>3.78</v>
      </c>
      <c r="CP20" s="32">
        <v>0</v>
      </c>
      <c r="CQ20" s="32">
        <v>0.98</v>
      </c>
      <c r="CR20" s="32">
        <v>6.21</v>
      </c>
    </row>
    <row r="21" spans="1:96" s="32" customFormat="1">
      <c r="A21" s="32" t="str">
        <f>"12/8"</f>
        <v>12/8</v>
      </c>
      <c r="B21" s="33" t="s">
        <v>103</v>
      </c>
      <c r="C21" s="34" t="str">
        <f>"90"</f>
        <v>90</v>
      </c>
      <c r="D21" s="34">
        <v>12.76</v>
      </c>
      <c r="E21" s="34">
        <v>11.98</v>
      </c>
      <c r="F21" s="34">
        <v>30.81</v>
      </c>
      <c r="G21" s="34">
        <v>2.91</v>
      </c>
      <c r="H21" s="34">
        <v>4.8099999999999996</v>
      </c>
      <c r="I21" s="34">
        <v>346.85121000000004</v>
      </c>
      <c r="J21" s="35">
        <v>10.79</v>
      </c>
      <c r="K21" s="35">
        <v>1.95</v>
      </c>
      <c r="L21" s="35">
        <v>0</v>
      </c>
      <c r="M21" s="35">
        <v>0</v>
      </c>
      <c r="N21" s="35">
        <v>2.1800000000000002</v>
      </c>
      <c r="O21" s="35">
        <v>2.12</v>
      </c>
      <c r="P21" s="35">
        <v>0.51</v>
      </c>
      <c r="Q21" s="35">
        <v>0</v>
      </c>
      <c r="R21" s="35">
        <v>0</v>
      </c>
      <c r="S21" s="35">
        <v>0.19</v>
      </c>
      <c r="T21" s="35">
        <v>1.56</v>
      </c>
      <c r="U21" s="35">
        <v>215.58</v>
      </c>
      <c r="V21" s="35">
        <v>318.79000000000002</v>
      </c>
      <c r="W21" s="35">
        <v>12.52</v>
      </c>
      <c r="X21" s="35">
        <v>25.45</v>
      </c>
      <c r="Y21" s="35">
        <v>150.83000000000001</v>
      </c>
      <c r="Z21" s="35">
        <v>1.71</v>
      </c>
      <c r="AA21" s="35">
        <v>0</v>
      </c>
      <c r="AB21" s="35">
        <v>107.1</v>
      </c>
      <c r="AC21" s="35">
        <v>21</v>
      </c>
      <c r="AD21" s="35">
        <v>1.81</v>
      </c>
      <c r="AE21" s="35">
        <v>0.34</v>
      </c>
      <c r="AF21" s="35">
        <v>0.11</v>
      </c>
      <c r="AG21" s="35">
        <v>2.11</v>
      </c>
      <c r="AH21" s="35">
        <v>5.44</v>
      </c>
      <c r="AI21" s="35">
        <v>1.28</v>
      </c>
      <c r="AJ21" s="35">
        <v>0</v>
      </c>
      <c r="AK21" s="35">
        <v>709.72</v>
      </c>
      <c r="AL21" s="35">
        <v>605.49</v>
      </c>
      <c r="AM21" s="35">
        <v>922.88</v>
      </c>
      <c r="AN21" s="35">
        <v>1045.29</v>
      </c>
      <c r="AO21" s="35">
        <v>290.92</v>
      </c>
      <c r="AP21" s="35">
        <v>556.85</v>
      </c>
      <c r="AQ21" s="35">
        <v>162.88999999999999</v>
      </c>
      <c r="AR21" s="35">
        <v>500.24</v>
      </c>
      <c r="AS21" s="35">
        <v>657.11</v>
      </c>
      <c r="AT21" s="35">
        <v>747.93</v>
      </c>
      <c r="AU21" s="35">
        <v>1117.4000000000001</v>
      </c>
      <c r="AV21" s="35">
        <v>487.51</v>
      </c>
      <c r="AW21" s="35">
        <v>592.32000000000005</v>
      </c>
      <c r="AX21" s="35">
        <v>1951.29</v>
      </c>
      <c r="AY21" s="35">
        <v>142.44</v>
      </c>
      <c r="AZ21" s="35">
        <v>572.28</v>
      </c>
      <c r="BA21" s="35">
        <v>526.21</v>
      </c>
      <c r="BB21" s="35">
        <v>442.84</v>
      </c>
      <c r="BC21" s="35">
        <v>159.04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0.18</v>
      </c>
      <c r="BL21" s="35">
        <v>0</v>
      </c>
      <c r="BM21" s="35">
        <v>0.12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0.68</v>
      </c>
      <c r="BT21" s="35">
        <v>0</v>
      </c>
      <c r="BU21" s="35">
        <v>0</v>
      </c>
      <c r="BV21" s="35">
        <v>1.7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114.21</v>
      </c>
      <c r="CC21" s="34">
        <v>52.72</v>
      </c>
      <c r="CE21" s="32">
        <v>17.850000000000001</v>
      </c>
      <c r="CG21" s="32">
        <v>28.08</v>
      </c>
      <c r="CH21" s="32">
        <v>18.079999999999998</v>
      </c>
      <c r="CI21" s="32">
        <v>23.08</v>
      </c>
      <c r="CJ21" s="32">
        <v>3467.42</v>
      </c>
      <c r="CK21" s="32">
        <v>2127.2399999999998</v>
      </c>
      <c r="CL21" s="32">
        <v>2797.33</v>
      </c>
      <c r="CM21" s="32">
        <v>34.840000000000003</v>
      </c>
      <c r="CN21" s="32">
        <v>21.98</v>
      </c>
      <c r="CO21" s="32">
        <v>28.44</v>
      </c>
      <c r="CP21" s="32">
        <v>0</v>
      </c>
      <c r="CQ21" s="32">
        <v>0.45</v>
      </c>
      <c r="CR21" s="32">
        <v>31.95</v>
      </c>
    </row>
    <row r="22" spans="1:96" s="32" customFormat="1">
      <c r="A22" s="32" t="str">
        <f>"2"</f>
        <v>2</v>
      </c>
      <c r="B22" s="33" t="s">
        <v>96</v>
      </c>
      <c r="C22" s="34" t="str">
        <f>"31,6"</f>
        <v>31,6</v>
      </c>
      <c r="D22" s="34">
        <v>2.09</v>
      </c>
      <c r="E22" s="34">
        <v>0</v>
      </c>
      <c r="F22" s="34">
        <v>0.21</v>
      </c>
      <c r="G22" s="34">
        <v>0.21</v>
      </c>
      <c r="H22" s="34">
        <v>14.82</v>
      </c>
      <c r="I22" s="34">
        <v>70.752716000000007</v>
      </c>
      <c r="J22" s="35">
        <v>0</v>
      </c>
      <c r="K22" s="35">
        <v>0</v>
      </c>
      <c r="L22" s="35">
        <v>0</v>
      </c>
      <c r="M22" s="35">
        <v>0</v>
      </c>
      <c r="N22" s="35">
        <v>0.35</v>
      </c>
      <c r="O22" s="35">
        <v>14.41</v>
      </c>
      <c r="P22" s="35">
        <v>0.06</v>
      </c>
      <c r="Q22" s="35">
        <v>0</v>
      </c>
      <c r="R22" s="35">
        <v>0</v>
      </c>
      <c r="S22" s="35">
        <v>0</v>
      </c>
      <c r="T22" s="35">
        <v>0.56999999999999995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100.9</v>
      </c>
      <c r="AL22" s="35">
        <v>105.02</v>
      </c>
      <c r="AM22" s="35">
        <v>160.83000000000001</v>
      </c>
      <c r="AN22" s="35">
        <v>53.33</v>
      </c>
      <c r="AO22" s="35">
        <v>31.62</v>
      </c>
      <c r="AP22" s="35">
        <v>63.23</v>
      </c>
      <c r="AQ22" s="35">
        <v>23.92</v>
      </c>
      <c r="AR22" s="35">
        <v>114.37</v>
      </c>
      <c r="AS22" s="35">
        <v>70.930000000000007</v>
      </c>
      <c r="AT22" s="35">
        <v>98.97</v>
      </c>
      <c r="AU22" s="35">
        <v>81.650000000000006</v>
      </c>
      <c r="AV22" s="35">
        <v>42.89</v>
      </c>
      <c r="AW22" s="35">
        <v>75.88</v>
      </c>
      <c r="AX22" s="35">
        <v>634.52</v>
      </c>
      <c r="AY22" s="35">
        <v>0</v>
      </c>
      <c r="AZ22" s="35">
        <v>206.74</v>
      </c>
      <c r="BA22" s="35">
        <v>89.9</v>
      </c>
      <c r="BB22" s="35">
        <v>59.66</v>
      </c>
      <c r="BC22" s="35">
        <v>47.29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12.36</v>
      </c>
      <c r="CC22" s="34">
        <v>2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1.67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1.31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1.0900000000000001</v>
      </c>
    </row>
    <row r="24" spans="1:96" s="28" customFormat="1" ht="24">
      <c r="A24" s="28" t="str">
        <f>"16/10"</f>
        <v>16/10</v>
      </c>
      <c r="B24" s="29" t="s">
        <v>105</v>
      </c>
      <c r="C24" s="30" t="str">
        <f>"180"</f>
        <v>180</v>
      </c>
      <c r="D24" s="30">
        <v>1.07</v>
      </c>
      <c r="E24" s="30">
        <v>0</v>
      </c>
      <c r="F24" s="30">
        <v>0.11</v>
      </c>
      <c r="G24" s="30">
        <v>0.11</v>
      </c>
      <c r="H24" s="30">
        <v>22.21</v>
      </c>
      <c r="I24" s="30">
        <v>84.105077399999999</v>
      </c>
      <c r="J24" s="31">
        <v>0.03</v>
      </c>
      <c r="K24" s="31">
        <v>0</v>
      </c>
      <c r="L24" s="31">
        <v>0</v>
      </c>
      <c r="M24" s="31">
        <v>0</v>
      </c>
      <c r="N24" s="31">
        <v>17.37</v>
      </c>
      <c r="O24" s="31">
        <v>0.78</v>
      </c>
      <c r="P24" s="31">
        <v>4.07</v>
      </c>
      <c r="Q24" s="31">
        <v>0</v>
      </c>
      <c r="R24" s="31">
        <v>0</v>
      </c>
      <c r="S24" s="31">
        <v>0.5</v>
      </c>
      <c r="T24" s="31">
        <v>0.94</v>
      </c>
      <c r="U24" s="31">
        <v>3.59</v>
      </c>
      <c r="V24" s="31">
        <v>308.41000000000003</v>
      </c>
      <c r="W24" s="31">
        <v>30.76</v>
      </c>
      <c r="X24" s="31">
        <v>18.68</v>
      </c>
      <c r="Y24" s="31">
        <v>25.15</v>
      </c>
      <c r="Z24" s="31">
        <v>0.71</v>
      </c>
      <c r="AA24" s="31">
        <v>0</v>
      </c>
      <c r="AB24" s="31">
        <v>765.45</v>
      </c>
      <c r="AC24" s="31">
        <v>141.71</v>
      </c>
      <c r="AD24" s="31">
        <v>1.1599999999999999</v>
      </c>
      <c r="AE24" s="31">
        <v>0.02</v>
      </c>
      <c r="AF24" s="31">
        <v>0.04</v>
      </c>
      <c r="AG24" s="31">
        <v>0.5</v>
      </c>
      <c r="AH24" s="31">
        <v>0.77</v>
      </c>
      <c r="AI24" s="31">
        <v>18.29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0.05</v>
      </c>
      <c r="AV24" s="31">
        <v>0</v>
      </c>
      <c r="AW24" s="31">
        <v>0.01</v>
      </c>
      <c r="AX24" s="31">
        <v>0.02</v>
      </c>
      <c r="AY24" s="31">
        <v>0</v>
      </c>
      <c r="AZ24" s="31">
        <v>0.01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193.24</v>
      </c>
      <c r="CC24" s="30">
        <v>6.79</v>
      </c>
      <c r="CE24" s="28">
        <v>127.58</v>
      </c>
      <c r="CG24" s="28">
        <v>4.6500000000000004</v>
      </c>
      <c r="CH24" s="28">
        <v>4.6500000000000004</v>
      </c>
      <c r="CI24" s="28">
        <v>4.6500000000000004</v>
      </c>
      <c r="CJ24" s="28">
        <v>430</v>
      </c>
      <c r="CK24" s="28">
        <v>176.3</v>
      </c>
      <c r="CL24" s="28">
        <v>303.14999999999998</v>
      </c>
      <c r="CM24" s="28">
        <v>45.98</v>
      </c>
      <c r="CN24" s="28">
        <v>26.99</v>
      </c>
      <c r="CO24" s="28">
        <v>36.479999999999997</v>
      </c>
      <c r="CP24" s="28">
        <v>7.2</v>
      </c>
      <c r="CQ24" s="28">
        <v>0</v>
      </c>
      <c r="CR24" s="28">
        <v>4.1100000000000003</v>
      </c>
    </row>
    <row r="25" spans="1:96" s="36" customFormat="1" ht="11.4">
      <c r="B25" s="37" t="s">
        <v>106</v>
      </c>
      <c r="C25" s="38"/>
      <c r="D25" s="38">
        <v>25.56</v>
      </c>
      <c r="E25" s="38">
        <v>12.01</v>
      </c>
      <c r="F25" s="38">
        <v>42.7</v>
      </c>
      <c r="G25" s="38">
        <v>13.02</v>
      </c>
      <c r="H25" s="38">
        <v>106.18</v>
      </c>
      <c r="I25" s="38">
        <v>894.07</v>
      </c>
      <c r="J25" s="39">
        <v>14.22</v>
      </c>
      <c r="K25" s="39">
        <v>7.56</v>
      </c>
      <c r="L25" s="39">
        <v>0</v>
      </c>
      <c r="M25" s="39">
        <v>0</v>
      </c>
      <c r="N25" s="39">
        <v>29.23</v>
      </c>
      <c r="O25" s="39">
        <v>65.900000000000006</v>
      </c>
      <c r="P25" s="39">
        <v>11.05</v>
      </c>
      <c r="Q25" s="39">
        <v>0</v>
      </c>
      <c r="R25" s="39">
        <v>0</v>
      </c>
      <c r="S25" s="39">
        <v>1.41</v>
      </c>
      <c r="T25" s="39">
        <v>8.1199999999999992</v>
      </c>
      <c r="U25" s="39">
        <v>1305.28</v>
      </c>
      <c r="V25" s="39">
        <v>1258.3800000000001</v>
      </c>
      <c r="W25" s="39">
        <v>102.26</v>
      </c>
      <c r="X25" s="39">
        <v>93.79</v>
      </c>
      <c r="Y25" s="39">
        <v>331.46</v>
      </c>
      <c r="Z25" s="39">
        <v>5.44</v>
      </c>
      <c r="AA25" s="39">
        <v>11.4</v>
      </c>
      <c r="AB25" s="39">
        <v>2146.5100000000002</v>
      </c>
      <c r="AC25" s="39">
        <v>447.19</v>
      </c>
      <c r="AD25" s="39">
        <v>8.1300000000000008</v>
      </c>
      <c r="AE25" s="39">
        <v>0.54</v>
      </c>
      <c r="AF25" s="39">
        <v>0.26</v>
      </c>
      <c r="AG25" s="39">
        <v>4.24</v>
      </c>
      <c r="AH25" s="39">
        <v>9.9700000000000006</v>
      </c>
      <c r="AI25" s="39">
        <v>27.31</v>
      </c>
      <c r="AJ25" s="39">
        <v>0</v>
      </c>
      <c r="AK25" s="39">
        <v>1201.54</v>
      </c>
      <c r="AL25" s="39">
        <v>1065.71</v>
      </c>
      <c r="AM25" s="39">
        <v>1707.62</v>
      </c>
      <c r="AN25" s="39">
        <v>1419.53</v>
      </c>
      <c r="AO25" s="39">
        <v>455.56</v>
      </c>
      <c r="AP25" s="39">
        <v>902.63</v>
      </c>
      <c r="AQ25" s="39">
        <v>283.23</v>
      </c>
      <c r="AR25" s="39">
        <v>1027.5899999999999</v>
      </c>
      <c r="AS25" s="39">
        <v>1058.96</v>
      </c>
      <c r="AT25" s="39">
        <v>1276.1600000000001</v>
      </c>
      <c r="AU25" s="39">
        <v>1743.52</v>
      </c>
      <c r="AV25" s="39">
        <v>701.24</v>
      </c>
      <c r="AW25" s="39">
        <v>990.92</v>
      </c>
      <c r="AX25" s="39">
        <v>4898.78</v>
      </c>
      <c r="AY25" s="39">
        <v>142.44</v>
      </c>
      <c r="AZ25" s="39">
        <v>1464.44</v>
      </c>
      <c r="BA25" s="39">
        <v>1012.5</v>
      </c>
      <c r="BB25" s="39">
        <v>735.54</v>
      </c>
      <c r="BC25" s="39">
        <v>361.96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0.26</v>
      </c>
      <c r="BJ25" s="39">
        <v>0</v>
      </c>
      <c r="BK25" s="39">
        <v>1.56</v>
      </c>
      <c r="BL25" s="39">
        <v>0</v>
      </c>
      <c r="BM25" s="39">
        <v>0.67</v>
      </c>
      <c r="BN25" s="39">
        <v>0.03</v>
      </c>
      <c r="BO25" s="39">
        <v>7.0000000000000007E-2</v>
      </c>
      <c r="BP25" s="39">
        <v>0</v>
      </c>
      <c r="BQ25" s="39">
        <v>0.05</v>
      </c>
      <c r="BR25" s="39">
        <v>0.09</v>
      </c>
      <c r="BS25" s="39">
        <v>3.2</v>
      </c>
      <c r="BT25" s="39">
        <v>0</v>
      </c>
      <c r="BU25" s="39">
        <v>0</v>
      </c>
      <c r="BV25" s="39">
        <v>7.23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623.16999999999996</v>
      </c>
      <c r="CC25" s="38">
        <f>SUM($CC$17:$CC$24)</f>
        <v>99.910000000000011</v>
      </c>
      <c r="CD25" s="36">
        <f>$I$25/$I$51*100</f>
        <v>23.107599582338288</v>
      </c>
      <c r="CE25" s="36">
        <v>369.15</v>
      </c>
      <c r="CG25" s="36">
        <v>136.56</v>
      </c>
      <c r="CH25" s="36">
        <v>82.98</v>
      </c>
      <c r="CI25" s="36">
        <v>109.77</v>
      </c>
      <c r="CJ25" s="36">
        <v>7525.77</v>
      </c>
      <c r="CK25" s="36">
        <v>3995.25</v>
      </c>
      <c r="CL25" s="36">
        <v>5760.51</v>
      </c>
      <c r="CM25" s="36">
        <v>152</v>
      </c>
      <c r="CN25" s="36">
        <v>92.78</v>
      </c>
      <c r="CO25" s="36">
        <v>122.42</v>
      </c>
      <c r="CP25" s="36">
        <v>7.92</v>
      </c>
      <c r="CQ25" s="36">
        <v>2.5299999999999998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 ht="24">
      <c r="A27" s="32" t="str">
        <f>"11/1"</f>
        <v>11/1</v>
      </c>
      <c r="B27" s="33" t="s">
        <v>108</v>
      </c>
      <c r="C27" s="34" t="str">
        <f>"200"</f>
        <v>200</v>
      </c>
      <c r="D27" s="34">
        <v>5.8</v>
      </c>
      <c r="E27" s="34">
        <v>5.8</v>
      </c>
      <c r="F27" s="34">
        <v>5</v>
      </c>
      <c r="G27" s="34">
        <v>0</v>
      </c>
      <c r="H27" s="34">
        <v>9.6</v>
      </c>
      <c r="I27" s="34">
        <v>105.28</v>
      </c>
      <c r="J27" s="35">
        <v>3.4</v>
      </c>
      <c r="K27" s="35">
        <v>0</v>
      </c>
      <c r="L27" s="35">
        <v>0</v>
      </c>
      <c r="M27" s="35">
        <v>0</v>
      </c>
      <c r="N27" s="35">
        <v>9.6</v>
      </c>
      <c r="O27" s="35">
        <v>0</v>
      </c>
      <c r="P27" s="35">
        <v>0</v>
      </c>
      <c r="Q27" s="35">
        <v>0</v>
      </c>
      <c r="R27" s="35">
        <v>0</v>
      </c>
      <c r="S27" s="35">
        <v>0.2</v>
      </c>
      <c r="T27" s="35">
        <v>1.4</v>
      </c>
      <c r="U27" s="35">
        <v>100</v>
      </c>
      <c r="V27" s="35">
        <v>292</v>
      </c>
      <c r="W27" s="35">
        <v>240</v>
      </c>
      <c r="X27" s="35">
        <v>28</v>
      </c>
      <c r="Y27" s="35">
        <v>180</v>
      </c>
      <c r="Z27" s="35">
        <v>0.2</v>
      </c>
      <c r="AA27" s="35">
        <v>40</v>
      </c>
      <c r="AB27" s="35">
        <v>20</v>
      </c>
      <c r="AC27" s="35">
        <v>44</v>
      </c>
      <c r="AD27" s="35">
        <v>0</v>
      </c>
      <c r="AE27" s="35">
        <v>0.08</v>
      </c>
      <c r="AF27" s="35">
        <v>0.3</v>
      </c>
      <c r="AG27" s="35">
        <v>0.2</v>
      </c>
      <c r="AH27" s="35">
        <v>1.6</v>
      </c>
      <c r="AI27" s="35">
        <v>2.6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178</v>
      </c>
      <c r="CC27" s="34">
        <v>44.4</v>
      </c>
      <c r="CE27" s="32">
        <v>43.33</v>
      </c>
      <c r="CG27" s="32">
        <v>18</v>
      </c>
      <c r="CH27" s="32">
        <v>4</v>
      </c>
      <c r="CI27" s="32">
        <v>11</v>
      </c>
      <c r="CJ27" s="32">
        <v>1150</v>
      </c>
      <c r="CK27" s="32">
        <v>420</v>
      </c>
      <c r="CL27" s="32">
        <v>785</v>
      </c>
      <c r="CM27" s="32">
        <v>26</v>
      </c>
      <c r="CN27" s="32">
        <v>6</v>
      </c>
      <c r="CO27" s="32">
        <v>16</v>
      </c>
      <c r="CP27" s="32">
        <v>0</v>
      </c>
      <c r="CQ27" s="32">
        <v>0</v>
      </c>
      <c r="CR27" s="32">
        <v>37</v>
      </c>
    </row>
    <row r="28" spans="1:96" s="28" customFormat="1">
      <c r="A28" s="28" t="str">
        <f>"11/3"</f>
        <v>11/3</v>
      </c>
      <c r="B28" s="29" t="s">
        <v>109</v>
      </c>
      <c r="C28" s="30" t="str">
        <f>"50"</f>
        <v>50</v>
      </c>
      <c r="D28" s="30">
        <v>7</v>
      </c>
      <c r="E28" s="30">
        <v>0</v>
      </c>
      <c r="F28" s="30">
        <v>6.75</v>
      </c>
      <c r="G28" s="30">
        <v>0</v>
      </c>
      <c r="H28" s="30">
        <v>45.85</v>
      </c>
      <c r="I28" s="30">
        <v>269.28000000000003</v>
      </c>
      <c r="J28" s="31">
        <v>1.05</v>
      </c>
      <c r="K28" s="31">
        <v>0</v>
      </c>
      <c r="L28" s="31">
        <v>0</v>
      </c>
      <c r="M28" s="31">
        <v>0</v>
      </c>
      <c r="N28" s="31">
        <v>19.3</v>
      </c>
      <c r="O28" s="31">
        <v>25.4</v>
      </c>
      <c r="P28" s="31">
        <v>1.1499999999999999</v>
      </c>
      <c r="Q28" s="31">
        <v>0</v>
      </c>
      <c r="R28" s="31">
        <v>0</v>
      </c>
      <c r="S28" s="31">
        <v>0.25</v>
      </c>
      <c r="T28" s="31">
        <v>0.5</v>
      </c>
      <c r="U28" s="31">
        <v>165</v>
      </c>
      <c r="V28" s="31">
        <v>55</v>
      </c>
      <c r="W28" s="31">
        <v>14.5</v>
      </c>
      <c r="X28" s="31">
        <v>10</v>
      </c>
      <c r="Y28" s="31">
        <v>45</v>
      </c>
      <c r="Z28" s="31">
        <v>1.05</v>
      </c>
      <c r="AA28" s="31">
        <v>5</v>
      </c>
      <c r="AB28" s="31">
        <v>4</v>
      </c>
      <c r="AC28" s="31">
        <v>5.5</v>
      </c>
      <c r="AD28" s="31">
        <v>1.75</v>
      </c>
      <c r="AE28" s="31">
        <v>0.04</v>
      </c>
      <c r="AF28" s="31">
        <v>0.03</v>
      </c>
      <c r="AG28" s="31">
        <v>0.35</v>
      </c>
      <c r="AH28" s="31">
        <v>0.95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2.25</v>
      </c>
      <c r="CC28" s="30">
        <v>8.6999999999999993</v>
      </c>
      <c r="CE28" s="28">
        <v>5.67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7.25</v>
      </c>
    </row>
    <row r="29" spans="1:96" s="36" customFormat="1" ht="11.4">
      <c r="B29" s="37" t="s">
        <v>110</v>
      </c>
      <c r="C29" s="38"/>
      <c r="D29" s="38">
        <v>12.8</v>
      </c>
      <c r="E29" s="38">
        <v>5.8</v>
      </c>
      <c r="F29" s="38">
        <v>11.75</v>
      </c>
      <c r="G29" s="38">
        <v>0</v>
      </c>
      <c r="H29" s="38">
        <v>55.45</v>
      </c>
      <c r="I29" s="38">
        <v>374.56</v>
      </c>
      <c r="J29" s="39">
        <v>4.45</v>
      </c>
      <c r="K29" s="39">
        <v>0</v>
      </c>
      <c r="L29" s="39">
        <v>0</v>
      </c>
      <c r="M29" s="39">
        <v>0</v>
      </c>
      <c r="N29" s="39">
        <v>28.9</v>
      </c>
      <c r="O29" s="39">
        <v>25.4</v>
      </c>
      <c r="P29" s="39">
        <v>1.1499999999999999</v>
      </c>
      <c r="Q29" s="39">
        <v>0</v>
      </c>
      <c r="R29" s="39">
        <v>0</v>
      </c>
      <c r="S29" s="39">
        <v>0.45</v>
      </c>
      <c r="T29" s="39">
        <v>1.9</v>
      </c>
      <c r="U29" s="39">
        <v>265</v>
      </c>
      <c r="V29" s="39">
        <v>347</v>
      </c>
      <c r="W29" s="39">
        <v>254.5</v>
      </c>
      <c r="X29" s="39">
        <v>38</v>
      </c>
      <c r="Y29" s="39">
        <v>225</v>
      </c>
      <c r="Z29" s="39">
        <v>1.25</v>
      </c>
      <c r="AA29" s="39">
        <v>45</v>
      </c>
      <c r="AB29" s="39">
        <v>24</v>
      </c>
      <c r="AC29" s="39">
        <v>49.5</v>
      </c>
      <c r="AD29" s="39">
        <v>1.75</v>
      </c>
      <c r="AE29" s="39">
        <v>0.12</v>
      </c>
      <c r="AF29" s="39">
        <v>0.33</v>
      </c>
      <c r="AG29" s="39">
        <v>0.55000000000000004</v>
      </c>
      <c r="AH29" s="39">
        <v>2.5499999999999998</v>
      </c>
      <c r="AI29" s="39">
        <v>2.6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180.25</v>
      </c>
      <c r="CC29" s="38">
        <f>SUM($CC$26:$CC$28)</f>
        <v>53.099999999999994</v>
      </c>
      <c r="CD29" s="36">
        <f>$I$29/$I$51*100</f>
        <v>9.6806541988441932</v>
      </c>
      <c r="CE29" s="36">
        <v>49</v>
      </c>
      <c r="CG29" s="36">
        <v>18</v>
      </c>
      <c r="CH29" s="36">
        <v>4</v>
      </c>
      <c r="CI29" s="36">
        <v>11</v>
      </c>
      <c r="CJ29" s="36">
        <v>1150</v>
      </c>
      <c r="CK29" s="36">
        <v>420</v>
      </c>
      <c r="CL29" s="36">
        <v>785</v>
      </c>
      <c r="CM29" s="36">
        <v>26</v>
      </c>
      <c r="CN29" s="36">
        <v>6</v>
      </c>
      <c r="CO29" s="36">
        <v>16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"8/4"</f>
        <v>8/4</v>
      </c>
      <c r="B32" s="33" t="s">
        <v>93</v>
      </c>
      <c r="C32" s="34" t="str">
        <f>"250"</f>
        <v>250</v>
      </c>
      <c r="D32" s="34">
        <v>7.98</v>
      </c>
      <c r="E32" s="34">
        <v>2.95</v>
      </c>
      <c r="F32" s="34">
        <v>9.26</v>
      </c>
      <c r="G32" s="34">
        <v>2.79</v>
      </c>
      <c r="H32" s="34">
        <v>36.450000000000003</v>
      </c>
      <c r="I32" s="34">
        <v>257.00709749999999</v>
      </c>
      <c r="J32" s="35">
        <v>5.57</v>
      </c>
      <c r="K32" s="35">
        <v>0.14000000000000001</v>
      </c>
      <c r="L32" s="35">
        <v>0</v>
      </c>
      <c r="M32" s="35">
        <v>0</v>
      </c>
      <c r="N32" s="35">
        <v>9.3800000000000008</v>
      </c>
      <c r="O32" s="35">
        <v>24.61</v>
      </c>
      <c r="P32" s="35">
        <v>2.46</v>
      </c>
      <c r="Q32" s="35">
        <v>0</v>
      </c>
      <c r="R32" s="35">
        <v>0</v>
      </c>
      <c r="S32" s="35">
        <v>0.1</v>
      </c>
      <c r="T32" s="35">
        <v>2.56</v>
      </c>
      <c r="U32" s="35">
        <v>447.09</v>
      </c>
      <c r="V32" s="35">
        <v>261.02</v>
      </c>
      <c r="W32" s="35">
        <v>130.88</v>
      </c>
      <c r="X32" s="35">
        <v>62.87</v>
      </c>
      <c r="Y32" s="35">
        <v>209</v>
      </c>
      <c r="Z32" s="35">
        <v>1.55</v>
      </c>
      <c r="AA32" s="35">
        <v>27</v>
      </c>
      <c r="AB32" s="35">
        <v>23</v>
      </c>
      <c r="AC32" s="35">
        <v>50.13</v>
      </c>
      <c r="AD32" s="35">
        <v>0.78</v>
      </c>
      <c r="AE32" s="35">
        <v>0.18</v>
      </c>
      <c r="AF32" s="35">
        <v>0.16</v>
      </c>
      <c r="AG32" s="35">
        <v>0.45</v>
      </c>
      <c r="AH32" s="35">
        <v>2.88</v>
      </c>
      <c r="AI32" s="35">
        <v>0.52</v>
      </c>
      <c r="AJ32" s="35">
        <v>0</v>
      </c>
      <c r="AK32" s="35">
        <v>392.57</v>
      </c>
      <c r="AL32" s="35">
        <v>322.10000000000002</v>
      </c>
      <c r="AM32" s="35">
        <v>532.51</v>
      </c>
      <c r="AN32" s="35">
        <v>388.98</v>
      </c>
      <c r="AO32" s="35">
        <v>122.16</v>
      </c>
      <c r="AP32" s="35">
        <v>285.7</v>
      </c>
      <c r="AQ32" s="35">
        <v>125.43</v>
      </c>
      <c r="AR32" s="35">
        <v>366.86</v>
      </c>
      <c r="AS32" s="35">
        <v>207.69</v>
      </c>
      <c r="AT32" s="35">
        <v>312.86</v>
      </c>
      <c r="AU32" s="35">
        <v>390.82</v>
      </c>
      <c r="AV32" s="35">
        <v>105.27</v>
      </c>
      <c r="AW32" s="35">
        <v>432.45</v>
      </c>
      <c r="AX32" s="35">
        <v>832.35</v>
      </c>
      <c r="AY32" s="35">
        <v>0</v>
      </c>
      <c r="AZ32" s="35">
        <v>273.95999999999998</v>
      </c>
      <c r="BA32" s="35">
        <v>220.59</v>
      </c>
      <c r="BB32" s="35">
        <v>362.82</v>
      </c>
      <c r="BC32" s="35">
        <v>144.31</v>
      </c>
      <c r="BD32" s="35">
        <v>0.15</v>
      </c>
      <c r="BE32" s="35">
        <v>7.0000000000000007E-2</v>
      </c>
      <c r="BF32" s="35">
        <v>0.04</v>
      </c>
      <c r="BG32" s="35">
        <v>0.08</v>
      </c>
      <c r="BH32" s="35">
        <v>0.09</v>
      </c>
      <c r="BI32" s="35">
        <v>0.44</v>
      </c>
      <c r="BJ32" s="35">
        <v>0</v>
      </c>
      <c r="BK32" s="35">
        <v>1.73</v>
      </c>
      <c r="BL32" s="35">
        <v>0</v>
      </c>
      <c r="BM32" s="35">
        <v>0.4</v>
      </c>
      <c r="BN32" s="35">
        <v>0</v>
      </c>
      <c r="BO32" s="35">
        <v>0</v>
      </c>
      <c r="BP32" s="35">
        <v>0</v>
      </c>
      <c r="BQ32" s="35">
        <v>0.08</v>
      </c>
      <c r="BR32" s="35">
        <v>0.13</v>
      </c>
      <c r="BS32" s="35">
        <v>1.84</v>
      </c>
      <c r="BT32" s="35">
        <v>0</v>
      </c>
      <c r="BU32" s="35">
        <v>0</v>
      </c>
      <c r="BV32" s="35">
        <v>1.08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220.37</v>
      </c>
      <c r="CC32" s="34">
        <v>27.57</v>
      </c>
      <c r="CE32" s="32">
        <v>30.83</v>
      </c>
      <c r="CG32" s="32">
        <v>49.89</v>
      </c>
      <c r="CH32" s="32">
        <v>22.16</v>
      </c>
      <c r="CI32" s="32">
        <v>36.020000000000003</v>
      </c>
      <c r="CJ32" s="32">
        <v>2196.0700000000002</v>
      </c>
      <c r="CK32" s="32">
        <v>996.15</v>
      </c>
      <c r="CL32" s="32">
        <v>1596.11</v>
      </c>
      <c r="CM32" s="32">
        <v>43.18</v>
      </c>
      <c r="CN32" s="32">
        <v>22.43</v>
      </c>
      <c r="CO32" s="32">
        <v>32.81</v>
      </c>
      <c r="CP32" s="32">
        <v>5</v>
      </c>
      <c r="CQ32" s="32">
        <v>1</v>
      </c>
      <c r="CR32" s="32">
        <v>16.71</v>
      </c>
    </row>
    <row r="33" spans="1:96" s="32" customFormat="1">
      <c r="A33" s="32" t="str">
        <f>"800/1"</f>
        <v>800/1</v>
      </c>
      <c r="B33" s="33" t="s">
        <v>94</v>
      </c>
      <c r="C33" s="34" t="str">
        <f>"45"</f>
        <v>45</v>
      </c>
      <c r="D33" s="34">
        <v>3.62</v>
      </c>
      <c r="E33" s="34">
        <v>0</v>
      </c>
      <c r="F33" s="34">
        <v>1.32</v>
      </c>
      <c r="G33" s="34">
        <v>1.5</v>
      </c>
      <c r="H33" s="34">
        <v>24.25</v>
      </c>
      <c r="I33" s="34">
        <v>122.72909999999999</v>
      </c>
      <c r="J33" s="35">
        <v>0.25</v>
      </c>
      <c r="K33" s="35">
        <v>0</v>
      </c>
      <c r="L33" s="35">
        <v>0</v>
      </c>
      <c r="M33" s="35">
        <v>0</v>
      </c>
      <c r="N33" s="35">
        <v>1.5</v>
      </c>
      <c r="O33" s="35">
        <v>21.29</v>
      </c>
      <c r="P33" s="35">
        <v>1.46</v>
      </c>
      <c r="Q33" s="35">
        <v>0</v>
      </c>
      <c r="R33" s="35">
        <v>0</v>
      </c>
      <c r="S33" s="35">
        <v>0.15</v>
      </c>
      <c r="T33" s="35">
        <v>0.8</v>
      </c>
      <c r="U33" s="35">
        <v>214.5</v>
      </c>
      <c r="V33" s="35">
        <v>57.64</v>
      </c>
      <c r="W33" s="35">
        <v>9.68</v>
      </c>
      <c r="X33" s="35">
        <v>14.36</v>
      </c>
      <c r="Y33" s="35">
        <v>36.979999999999997</v>
      </c>
      <c r="Z33" s="35">
        <v>0.87</v>
      </c>
      <c r="AA33" s="35">
        <v>0</v>
      </c>
      <c r="AB33" s="35">
        <v>0</v>
      </c>
      <c r="AC33" s="35">
        <v>0</v>
      </c>
      <c r="AD33" s="35">
        <v>0.85</v>
      </c>
      <c r="AE33" s="35">
        <v>0.06</v>
      </c>
      <c r="AF33" s="35">
        <v>0.02</v>
      </c>
      <c r="AG33" s="35">
        <v>0.64</v>
      </c>
      <c r="AH33" s="35">
        <v>1.5</v>
      </c>
      <c r="AI33" s="35">
        <v>0</v>
      </c>
      <c r="AJ33" s="35">
        <v>0</v>
      </c>
      <c r="AK33" s="35">
        <v>174.84</v>
      </c>
      <c r="AL33" s="35">
        <v>181.42</v>
      </c>
      <c r="AM33" s="35">
        <v>277.77</v>
      </c>
      <c r="AN33" s="35">
        <v>93.53</v>
      </c>
      <c r="AO33" s="35">
        <v>54.99</v>
      </c>
      <c r="AP33" s="35">
        <v>109.98</v>
      </c>
      <c r="AQ33" s="35">
        <v>41.36</v>
      </c>
      <c r="AR33" s="35">
        <v>197.4</v>
      </c>
      <c r="AS33" s="35">
        <v>122.67</v>
      </c>
      <c r="AT33" s="35">
        <v>170.61</v>
      </c>
      <c r="AU33" s="35">
        <v>141.47</v>
      </c>
      <c r="AV33" s="35">
        <v>75.67</v>
      </c>
      <c r="AW33" s="35">
        <v>131.6</v>
      </c>
      <c r="AX33" s="35">
        <v>1092.75</v>
      </c>
      <c r="AY33" s="35">
        <v>0</v>
      </c>
      <c r="AZ33" s="35">
        <v>355.79</v>
      </c>
      <c r="BA33" s="35">
        <v>155.57</v>
      </c>
      <c r="BB33" s="35">
        <v>104.34</v>
      </c>
      <c r="BC33" s="35">
        <v>81.31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0.01</v>
      </c>
      <c r="BJ33" s="35">
        <v>0</v>
      </c>
      <c r="BK33" s="35">
        <v>0.15</v>
      </c>
      <c r="BL33" s="35">
        <v>0</v>
      </c>
      <c r="BM33" s="35">
        <v>7.0000000000000007E-2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0.51</v>
      </c>
      <c r="BT33" s="35">
        <v>0</v>
      </c>
      <c r="BU33" s="35">
        <v>0</v>
      </c>
      <c r="BV33" s="35">
        <v>0.44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17.05</v>
      </c>
      <c r="CC33" s="34">
        <v>14.85</v>
      </c>
      <c r="CE33" s="32">
        <v>0</v>
      </c>
      <c r="CG33" s="32">
        <v>0</v>
      </c>
      <c r="CH33" s="32">
        <v>0</v>
      </c>
      <c r="CI33" s="32">
        <v>0</v>
      </c>
      <c r="CJ33" s="32">
        <v>950</v>
      </c>
      <c r="CK33" s="32">
        <v>366</v>
      </c>
      <c r="CL33" s="32">
        <v>658</v>
      </c>
      <c r="CM33" s="32">
        <v>7.6</v>
      </c>
      <c r="CN33" s="32">
        <v>7.6</v>
      </c>
      <c r="CO33" s="32">
        <v>7.6</v>
      </c>
      <c r="CP33" s="32">
        <v>0</v>
      </c>
      <c r="CQ33" s="32">
        <v>0</v>
      </c>
      <c r="CR33" s="32">
        <v>9</v>
      </c>
    </row>
    <row r="34" spans="1:96" s="32" customFormat="1">
      <c r="A34" s="32" t="str">
        <f>"1/12"</f>
        <v>1/12</v>
      </c>
      <c r="B34" s="33" t="s">
        <v>95</v>
      </c>
      <c r="C34" s="34" t="str">
        <f>"30"</f>
        <v>30</v>
      </c>
      <c r="D34" s="34">
        <v>2.16</v>
      </c>
      <c r="E34" s="34">
        <v>2.16</v>
      </c>
      <c r="F34" s="34">
        <v>2.5499999999999998</v>
      </c>
      <c r="G34" s="34">
        <v>0</v>
      </c>
      <c r="H34" s="34">
        <v>16.649999999999999</v>
      </c>
      <c r="I34" s="34">
        <v>95.219999999999985</v>
      </c>
      <c r="J34" s="35">
        <v>1.56</v>
      </c>
      <c r="K34" s="35">
        <v>0</v>
      </c>
      <c r="L34" s="35">
        <v>0</v>
      </c>
      <c r="M34" s="35">
        <v>0</v>
      </c>
      <c r="N34" s="35">
        <v>16.649999999999999</v>
      </c>
      <c r="O34" s="35">
        <v>0</v>
      </c>
      <c r="P34" s="35">
        <v>0</v>
      </c>
      <c r="Q34" s="35">
        <v>0</v>
      </c>
      <c r="R34" s="35">
        <v>0</v>
      </c>
      <c r="S34" s="35">
        <v>0.12</v>
      </c>
      <c r="T34" s="35">
        <v>0.54</v>
      </c>
      <c r="U34" s="35">
        <v>39</v>
      </c>
      <c r="V34" s="35">
        <v>109.5</v>
      </c>
      <c r="W34" s="35">
        <v>92.1</v>
      </c>
      <c r="X34" s="35">
        <v>10.199999999999999</v>
      </c>
      <c r="Y34" s="35">
        <v>65.7</v>
      </c>
      <c r="Z34" s="35">
        <v>0.06</v>
      </c>
      <c r="AA34" s="35">
        <v>12.6</v>
      </c>
      <c r="AB34" s="35">
        <v>9</v>
      </c>
      <c r="AC34" s="35">
        <v>14.1</v>
      </c>
      <c r="AD34" s="35">
        <v>0.06</v>
      </c>
      <c r="AE34" s="35">
        <v>0.02</v>
      </c>
      <c r="AF34" s="35">
        <v>0.11</v>
      </c>
      <c r="AG34" s="35">
        <v>0.06</v>
      </c>
      <c r="AH34" s="35">
        <v>0.54</v>
      </c>
      <c r="AI34" s="35">
        <v>0.3</v>
      </c>
      <c r="AJ34" s="35">
        <v>0</v>
      </c>
      <c r="AK34" s="35">
        <v>135.9</v>
      </c>
      <c r="AL34" s="35">
        <v>125.4</v>
      </c>
      <c r="AM34" s="35">
        <v>161.4</v>
      </c>
      <c r="AN34" s="35">
        <v>162</v>
      </c>
      <c r="AO34" s="35">
        <v>49.5</v>
      </c>
      <c r="AP34" s="35">
        <v>91.2</v>
      </c>
      <c r="AQ34" s="35">
        <v>28.5</v>
      </c>
      <c r="AR34" s="35">
        <v>96</v>
      </c>
      <c r="AS34" s="35">
        <v>70.8</v>
      </c>
      <c r="AT34" s="35">
        <v>72</v>
      </c>
      <c r="AU34" s="35">
        <v>159</v>
      </c>
      <c r="AV34" s="35">
        <v>51</v>
      </c>
      <c r="AW34" s="35">
        <v>42</v>
      </c>
      <c r="AX34" s="35">
        <v>477.3</v>
      </c>
      <c r="AY34" s="35">
        <v>0</v>
      </c>
      <c r="AZ34" s="35">
        <v>234</v>
      </c>
      <c r="BA34" s="35">
        <v>125.4</v>
      </c>
      <c r="BB34" s="35">
        <v>101.4</v>
      </c>
      <c r="BC34" s="35">
        <v>20.7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0.74</v>
      </c>
      <c r="BT34" s="35">
        <v>0</v>
      </c>
      <c r="BU34" s="35">
        <v>0</v>
      </c>
      <c r="BV34" s="35">
        <v>0.05</v>
      </c>
      <c r="BW34" s="35">
        <v>0.02</v>
      </c>
      <c r="BX34" s="35">
        <v>0.02</v>
      </c>
      <c r="BY34" s="35">
        <v>0</v>
      </c>
      <c r="BZ34" s="35">
        <v>0</v>
      </c>
      <c r="CA34" s="35">
        <v>0</v>
      </c>
      <c r="CB34" s="35">
        <v>7.98</v>
      </c>
      <c r="CC34" s="34">
        <v>9.24</v>
      </c>
      <c r="CE34" s="32">
        <v>14.1</v>
      </c>
      <c r="CG34" s="32">
        <v>0.7</v>
      </c>
      <c r="CH34" s="32">
        <v>0.7</v>
      </c>
      <c r="CI34" s="32">
        <v>0.7</v>
      </c>
      <c r="CJ34" s="32">
        <v>346</v>
      </c>
      <c r="CK34" s="32">
        <v>83</v>
      </c>
      <c r="CL34" s="32">
        <v>214.5</v>
      </c>
      <c r="CM34" s="32">
        <v>0.3</v>
      </c>
      <c r="CN34" s="32">
        <v>0.3</v>
      </c>
      <c r="CO34" s="32">
        <v>0.3</v>
      </c>
      <c r="CP34" s="32">
        <v>0</v>
      </c>
      <c r="CQ34" s="32">
        <v>0</v>
      </c>
      <c r="CR34" s="32">
        <v>7.7</v>
      </c>
    </row>
    <row r="35" spans="1:96" s="32" customFormat="1">
      <c r="A35" s="32" t="str">
        <f>"2"</f>
        <v>2</v>
      </c>
      <c r="B35" s="33" t="s">
        <v>96</v>
      </c>
      <c r="C35" s="34" t="str">
        <f>"45"</f>
        <v>45</v>
      </c>
      <c r="D35" s="34">
        <v>2.98</v>
      </c>
      <c r="E35" s="34">
        <v>0</v>
      </c>
      <c r="F35" s="34">
        <v>0.3</v>
      </c>
      <c r="G35" s="34">
        <v>0.3</v>
      </c>
      <c r="H35" s="34">
        <v>21.11</v>
      </c>
      <c r="I35" s="34">
        <v>100.75545</v>
      </c>
      <c r="J35" s="35">
        <v>0</v>
      </c>
      <c r="K35" s="35">
        <v>0</v>
      </c>
      <c r="L35" s="35">
        <v>0</v>
      </c>
      <c r="M35" s="35">
        <v>0</v>
      </c>
      <c r="N35" s="35">
        <v>0.5</v>
      </c>
      <c r="O35" s="35">
        <v>20.52</v>
      </c>
      <c r="P35" s="35">
        <v>0.09</v>
      </c>
      <c r="Q35" s="35">
        <v>0</v>
      </c>
      <c r="R35" s="35">
        <v>0</v>
      </c>
      <c r="S35" s="35">
        <v>0</v>
      </c>
      <c r="T35" s="35">
        <v>0.81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143.68</v>
      </c>
      <c r="AL35" s="35">
        <v>149.55000000000001</v>
      </c>
      <c r="AM35" s="35">
        <v>229.03</v>
      </c>
      <c r="AN35" s="35">
        <v>75.95</v>
      </c>
      <c r="AO35" s="35">
        <v>45.02</v>
      </c>
      <c r="AP35" s="35">
        <v>90.05</v>
      </c>
      <c r="AQ35" s="35">
        <v>34.06</v>
      </c>
      <c r="AR35" s="35">
        <v>162.86000000000001</v>
      </c>
      <c r="AS35" s="35">
        <v>101.01</v>
      </c>
      <c r="AT35" s="35">
        <v>140.94</v>
      </c>
      <c r="AU35" s="35">
        <v>116.28</v>
      </c>
      <c r="AV35" s="35">
        <v>61.07</v>
      </c>
      <c r="AW35" s="35">
        <v>108.05</v>
      </c>
      <c r="AX35" s="35">
        <v>903.58</v>
      </c>
      <c r="AY35" s="35">
        <v>0</v>
      </c>
      <c r="AZ35" s="35">
        <v>294.41000000000003</v>
      </c>
      <c r="BA35" s="35">
        <v>128.02000000000001</v>
      </c>
      <c r="BB35" s="35">
        <v>84.96</v>
      </c>
      <c r="BC35" s="35">
        <v>67.34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0.12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17.600000000000001</v>
      </c>
      <c r="CC35" s="34">
        <v>2.85</v>
      </c>
      <c r="CE35" s="32">
        <v>0</v>
      </c>
      <c r="CG35" s="32">
        <v>0</v>
      </c>
      <c r="CH35" s="32">
        <v>0</v>
      </c>
      <c r="CI35" s="32">
        <v>0</v>
      </c>
      <c r="CJ35" s="32">
        <v>802.15</v>
      </c>
      <c r="CK35" s="32">
        <v>309.04000000000002</v>
      </c>
      <c r="CL35" s="32">
        <v>555.6</v>
      </c>
      <c r="CM35" s="32">
        <v>6.42</v>
      </c>
      <c r="CN35" s="32">
        <v>6.42</v>
      </c>
      <c r="CO35" s="32">
        <v>6.42</v>
      </c>
      <c r="CP35" s="32">
        <v>0</v>
      </c>
      <c r="CQ35" s="32">
        <v>0</v>
      </c>
      <c r="CR35" s="32">
        <v>2.38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1.07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0.65</v>
      </c>
    </row>
    <row r="37" spans="1:96" s="36" customFormat="1" ht="11.4">
      <c r="B37" s="37" t="s">
        <v>112</v>
      </c>
      <c r="C37" s="38"/>
      <c r="D37" s="38">
        <v>16.829999999999998</v>
      </c>
      <c r="E37" s="38">
        <v>5.1100000000000003</v>
      </c>
      <c r="F37" s="38">
        <v>13.45</v>
      </c>
      <c r="G37" s="38">
        <v>4.6100000000000003</v>
      </c>
      <c r="H37" s="38">
        <v>104.4</v>
      </c>
      <c r="I37" s="38">
        <v>598.80999999999995</v>
      </c>
      <c r="J37" s="39">
        <v>7.38</v>
      </c>
      <c r="K37" s="39">
        <v>0.14000000000000001</v>
      </c>
      <c r="L37" s="39">
        <v>0</v>
      </c>
      <c r="M37" s="39">
        <v>0</v>
      </c>
      <c r="N37" s="39">
        <v>33.92</v>
      </c>
      <c r="O37" s="39">
        <v>66.42</v>
      </c>
      <c r="P37" s="39">
        <v>4.0599999999999996</v>
      </c>
      <c r="Q37" s="39">
        <v>0</v>
      </c>
      <c r="R37" s="39">
        <v>0</v>
      </c>
      <c r="S37" s="39">
        <v>0.37</v>
      </c>
      <c r="T37" s="39">
        <v>4.74</v>
      </c>
      <c r="U37" s="39">
        <v>700.65</v>
      </c>
      <c r="V37" s="39">
        <v>428.34</v>
      </c>
      <c r="W37" s="39">
        <v>232.84</v>
      </c>
      <c r="X37" s="39">
        <v>87.43</v>
      </c>
      <c r="Y37" s="39">
        <v>311.67</v>
      </c>
      <c r="Z37" s="39">
        <v>2.4900000000000002</v>
      </c>
      <c r="AA37" s="39">
        <v>39.6</v>
      </c>
      <c r="AB37" s="39">
        <v>32</v>
      </c>
      <c r="AC37" s="39">
        <v>64.23</v>
      </c>
      <c r="AD37" s="39">
        <v>1.69</v>
      </c>
      <c r="AE37" s="39">
        <v>0.25</v>
      </c>
      <c r="AF37" s="39">
        <v>0.3</v>
      </c>
      <c r="AG37" s="39">
        <v>1.1499999999999999</v>
      </c>
      <c r="AH37" s="39">
        <v>4.92</v>
      </c>
      <c r="AI37" s="39">
        <v>0.82</v>
      </c>
      <c r="AJ37" s="39">
        <v>0</v>
      </c>
      <c r="AK37" s="39">
        <v>846.99</v>
      </c>
      <c r="AL37" s="39">
        <v>778.48</v>
      </c>
      <c r="AM37" s="39">
        <v>1200.71</v>
      </c>
      <c r="AN37" s="39">
        <v>720.46</v>
      </c>
      <c r="AO37" s="39">
        <v>271.68</v>
      </c>
      <c r="AP37" s="39">
        <v>576.92999999999995</v>
      </c>
      <c r="AQ37" s="39">
        <v>229.35</v>
      </c>
      <c r="AR37" s="39">
        <v>823.12</v>
      </c>
      <c r="AS37" s="39">
        <v>502.17</v>
      </c>
      <c r="AT37" s="39">
        <v>696.41</v>
      </c>
      <c r="AU37" s="39">
        <v>807.56</v>
      </c>
      <c r="AV37" s="39">
        <v>293.01</v>
      </c>
      <c r="AW37" s="39">
        <v>714.1</v>
      </c>
      <c r="AX37" s="39">
        <v>3305.98</v>
      </c>
      <c r="AY37" s="39">
        <v>0</v>
      </c>
      <c r="AZ37" s="39">
        <v>1158.1600000000001</v>
      </c>
      <c r="BA37" s="39">
        <v>629.59</v>
      </c>
      <c r="BB37" s="39">
        <v>653.51</v>
      </c>
      <c r="BC37" s="39">
        <v>313.66000000000003</v>
      </c>
      <c r="BD37" s="39">
        <v>0.15</v>
      </c>
      <c r="BE37" s="39">
        <v>7.0000000000000007E-2</v>
      </c>
      <c r="BF37" s="39">
        <v>0.04</v>
      </c>
      <c r="BG37" s="39">
        <v>0.08</v>
      </c>
      <c r="BH37" s="39">
        <v>0.1</v>
      </c>
      <c r="BI37" s="39">
        <v>0.45</v>
      </c>
      <c r="BJ37" s="39">
        <v>0</v>
      </c>
      <c r="BK37" s="39">
        <v>1.91</v>
      </c>
      <c r="BL37" s="39">
        <v>0</v>
      </c>
      <c r="BM37" s="39">
        <v>0.47</v>
      </c>
      <c r="BN37" s="39">
        <v>0</v>
      </c>
      <c r="BO37" s="39">
        <v>0</v>
      </c>
      <c r="BP37" s="39">
        <v>0</v>
      </c>
      <c r="BQ37" s="39">
        <v>0.08</v>
      </c>
      <c r="BR37" s="39">
        <v>0.14000000000000001</v>
      </c>
      <c r="BS37" s="39">
        <v>3.12</v>
      </c>
      <c r="BT37" s="39">
        <v>0</v>
      </c>
      <c r="BU37" s="39">
        <v>0</v>
      </c>
      <c r="BV37" s="39">
        <v>1.7</v>
      </c>
      <c r="BW37" s="39">
        <v>0.06</v>
      </c>
      <c r="BX37" s="39">
        <v>0.02</v>
      </c>
      <c r="BY37" s="39">
        <v>0</v>
      </c>
      <c r="BZ37" s="39">
        <v>0</v>
      </c>
      <c r="CA37" s="39">
        <v>0</v>
      </c>
      <c r="CB37" s="39">
        <v>463.04</v>
      </c>
      <c r="CC37" s="38">
        <f>SUM($CC$31:$CC$36)</f>
        <v>55.580000000000005</v>
      </c>
      <c r="CD37" s="36">
        <f>$I$37/$I$51*100</f>
        <v>15.476485852226322</v>
      </c>
      <c r="CE37" s="36">
        <v>44.93</v>
      </c>
      <c r="CG37" s="36">
        <v>51.19</v>
      </c>
      <c r="CH37" s="36">
        <v>23.46</v>
      </c>
      <c r="CI37" s="36">
        <v>37.32</v>
      </c>
      <c r="CJ37" s="36">
        <v>4354.22</v>
      </c>
      <c r="CK37" s="36">
        <v>1778.79</v>
      </c>
      <c r="CL37" s="36">
        <v>3066.5</v>
      </c>
      <c r="CM37" s="36">
        <v>64.040000000000006</v>
      </c>
      <c r="CN37" s="36">
        <v>40.590000000000003</v>
      </c>
      <c r="CO37" s="36">
        <v>52.31</v>
      </c>
      <c r="CP37" s="36">
        <v>11</v>
      </c>
      <c r="CQ37" s="36">
        <v>1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"78"</f>
        <v>78</v>
      </c>
      <c r="B39" s="33" t="s">
        <v>100</v>
      </c>
      <c r="C39" s="34" t="str">
        <f>"100"</f>
        <v>100</v>
      </c>
      <c r="D39" s="34">
        <v>1.76</v>
      </c>
      <c r="E39" s="34">
        <v>0</v>
      </c>
      <c r="F39" s="34">
        <v>6.69</v>
      </c>
      <c r="G39" s="34">
        <v>7.6</v>
      </c>
      <c r="H39" s="34">
        <v>11.44</v>
      </c>
      <c r="I39" s="34">
        <v>108.01693255000001</v>
      </c>
      <c r="J39" s="35">
        <v>0.94</v>
      </c>
      <c r="K39" s="35">
        <v>4.88</v>
      </c>
      <c r="L39" s="35">
        <v>0</v>
      </c>
      <c r="M39" s="35">
        <v>0</v>
      </c>
      <c r="N39" s="35">
        <v>9.09</v>
      </c>
      <c r="O39" s="35">
        <v>0.18</v>
      </c>
      <c r="P39" s="35">
        <v>2.17</v>
      </c>
      <c r="Q39" s="35">
        <v>0</v>
      </c>
      <c r="R39" s="35">
        <v>0</v>
      </c>
      <c r="S39" s="35">
        <v>0.38</v>
      </c>
      <c r="T39" s="35">
        <v>1.75</v>
      </c>
      <c r="U39" s="35">
        <v>222.65</v>
      </c>
      <c r="V39" s="35">
        <v>268.85000000000002</v>
      </c>
      <c r="W39" s="35">
        <v>31.07</v>
      </c>
      <c r="X39" s="35">
        <v>20.36</v>
      </c>
      <c r="Y39" s="35">
        <v>41.89</v>
      </c>
      <c r="Z39" s="35">
        <v>1.21</v>
      </c>
      <c r="AA39" s="35">
        <v>0</v>
      </c>
      <c r="AB39" s="35">
        <v>163.66999999999999</v>
      </c>
      <c r="AC39" s="35">
        <v>34.549999999999997</v>
      </c>
      <c r="AD39" s="35">
        <v>3.52</v>
      </c>
      <c r="AE39" s="35">
        <v>0.03</v>
      </c>
      <c r="AF39" s="35">
        <v>0.04</v>
      </c>
      <c r="AG39" s="35">
        <v>0.28999999999999998</v>
      </c>
      <c r="AH39" s="35">
        <v>0.68</v>
      </c>
      <c r="AI39" s="35">
        <v>3.3</v>
      </c>
      <c r="AJ39" s="35">
        <v>0</v>
      </c>
      <c r="AK39" s="35">
        <v>36.68</v>
      </c>
      <c r="AL39" s="35">
        <v>41.53</v>
      </c>
      <c r="AM39" s="35">
        <v>46.38</v>
      </c>
      <c r="AN39" s="35">
        <v>63.68</v>
      </c>
      <c r="AO39" s="35">
        <v>13.84</v>
      </c>
      <c r="AP39" s="35">
        <v>36.68</v>
      </c>
      <c r="AQ39" s="35">
        <v>9</v>
      </c>
      <c r="AR39" s="35">
        <v>31.15</v>
      </c>
      <c r="AS39" s="35">
        <v>27.69</v>
      </c>
      <c r="AT39" s="35">
        <v>50.55</v>
      </c>
      <c r="AU39" s="35">
        <v>227.01</v>
      </c>
      <c r="AV39" s="35">
        <v>9.7200000000000006</v>
      </c>
      <c r="AW39" s="35">
        <v>26.31</v>
      </c>
      <c r="AX39" s="35">
        <v>189.66</v>
      </c>
      <c r="AY39" s="35">
        <v>0</v>
      </c>
      <c r="AZ39" s="35">
        <v>32.53</v>
      </c>
      <c r="BA39" s="35">
        <v>43.61</v>
      </c>
      <c r="BB39" s="35">
        <v>34.61</v>
      </c>
      <c r="BC39" s="35">
        <v>10.38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0.41</v>
      </c>
      <c r="BL39" s="35">
        <v>0</v>
      </c>
      <c r="BM39" s="35">
        <v>0.27</v>
      </c>
      <c r="BN39" s="35">
        <v>0.02</v>
      </c>
      <c r="BO39" s="35">
        <v>0.05</v>
      </c>
      <c r="BP39" s="35">
        <v>0</v>
      </c>
      <c r="BQ39" s="35">
        <v>0</v>
      </c>
      <c r="BR39" s="35">
        <v>0</v>
      </c>
      <c r="BS39" s="35">
        <v>1.57</v>
      </c>
      <c r="BT39" s="35">
        <v>0</v>
      </c>
      <c r="BU39" s="35">
        <v>0</v>
      </c>
      <c r="BV39" s="35">
        <v>4.4400000000000004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89.42</v>
      </c>
      <c r="CC39" s="34">
        <v>16.149999999999999</v>
      </c>
      <c r="CE39" s="32">
        <v>27.28</v>
      </c>
      <c r="CG39" s="32">
        <v>26.57</v>
      </c>
      <c r="CH39" s="32">
        <v>16.34</v>
      </c>
      <c r="CI39" s="32">
        <v>21.46</v>
      </c>
      <c r="CJ39" s="32">
        <v>874.41</v>
      </c>
      <c r="CK39" s="32">
        <v>240.26</v>
      </c>
      <c r="CL39" s="32">
        <v>557.33000000000004</v>
      </c>
      <c r="CM39" s="32">
        <v>8.32</v>
      </c>
      <c r="CN39" s="32">
        <v>5.44</v>
      </c>
      <c r="CO39" s="32">
        <v>6.88</v>
      </c>
      <c r="CP39" s="32">
        <v>1.2</v>
      </c>
      <c r="CQ39" s="32">
        <v>0.5</v>
      </c>
      <c r="CR39" s="32">
        <v>9.7899999999999991</v>
      </c>
    </row>
    <row r="40" spans="1:96" s="32" customFormat="1">
      <c r="A40" s="32" t="str">
        <f>"11/2"</f>
        <v>11/2</v>
      </c>
      <c r="B40" s="33" t="s">
        <v>101</v>
      </c>
      <c r="C40" s="34" t="str">
        <f>"250"</f>
        <v>250</v>
      </c>
      <c r="D40" s="34">
        <v>2.46</v>
      </c>
      <c r="E40" s="34">
        <v>0</v>
      </c>
      <c r="F40" s="34">
        <v>5.42</v>
      </c>
      <c r="G40" s="34">
        <v>5.41</v>
      </c>
      <c r="H40" s="34">
        <v>18.77</v>
      </c>
      <c r="I40" s="34">
        <v>131.17202499999999</v>
      </c>
      <c r="J40" s="35">
        <v>1.17</v>
      </c>
      <c r="K40" s="35">
        <v>3.25</v>
      </c>
      <c r="L40" s="35">
        <v>0</v>
      </c>
      <c r="M40" s="35">
        <v>0</v>
      </c>
      <c r="N40" s="35">
        <v>3.33</v>
      </c>
      <c r="O40" s="35">
        <v>13.28</v>
      </c>
      <c r="P40" s="35">
        <v>2.16</v>
      </c>
      <c r="Q40" s="35">
        <v>0</v>
      </c>
      <c r="R40" s="35">
        <v>0</v>
      </c>
      <c r="S40" s="35">
        <v>0.37</v>
      </c>
      <c r="T40" s="35">
        <v>2.78</v>
      </c>
      <c r="U40" s="35">
        <v>563.75</v>
      </c>
      <c r="V40" s="35">
        <v>455.74</v>
      </c>
      <c r="W40" s="35">
        <v>26.07</v>
      </c>
      <c r="X40" s="35">
        <v>25.94</v>
      </c>
      <c r="Y40" s="35">
        <v>73.17</v>
      </c>
      <c r="Z40" s="35">
        <v>0.97</v>
      </c>
      <c r="AA40" s="35">
        <v>3</v>
      </c>
      <c r="AB40" s="35">
        <v>1457.2</v>
      </c>
      <c r="AC40" s="35">
        <v>308.35000000000002</v>
      </c>
      <c r="AD40" s="35">
        <v>2.4500000000000002</v>
      </c>
      <c r="AE40" s="35">
        <v>0.08</v>
      </c>
      <c r="AF40" s="35">
        <v>0.06</v>
      </c>
      <c r="AG40" s="35">
        <v>1.02</v>
      </c>
      <c r="AH40" s="35">
        <v>1.84</v>
      </c>
      <c r="AI40" s="35">
        <v>7.21</v>
      </c>
      <c r="AJ40" s="35">
        <v>0</v>
      </c>
      <c r="AK40" s="35">
        <v>93.53</v>
      </c>
      <c r="AL40" s="35">
        <v>88.37</v>
      </c>
      <c r="AM40" s="35">
        <v>146.6</v>
      </c>
      <c r="AN40" s="35">
        <v>144.02000000000001</v>
      </c>
      <c r="AO40" s="35">
        <v>39.01</v>
      </c>
      <c r="AP40" s="35">
        <v>85.92</v>
      </c>
      <c r="AQ40" s="35">
        <v>31.35</v>
      </c>
      <c r="AR40" s="35">
        <v>95.04</v>
      </c>
      <c r="AS40" s="35">
        <v>116.89</v>
      </c>
      <c r="AT40" s="35">
        <v>182.66</v>
      </c>
      <c r="AU40" s="35">
        <v>185.61</v>
      </c>
      <c r="AV40" s="35">
        <v>52.67</v>
      </c>
      <c r="AW40" s="35">
        <v>92.97</v>
      </c>
      <c r="AX40" s="35">
        <v>494.37</v>
      </c>
      <c r="AY40" s="35">
        <v>0</v>
      </c>
      <c r="AZ40" s="35">
        <v>110.88</v>
      </c>
      <c r="BA40" s="35">
        <v>84.42</v>
      </c>
      <c r="BB40" s="35">
        <v>66.89</v>
      </c>
      <c r="BC40" s="35">
        <v>32.76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0.34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1.1599999999999999</v>
      </c>
      <c r="BT40" s="35">
        <v>0</v>
      </c>
      <c r="BU40" s="35">
        <v>0</v>
      </c>
      <c r="BV40" s="35">
        <v>3.04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290.93</v>
      </c>
      <c r="CC40" s="34">
        <v>21.43</v>
      </c>
      <c r="CE40" s="32">
        <v>245.87</v>
      </c>
      <c r="CG40" s="32">
        <v>50.3</v>
      </c>
      <c r="CH40" s="32">
        <v>29.65</v>
      </c>
      <c r="CI40" s="32">
        <v>39.979999999999997</v>
      </c>
      <c r="CJ40" s="32">
        <v>1231.33</v>
      </c>
      <c r="CK40" s="32">
        <v>615.28</v>
      </c>
      <c r="CL40" s="32">
        <v>923.31</v>
      </c>
      <c r="CM40" s="32">
        <v>58.19</v>
      </c>
      <c r="CN40" s="32">
        <v>28.57</v>
      </c>
      <c r="CO40" s="32">
        <v>43.38</v>
      </c>
      <c r="CP40" s="32">
        <v>0</v>
      </c>
      <c r="CQ40" s="32">
        <v>1</v>
      </c>
      <c r="CR40" s="32">
        <v>12.99</v>
      </c>
    </row>
    <row r="41" spans="1:96" s="32" customFormat="1">
      <c r="A41" s="32" t="str">
        <f>"46/3"</f>
        <v>46/3</v>
      </c>
      <c r="B41" s="33" t="s">
        <v>102</v>
      </c>
      <c r="C41" s="34" t="str">
        <f>"180"</f>
        <v>180</v>
      </c>
      <c r="D41" s="34">
        <v>6.36</v>
      </c>
      <c r="E41" s="34">
        <v>0.04</v>
      </c>
      <c r="F41" s="34">
        <v>3.57</v>
      </c>
      <c r="G41" s="34">
        <v>0.8</v>
      </c>
      <c r="H41" s="34">
        <v>40.93</v>
      </c>
      <c r="I41" s="34">
        <v>220.7282094</v>
      </c>
      <c r="J41" s="35">
        <v>2.2400000000000002</v>
      </c>
      <c r="K41" s="35">
        <v>0.1</v>
      </c>
      <c r="L41" s="35">
        <v>0</v>
      </c>
      <c r="M41" s="35">
        <v>0</v>
      </c>
      <c r="N41" s="35">
        <v>1.17</v>
      </c>
      <c r="O41" s="35">
        <v>37.700000000000003</v>
      </c>
      <c r="P41" s="35">
        <v>2.06</v>
      </c>
      <c r="Q41" s="35">
        <v>0</v>
      </c>
      <c r="R41" s="35">
        <v>0</v>
      </c>
      <c r="S41" s="35">
        <v>0</v>
      </c>
      <c r="T41" s="35">
        <v>1.54</v>
      </c>
      <c r="U41" s="35">
        <v>455.42</v>
      </c>
      <c r="V41" s="35">
        <v>67.52</v>
      </c>
      <c r="W41" s="35">
        <v>14.97</v>
      </c>
      <c r="X41" s="35">
        <v>8.74</v>
      </c>
      <c r="Y41" s="35">
        <v>48.26</v>
      </c>
      <c r="Z41" s="35">
        <v>0.89</v>
      </c>
      <c r="AA41" s="35">
        <v>10.8</v>
      </c>
      <c r="AB41" s="35">
        <v>10.8</v>
      </c>
      <c r="AC41" s="35">
        <v>20.25</v>
      </c>
      <c r="AD41" s="35">
        <v>0.96</v>
      </c>
      <c r="AE41" s="35">
        <v>0.08</v>
      </c>
      <c r="AF41" s="35">
        <v>0.02</v>
      </c>
      <c r="AG41" s="35">
        <v>0.59</v>
      </c>
      <c r="AH41" s="35">
        <v>1.78</v>
      </c>
      <c r="AI41" s="35">
        <v>0</v>
      </c>
      <c r="AJ41" s="35">
        <v>0</v>
      </c>
      <c r="AK41" s="35">
        <v>275.61</v>
      </c>
      <c r="AL41" s="35">
        <v>251.98</v>
      </c>
      <c r="AM41" s="35">
        <v>472.07</v>
      </c>
      <c r="AN41" s="35">
        <v>147.44999999999999</v>
      </c>
      <c r="AO41" s="35">
        <v>89.89</v>
      </c>
      <c r="AP41" s="35">
        <v>182.63</v>
      </c>
      <c r="AQ41" s="35">
        <v>59.92</v>
      </c>
      <c r="AR41" s="35">
        <v>292.87</v>
      </c>
      <c r="AS41" s="35">
        <v>193.67</v>
      </c>
      <c r="AT41" s="35">
        <v>233.51</v>
      </c>
      <c r="AU41" s="35">
        <v>200.31</v>
      </c>
      <c r="AV41" s="35">
        <v>117.69</v>
      </c>
      <c r="AW41" s="35">
        <v>204.66</v>
      </c>
      <c r="AX41" s="35">
        <v>1797.43</v>
      </c>
      <c r="AY41" s="35">
        <v>0</v>
      </c>
      <c r="AZ41" s="35">
        <v>566.38</v>
      </c>
      <c r="BA41" s="35">
        <v>293.38</v>
      </c>
      <c r="BB41" s="35">
        <v>147.32</v>
      </c>
      <c r="BC41" s="35">
        <v>116.63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0.31</v>
      </c>
      <c r="BJ41" s="35">
        <v>0</v>
      </c>
      <c r="BK41" s="35">
        <v>0.97</v>
      </c>
      <c r="BL41" s="35">
        <v>0</v>
      </c>
      <c r="BM41" s="35">
        <v>0.28000000000000003</v>
      </c>
      <c r="BN41" s="35">
        <v>0</v>
      </c>
      <c r="BO41" s="35">
        <v>0</v>
      </c>
      <c r="BP41" s="35">
        <v>0</v>
      </c>
      <c r="BQ41" s="35">
        <v>0.06</v>
      </c>
      <c r="BR41" s="35">
        <v>0.1</v>
      </c>
      <c r="BS41" s="35">
        <v>0.72</v>
      </c>
      <c r="BT41" s="35">
        <v>0</v>
      </c>
      <c r="BU41" s="35">
        <v>0</v>
      </c>
      <c r="BV41" s="35">
        <v>0.28999999999999998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9.08</v>
      </c>
      <c r="CC41" s="34">
        <v>12.3</v>
      </c>
      <c r="CE41" s="32">
        <v>12.6</v>
      </c>
      <c r="CG41" s="32">
        <v>47.9</v>
      </c>
      <c r="CH41" s="32">
        <v>24.36</v>
      </c>
      <c r="CI41" s="32">
        <v>36.130000000000003</v>
      </c>
      <c r="CJ41" s="32">
        <v>446.19</v>
      </c>
      <c r="CK41" s="32">
        <v>440.88</v>
      </c>
      <c r="CL41" s="32">
        <v>443.54</v>
      </c>
      <c r="CM41" s="32">
        <v>4.4400000000000004</v>
      </c>
      <c r="CN41" s="32">
        <v>4.0599999999999996</v>
      </c>
      <c r="CO41" s="32">
        <v>4.25</v>
      </c>
      <c r="CP41" s="32">
        <v>0</v>
      </c>
      <c r="CQ41" s="32">
        <v>1.17</v>
      </c>
      <c r="CR41" s="32">
        <v>7.45</v>
      </c>
    </row>
    <row r="42" spans="1:96" s="32" customFormat="1">
      <c r="A42" s="32" t="str">
        <f>"12/8"</f>
        <v>12/8</v>
      </c>
      <c r="B42" s="33" t="s">
        <v>103</v>
      </c>
      <c r="C42" s="34" t="str">
        <f>"100"</f>
        <v>100</v>
      </c>
      <c r="D42" s="34">
        <v>14.17</v>
      </c>
      <c r="E42" s="34">
        <v>13.31</v>
      </c>
      <c r="F42" s="34">
        <v>34.229999999999997</v>
      </c>
      <c r="G42" s="34">
        <v>3.23</v>
      </c>
      <c r="H42" s="34">
        <v>5.35</v>
      </c>
      <c r="I42" s="34">
        <v>385.3902333333333</v>
      </c>
      <c r="J42" s="35">
        <v>11.99</v>
      </c>
      <c r="K42" s="35">
        <v>2.17</v>
      </c>
      <c r="L42" s="35">
        <v>0</v>
      </c>
      <c r="M42" s="35">
        <v>0</v>
      </c>
      <c r="N42" s="35">
        <v>2.42</v>
      </c>
      <c r="O42" s="35">
        <v>2.35</v>
      </c>
      <c r="P42" s="35">
        <v>0.56999999999999995</v>
      </c>
      <c r="Q42" s="35">
        <v>0</v>
      </c>
      <c r="R42" s="35">
        <v>0</v>
      </c>
      <c r="S42" s="35">
        <v>0.21</v>
      </c>
      <c r="T42" s="35">
        <v>1.73</v>
      </c>
      <c r="U42" s="35">
        <v>239.54</v>
      </c>
      <c r="V42" s="35">
        <v>354.21</v>
      </c>
      <c r="W42" s="35">
        <v>13.91</v>
      </c>
      <c r="X42" s="35">
        <v>28.28</v>
      </c>
      <c r="Y42" s="35">
        <v>167.59</v>
      </c>
      <c r="Z42" s="35">
        <v>1.9</v>
      </c>
      <c r="AA42" s="35">
        <v>0</v>
      </c>
      <c r="AB42" s="35">
        <v>119</v>
      </c>
      <c r="AC42" s="35">
        <v>23.33</v>
      </c>
      <c r="AD42" s="35">
        <v>2.0099999999999998</v>
      </c>
      <c r="AE42" s="35">
        <v>0.37</v>
      </c>
      <c r="AF42" s="35">
        <v>0.12</v>
      </c>
      <c r="AG42" s="35">
        <v>2.35</v>
      </c>
      <c r="AH42" s="35">
        <v>6.05</v>
      </c>
      <c r="AI42" s="35">
        <v>1.42</v>
      </c>
      <c r="AJ42" s="35">
        <v>0</v>
      </c>
      <c r="AK42" s="35">
        <v>788.58</v>
      </c>
      <c r="AL42" s="35">
        <v>672.77</v>
      </c>
      <c r="AM42" s="35">
        <v>1025.42</v>
      </c>
      <c r="AN42" s="35">
        <v>1161.43</v>
      </c>
      <c r="AO42" s="35">
        <v>323.25</v>
      </c>
      <c r="AP42" s="35">
        <v>618.73</v>
      </c>
      <c r="AQ42" s="35">
        <v>180.99</v>
      </c>
      <c r="AR42" s="35">
        <v>555.82000000000005</v>
      </c>
      <c r="AS42" s="35">
        <v>730.12</v>
      </c>
      <c r="AT42" s="35">
        <v>831.03</v>
      </c>
      <c r="AU42" s="35">
        <v>1241.56</v>
      </c>
      <c r="AV42" s="35">
        <v>541.67999999999995</v>
      </c>
      <c r="AW42" s="35">
        <v>658.13</v>
      </c>
      <c r="AX42" s="35">
        <v>2168.1</v>
      </c>
      <c r="AY42" s="35">
        <v>158.27000000000001</v>
      </c>
      <c r="AZ42" s="35">
        <v>635.87</v>
      </c>
      <c r="BA42" s="35">
        <v>584.67999999999995</v>
      </c>
      <c r="BB42" s="35">
        <v>492.04</v>
      </c>
      <c r="BC42" s="35">
        <v>176.71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0.2</v>
      </c>
      <c r="BL42" s="35">
        <v>0</v>
      </c>
      <c r="BM42" s="35">
        <v>0.13</v>
      </c>
      <c r="BN42" s="35">
        <v>0.01</v>
      </c>
      <c r="BO42" s="35">
        <v>0.02</v>
      </c>
      <c r="BP42" s="35">
        <v>0</v>
      </c>
      <c r="BQ42" s="35">
        <v>0</v>
      </c>
      <c r="BR42" s="35">
        <v>0</v>
      </c>
      <c r="BS42" s="35">
        <v>0.76</v>
      </c>
      <c r="BT42" s="35">
        <v>0</v>
      </c>
      <c r="BU42" s="35">
        <v>0</v>
      </c>
      <c r="BV42" s="35">
        <v>1.89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126.9</v>
      </c>
      <c r="CC42" s="34">
        <v>58.58</v>
      </c>
      <c r="CE42" s="32">
        <v>19.829999999999998</v>
      </c>
      <c r="CG42" s="32">
        <v>28.08</v>
      </c>
      <c r="CH42" s="32">
        <v>18.079999999999998</v>
      </c>
      <c r="CI42" s="32">
        <v>23.08</v>
      </c>
      <c r="CJ42" s="32">
        <v>3467.42</v>
      </c>
      <c r="CK42" s="32">
        <v>2127.2399999999998</v>
      </c>
      <c r="CL42" s="32">
        <v>2797.33</v>
      </c>
      <c r="CM42" s="32">
        <v>34.840000000000003</v>
      </c>
      <c r="CN42" s="32">
        <v>21.98</v>
      </c>
      <c r="CO42" s="32">
        <v>28.44</v>
      </c>
      <c r="CP42" s="32">
        <v>0</v>
      </c>
      <c r="CQ42" s="32">
        <v>0.5</v>
      </c>
      <c r="CR42" s="32">
        <v>35.5</v>
      </c>
    </row>
    <row r="43" spans="1:96" s="32" customFormat="1">
      <c r="A43" s="32" t="str">
        <f>"2"</f>
        <v>2</v>
      </c>
      <c r="B43" s="33" t="s">
        <v>96</v>
      </c>
      <c r="C43" s="34" t="str">
        <f>"42,6"</f>
        <v>42,6</v>
      </c>
      <c r="D43" s="34">
        <v>2.82</v>
      </c>
      <c r="E43" s="34">
        <v>0</v>
      </c>
      <c r="F43" s="34">
        <v>0.28000000000000003</v>
      </c>
      <c r="G43" s="34">
        <v>0.28000000000000003</v>
      </c>
      <c r="H43" s="34">
        <v>19.98</v>
      </c>
      <c r="I43" s="34">
        <v>95.381826000000018</v>
      </c>
      <c r="J43" s="35">
        <v>0</v>
      </c>
      <c r="K43" s="35">
        <v>0</v>
      </c>
      <c r="L43" s="35">
        <v>0</v>
      </c>
      <c r="M43" s="35">
        <v>0</v>
      </c>
      <c r="N43" s="35">
        <v>0.47</v>
      </c>
      <c r="O43" s="35">
        <v>19.43</v>
      </c>
      <c r="P43" s="35">
        <v>0.09</v>
      </c>
      <c r="Q43" s="35">
        <v>0</v>
      </c>
      <c r="R43" s="35">
        <v>0</v>
      </c>
      <c r="S43" s="35">
        <v>0</v>
      </c>
      <c r="T43" s="35">
        <v>0.77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136.02000000000001</v>
      </c>
      <c r="AL43" s="35">
        <v>141.58000000000001</v>
      </c>
      <c r="AM43" s="35">
        <v>216.81</v>
      </c>
      <c r="AN43" s="35">
        <v>71.900000000000006</v>
      </c>
      <c r="AO43" s="35">
        <v>42.62</v>
      </c>
      <c r="AP43" s="35">
        <v>85.24</v>
      </c>
      <c r="AQ43" s="35">
        <v>32.24</v>
      </c>
      <c r="AR43" s="35">
        <v>154.18</v>
      </c>
      <c r="AS43" s="35">
        <v>95.62</v>
      </c>
      <c r="AT43" s="35">
        <v>133.41999999999999</v>
      </c>
      <c r="AU43" s="35">
        <v>110.07</v>
      </c>
      <c r="AV43" s="35">
        <v>57.82</v>
      </c>
      <c r="AW43" s="35">
        <v>102.29</v>
      </c>
      <c r="AX43" s="35">
        <v>855.39</v>
      </c>
      <c r="AY43" s="35">
        <v>0</v>
      </c>
      <c r="AZ43" s="35">
        <v>278.70999999999998</v>
      </c>
      <c r="BA43" s="35">
        <v>121.19</v>
      </c>
      <c r="BB43" s="35">
        <v>80.42</v>
      </c>
      <c r="BC43" s="35">
        <v>63.75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0.12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16.66</v>
      </c>
      <c r="CC43" s="34">
        <v>2.7</v>
      </c>
      <c r="CE43" s="32">
        <v>0</v>
      </c>
      <c r="CG43" s="32">
        <v>0</v>
      </c>
      <c r="CH43" s="32">
        <v>0</v>
      </c>
      <c r="CI43" s="32">
        <v>0</v>
      </c>
      <c r="CJ43" s="32">
        <v>794.13</v>
      </c>
      <c r="CK43" s="32">
        <v>305.95</v>
      </c>
      <c r="CL43" s="32">
        <v>550.04</v>
      </c>
      <c r="CM43" s="32">
        <v>6.35</v>
      </c>
      <c r="CN43" s="32">
        <v>6.35</v>
      </c>
      <c r="CO43" s="32">
        <v>6.35</v>
      </c>
      <c r="CP43" s="32">
        <v>0</v>
      </c>
      <c r="CQ43" s="32">
        <v>0</v>
      </c>
      <c r="CR43" s="32">
        <v>2.25</v>
      </c>
    </row>
    <row r="44" spans="1:96" s="32" customFormat="1">
      <c r="A44" s="32" t="str">
        <f>"3"</f>
        <v>3</v>
      </c>
      <c r="B44" s="33" t="s">
        <v>104</v>
      </c>
      <c r="C44" s="34" t="str">
        <f>"40"</f>
        <v>40</v>
      </c>
      <c r="D44" s="34">
        <v>2.64</v>
      </c>
      <c r="E44" s="34">
        <v>0</v>
      </c>
      <c r="F44" s="34">
        <v>0.48</v>
      </c>
      <c r="G44" s="34">
        <v>0.48</v>
      </c>
      <c r="H44" s="34">
        <v>16.68</v>
      </c>
      <c r="I44" s="34">
        <v>77.352000000000004</v>
      </c>
      <c r="J44" s="35">
        <v>0.08</v>
      </c>
      <c r="K44" s="35">
        <v>0</v>
      </c>
      <c r="L44" s="35">
        <v>0</v>
      </c>
      <c r="M44" s="35">
        <v>0</v>
      </c>
      <c r="N44" s="35">
        <v>0.48</v>
      </c>
      <c r="O44" s="35">
        <v>12.88</v>
      </c>
      <c r="P44" s="35">
        <v>3.32</v>
      </c>
      <c r="Q44" s="35">
        <v>0</v>
      </c>
      <c r="R44" s="35">
        <v>0</v>
      </c>
      <c r="S44" s="35">
        <v>0.4</v>
      </c>
      <c r="T44" s="35">
        <v>1</v>
      </c>
      <c r="U44" s="35">
        <v>244</v>
      </c>
      <c r="V44" s="35">
        <v>98</v>
      </c>
      <c r="W44" s="35">
        <v>14</v>
      </c>
      <c r="X44" s="35">
        <v>18.8</v>
      </c>
      <c r="Y44" s="35">
        <v>63.2</v>
      </c>
      <c r="Z44" s="35">
        <v>1.56</v>
      </c>
      <c r="AA44" s="35">
        <v>0</v>
      </c>
      <c r="AB44" s="35">
        <v>2</v>
      </c>
      <c r="AC44" s="35">
        <v>0.4</v>
      </c>
      <c r="AD44" s="35">
        <v>0.56000000000000005</v>
      </c>
      <c r="AE44" s="35">
        <v>7.0000000000000007E-2</v>
      </c>
      <c r="AF44" s="35">
        <v>0.03</v>
      </c>
      <c r="AG44" s="35">
        <v>0.28000000000000003</v>
      </c>
      <c r="AH44" s="35">
        <v>0.8</v>
      </c>
      <c r="AI44" s="35">
        <v>0</v>
      </c>
      <c r="AJ44" s="35">
        <v>0</v>
      </c>
      <c r="AK44" s="35">
        <v>0</v>
      </c>
      <c r="AL44" s="35">
        <v>0</v>
      </c>
      <c r="AM44" s="35">
        <v>170.8</v>
      </c>
      <c r="AN44" s="35">
        <v>89.2</v>
      </c>
      <c r="AO44" s="35">
        <v>37.200000000000003</v>
      </c>
      <c r="AP44" s="35">
        <v>79.2</v>
      </c>
      <c r="AQ44" s="35">
        <v>32</v>
      </c>
      <c r="AR44" s="35">
        <v>148.4</v>
      </c>
      <c r="AS44" s="35">
        <v>118.8</v>
      </c>
      <c r="AT44" s="35">
        <v>116.4</v>
      </c>
      <c r="AU44" s="35">
        <v>185.6</v>
      </c>
      <c r="AV44" s="35">
        <v>49.6</v>
      </c>
      <c r="AW44" s="35">
        <v>124</v>
      </c>
      <c r="AX44" s="35">
        <v>611.6</v>
      </c>
      <c r="AY44" s="35">
        <v>0</v>
      </c>
      <c r="AZ44" s="35">
        <v>210.4</v>
      </c>
      <c r="BA44" s="35">
        <v>116.4</v>
      </c>
      <c r="BB44" s="35">
        <v>72</v>
      </c>
      <c r="BC44" s="35">
        <v>52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18.8</v>
      </c>
      <c r="CC44" s="34">
        <v>2.62</v>
      </c>
      <c r="CE44" s="32">
        <v>0.33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2.1800000000000002</v>
      </c>
    </row>
    <row r="45" spans="1:96" s="28" customFormat="1" ht="24">
      <c r="A45" s="28" t="str">
        <f>"16/10"</f>
        <v>16/10</v>
      </c>
      <c r="B45" s="29" t="s">
        <v>105</v>
      </c>
      <c r="C45" s="30" t="str">
        <f>"200"</f>
        <v>200</v>
      </c>
      <c r="D45" s="30">
        <v>1.19</v>
      </c>
      <c r="E45" s="30">
        <v>0</v>
      </c>
      <c r="F45" s="30">
        <v>0.13</v>
      </c>
      <c r="G45" s="30">
        <v>0.13</v>
      </c>
      <c r="H45" s="30">
        <v>24.68</v>
      </c>
      <c r="I45" s="30">
        <v>93.450085999999999</v>
      </c>
      <c r="J45" s="31">
        <v>0.03</v>
      </c>
      <c r="K45" s="31">
        <v>0</v>
      </c>
      <c r="L45" s="31">
        <v>0</v>
      </c>
      <c r="M45" s="31">
        <v>0</v>
      </c>
      <c r="N45" s="31">
        <v>19.3</v>
      </c>
      <c r="O45" s="31">
        <v>0.86</v>
      </c>
      <c r="P45" s="31">
        <v>4.5199999999999996</v>
      </c>
      <c r="Q45" s="31">
        <v>0</v>
      </c>
      <c r="R45" s="31">
        <v>0</v>
      </c>
      <c r="S45" s="31">
        <v>0.55000000000000004</v>
      </c>
      <c r="T45" s="31">
        <v>1.04</v>
      </c>
      <c r="U45" s="31">
        <v>3.99</v>
      </c>
      <c r="V45" s="31">
        <v>342.68</v>
      </c>
      <c r="W45" s="31">
        <v>34.18</v>
      </c>
      <c r="X45" s="31">
        <v>20.76</v>
      </c>
      <c r="Y45" s="31">
        <v>27.95</v>
      </c>
      <c r="Z45" s="31">
        <v>0.79</v>
      </c>
      <c r="AA45" s="31">
        <v>0</v>
      </c>
      <c r="AB45" s="31">
        <v>850.5</v>
      </c>
      <c r="AC45" s="31">
        <v>157.44999999999999</v>
      </c>
      <c r="AD45" s="31">
        <v>1.29</v>
      </c>
      <c r="AE45" s="31">
        <v>0.02</v>
      </c>
      <c r="AF45" s="31">
        <v>0.05</v>
      </c>
      <c r="AG45" s="31">
        <v>0.56000000000000005</v>
      </c>
      <c r="AH45" s="31">
        <v>0.85</v>
      </c>
      <c r="AI45" s="31">
        <v>20.32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0.02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0.06</v>
      </c>
      <c r="AV45" s="31">
        <v>0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0.01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214.71</v>
      </c>
      <c r="CC45" s="30">
        <v>7.54</v>
      </c>
      <c r="CE45" s="28">
        <v>141.75</v>
      </c>
      <c r="CG45" s="28">
        <v>4.6500000000000004</v>
      </c>
      <c r="CH45" s="28">
        <v>4.6500000000000004</v>
      </c>
      <c r="CI45" s="28">
        <v>4.6500000000000004</v>
      </c>
      <c r="CJ45" s="28">
        <v>430</v>
      </c>
      <c r="CK45" s="28">
        <v>176.3</v>
      </c>
      <c r="CL45" s="28">
        <v>303.14999999999998</v>
      </c>
      <c r="CM45" s="28">
        <v>45.98</v>
      </c>
      <c r="CN45" s="28">
        <v>26.99</v>
      </c>
      <c r="CO45" s="28">
        <v>36.479999999999997</v>
      </c>
      <c r="CP45" s="28">
        <v>8</v>
      </c>
      <c r="CQ45" s="28">
        <v>0</v>
      </c>
      <c r="CR45" s="28">
        <v>4.57</v>
      </c>
    </row>
    <row r="46" spans="1:96" s="36" customFormat="1" ht="11.4">
      <c r="B46" s="37" t="s">
        <v>114</v>
      </c>
      <c r="C46" s="38"/>
      <c r="D46" s="38">
        <v>31.4</v>
      </c>
      <c r="E46" s="38">
        <v>13.35</v>
      </c>
      <c r="F46" s="38">
        <v>50.8</v>
      </c>
      <c r="G46" s="38">
        <v>17.920000000000002</v>
      </c>
      <c r="H46" s="38">
        <v>137.83000000000001</v>
      </c>
      <c r="I46" s="38">
        <v>1111.49</v>
      </c>
      <c r="J46" s="39">
        <v>16.440000000000001</v>
      </c>
      <c r="K46" s="39">
        <v>10.39</v>
      </c>
      <c r="L46" s="39">
        <v>0</v>
      </c>
      <c r="M46" s="39">
        <v>0</v>
      </c>
      <c r="N46" s="39">
        <v>36.25</v>
      </c>
      <c r="O46" s="39">
        <v>86.69</v>
      </c>
      <c r="P46" s="39">
        <v>14.89</v>
      </c>
      <c r="Q46" s="39">
        <v>0</v>
      </c>
      <c r="R46" s="39">
        <v>0</v>
      </c>
      <c r="S46" s="39">
        <v>1.91</v>
      </c>
      <c r="T46" s="39">
        <v>10.6</v>
      </c>
      <c r="U46" s="39">
        <v>1729.35</v>
      </c>
      <c r="V46" s="39">
        <v>1587.01</v>
      </c>
      <c r="W46" s="39">
        <v>134.21</v>
      </c>
      <c r="X46" s="39">
        <v>122.88</v>
      </c>
      <c r="Y46" s="39">
        <v>422.05</v>
      </c>
      <c r="Z46" s="39">
        <v>7.32</v>
      </c>
      <c r="AA46" s="39">
        <v>13.8</v>
      </c>
      <c r="AB46" s="39">
        <v>2603.17</v>
      </c>
      <c r="AC46" s="39">
        <v>544.33000000000004</v>
      </c>
      <c r="AD46" s="39">
        <v>10.8</v>
      </c>
      <c r="AE46" s="39">
        <v>0.65</v>
      </c>
      <c r="AF46" s="39">
        <v>0.33</v>
      </c>
      <c r="AG46" s="39">
        <v>5.09</v>
      </c>
      <c r="AH46" s="39">
        <v>12</v>
      </c>
      <c r="AI46" s="39">
        <v>32.24</v>
      </c>
      <c r="AJ46" s="39">
        <v>0</v>
      </c>
      <c r="AK46" s="39">
        <v>1330.43</v>
      </c>
      <c r="AL46" s="39">
        <v>1196.23</v>
      </c>
      <c r="AM46" s="39">
        <v>2078.09</v>
      </c>
      <c r="AN46" s="39">
        <v>1677.7</v>
      </c>
      <c r="AO46" s="39">
        <v>545.80999999999995</v>
      </c>
      <c r="AP46" s="39">
        <v>1088.4100000000001</v>
      </c>
      <c r="AQ46" s="39">
        <v>345.51</v>
      </c>
      <c r="AR46" s="39">
        <v>1277.46</v>
      </c>
      <c r="AS46" s="39">
        <v>1282.8</v>
      </c>
      <c r="AT46" s="39">
        <v>1547.59</v>
      </c>
      <c r="AU46" s="39">
        <v>2150.2199999999998</v>
      </c>
      <c r="AV46" s="39">
        <v>829.18</v>
      </c>
      <c r="AW46" s="39">
        <v>1208.3800000000001</v>
      </c>
      <c r="AX46" s="39">
        <v>6116.58</v>
      </c>
      <c r="AY46" s="39">
        <v>158.27000000000001</v>
      </c>
      <c r="AZ46" s="39">
        <v>1834.78</v>
      </c>
      <c r="BA46" s="39">
        <v>1243.68</v>
      </c>
      <c r="BB46" s="39">
        <v>893.29</v>
      </c>
      <c r="BC46" s="39">
        <v>452.23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0.32</v>
      </c>
      <c r="BJ46" s="39">
        <v>0</v>
      </c>
      <c r="BK46" s="39">
        <v>2.02</v>
      </c>
      <c r="BL46" s="39">
        <v>0</v>
      </c>
      <c r="BM46" s="39">
        <v>0.88</v>
      </c>
      <c r="BN46" s="39">
        <v>0.05</v>
      </c>
      <c r="BO46" s="39">
        <v>0.1</v>
      </c>
      <c r="BP46" s="39">
        <v>0</v>
      </c>
      <c r="BQ46" s="39">
        <v>0.06</v>
      </c>
      <c r="BR46" s="39">
        <v>0.11</v>
      </c>
      <c r="BS46" s="39">
        <v>4.29</v>
      </c>
      <c r="BT46" s="39">
        <v>0</v>
      </c>
      <c r="BU46" s="39">
        <v>0</v>
      </c>
      <c r="BV46" s="39">
        <v>9.9700000000000006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766.5</v>
      </c>
      <c r="CC46" s="38">
        <f>SUM($CC$38:$CC$45)</f>
        <v>121.32000000000001</v>
      </c>
      <c r="CD46" s="36">
        <f>$I$46/$I$51*100</f>
        <v>28.726907132297452</v>
      </c>
      <c r="CE46" s="36">
        <v>447.66</v>
      </c>
      <c r="CG46" s="36">
        <v>157.5</v>
      </c>
      <c r="CH46" s="36">
        <v>93.09</v>
      </c>
      <c r="CI46" s="36">
        <v>125.3</v>
      </c>
      <c r="CJ46" s="36">
        <v>7243.48</v>
      </c>
      <c r="CK46" s="36">
        <v>3905.91</v>
      </c>
      <c r="CL46" s="36">
        <v>5574.7</v>
      </c>
      <c r="CM46" s="36">
        <v>158.11000000000001</v>
      </c>
      <c r="CN46" s="36">
        <v>93.39</v>
      </c>
      <c r="CO46" s="36">
        <v>125.78</v>
      </c>
      <c r="CP46" s="36">
        <v>9.1999999999999993</v>
      </c>
      <c r="CQ46" s="36">
        <v>3.17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 ht="24">
      <c r="A48" s="32" t="str">
        <f>"11/1"</f>
        <v>11/1</v>
      </c>
      <c r="B48" s="33" t="s">
        <v>108</v>
      </c>
      <c r="C48" s="34" t="str">
        <f>"200"</f>
        <v>200</v>
      </c>
      <c r="D48" s="34">
        <v>5.8</v>
      </c>
      <c r="E48" s="34">
        <v>5.8</v>
      </c>
      <c r="F48" s="34">
        <v>5</v>
      </c>
      <c r="G48" s="34">
        <v>0</v>
      </c>
      <c r="H48" s="34">
        <v>9.6</v>
      </c>
      <c r="I48" s="34">
        <v>105.28</v>
      </c>
      <c r="J48" s="35">
        <v>3.4</v>
      </c>
      <c r="K48" s="35">
        <v>0</v>
      </c>
      <c r="L48" s="35">
        <v>0</v>
      </c>
      <c r="M48" s="35">
        <v>0</v>
      </c>
      <c r="N48" s="35">
        <v>9.6</v>
      </c>
      <c r="O48" s="35">
        <v>0</v>
      </c>
      <c r="P48" s="35">
        <v>0</v>
      </c>
      <c r="Q48" s="35">
        <v>0</v>
      </c>
      <c r="R48" s="35">
        <v>0</v>
      </c>
      <c r="S48" s="35">
        <v>0.2</v>
      </c>
      <c r="T48" s="35">
        <v>1.4</v>
      </c>
      <c r="U48" s="35">
        <v>100</v>
      </c>
      <c r="V48" s="35">
        <v>292</v>
      </c>
      <c r="W48" s="35">
        <v>240</v>
      </c>
      <c r="X48" s="35">
        <v>28</v>
      </c>
      <c r="Y48" s="35">
        <v>180</v>
      </c>
      <c r="Z48" s="35">
        <v>0.2</v>
      </c>
      <c r="AA48" s="35">
        <v>40</v>
      </c>
      <c r="AB48" s="35">
        <v>20</v>
      </c>
      <c r="AC48" s="35">
        <v>44</v>
      </c>
      <c r="AD48" s="35">
        <v>0</v>
      </c>
      <c r="AE48" s="35">
        <v>0.08</v>
      </c>
      <c r="AF48" s="35">
        <v>0.3</v>
      </c>
      <c r="AG48" s="35">
        <v>0.2</v>
      </c>
      <c r="AH48" s="35">
        <v>1.6</v>
      </c>
      <c r="AI48" s="35">
        <v>2.6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178</v>
      </c>
      <c r="CC48" s="34">
        <v>44.4</v>
      </c>
      <c r="CE48" s="32">
        <v>43.33</v>
      </c>
      <c r="CG48" s="32">
        <v>12.15</v>
      </c>
      <c r="CH48" s="32">
        <v>2.7</v>
      </c>
      <c r="CI48" s="32">
        <v>7.43</v>
      </c>
      <c r="CJ48" s="32">
        <v>776.25</v>
      </c>
      <c r="CK48" s="32">
        <v>283.5</v>
      </c>
      <c r="CL48" s="32">
        <v>529.88</v>
      </c>
      <c r="CM48" s="32">
        <v>17.55</v>
      </c>
      <c r="CN48" s="32">
        <v>4.05</v>
      </c>
      <c r="CO48" s="32">
        <v>10.8</v>
      </c>
      <c r="CP48" s="32">
        <v>0</v>
      </c>
      <c r="CQ48" s="32">
        <v>0</v>
      </c>
      <c r="CR48" s="32">
        <v>37</v>
      </c>
    </row>
    <row r="49" spans="1:96" s="28" customFormat="1">
      <c r="A49" s="28" t="str">
        <f>"11/3"</f>
        <v>11/3</v>
      </c>
      <c r="B49" s="29" t="s">
        <v>109</v>
      </c>
      <c r="C49" s="30" t="str">
        <f>"50"</f>
        <v>50</v>
      </c>
      <c r="D49" s="30">
        <v>7</v>
      </c>
      <c r="E49" s="30">
        <v>0</v>
      </c>
      <c r="F49" s="30">
        <v>6.75</v>
      </c>
      <c r="G49" s="30">
        <v>0</v>
      </c>
      <c r="H49" s="30">
        <v>45.85</v>
      </c>
      <c r="I49" s="30">
        <v>269.28000000000003</v>
      </c>
      <c r="J49" s="31">
        <v>1.05</v>
      </c>
      <c r="K49" s="31">
        <v>0</v>
      </c>
      <c r="L49" s="31">
        <v>0</v>
      </c>
      <c r="M49" s="31">
        <v>0</v>
      </c>
      <c r="N49" s="31">
        <v>19.3</v>
      </c>
      <c r="O49" s="31">
        <v>25.4</v>
      </c>
      <c r="P49" s="31">
        <v>1.1499999999999999</v>
      </c>
      <c r="Q49" s="31">
        <v>0</v>
      </c>
      <c r="R49" s="31">
        <v>0</v>
      </c>
      <c r="S49" s="31">
        <v>0.25</v>
      </c>
      <c r="T49" s="31">
        <v>0.5</v>
      </c>
      <c r="U49" s="31">
        <v>165</v>
      </c>
      <c r="V49" s="31">
        <v>55</v>
      </c>
      <c r="W49" s="31">
        <v>14.5</v>
      </c>
      <c r="X49" s="31">
        <v>10</v>
      </c>
      <c r="Y49" s="31">
        <v>45</v>
      </c>
      <c r="Z49" s="31">
        <v>1.05</v>
      </c>
      <c r="AA49" s="31">
        <v>5</v>
      </c>
      <c r="AB49" s="31">
        <v>4</v>
      </c>
      <c r="AC49" s="31">
        <v>5.5</v>
      </c>
      <c r="AD49" s="31">
        <v>1.75</v>
      </c>
      <c r="AE49" s="31">
        <v>0.04</v>
      </c>
      <c r="AF49" s="31">
        <v>0.03</v>
      </c>
      <c r="AG49" s="31">
        <v>0.35</v>
      </c>
      <c r="AH49" s="31">
        <v>0.95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2.25</v>
      </c>
      <c r="CC49" s="30">
        <v>8.6999999999999993</v>
      </c>
      <c r="CE49" s="28">
        <v>5.67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7.25</v>
      </c>
    </row>
    <row r="50" spans="1:96" s="36" customFormat="1" ht="11.4">
      <c r="B50" s="37" t="s">
        <v>116</v>
      </c>
      <c r="C50" s="38"/>
      <c r="D50" s="38">
        <v>12.8</v>
      </c>
      <c r="E50" s="38">
        <v>5.8</v>
      </c>
      <c r="F50" s="38">
        <v>11.75</v>
      </c>
      <c r="G50" s="38">
        <v>0</v>
      </c>
      <c r="H50" s="38">
        <v>55.45</v>
      </c>
      <c r="I50" s="38">
        <v>374.56</v>
      </c>
      <c r="J50" s="39">
        <v>4.45</v>
      </c>
      <c r="K50" s="39">
        <v>0</v>
      </c>
      <c r="L50" s="39">
        <v>0</v>
      </c>
      <c r="M50" s="39">
        <v>0</v>
      </c>
      <c r="N50" s="39">
        <v>28.9</v>
      </c>
      <c r="O50" s="39">
        <v>25.4</v>
      </c>
      <c r="P50" s="39">
        <v>1.1499999999999999</v>
      </c>
      <c r="Q50" s="39">
        <v>0</v>
      </c>
      <c r="R50" s="39">
        <v>0</v>
      </c>
      <c r="S50" s="39">
        <v>0.45</v>
      </c>
      <c r="T50" s="39">
        <v>1.9</v>
      </c>
      <c r="U50" s="39">
        <v>265</v>
      </c>
      <c r="V50" s="39">
        <v>347</v>
      </c>
      <c r="W50" s="39">
        <v>254.5</v>
      </c>
      <c r="X50" s="39">
        <v>38</v>
      </c>
      <c r="Y50" s="39">
        <v>225</v>
      </c>
      <c r="Z50" s="39">
        <v>1.25</v>
      </c>
      <c r="AA50" s="39">
        <v>45</v>
      </c>
      <c r="AB50" s="39">
        <v>24</v>
      </c>
      <c r="AC50" s="39">
        <v>49.5</v>
      </c>
      <c r="AD50" s="39">
        <v>1.75</v>
      </c>
      <c r="AE50" s="39">
        <v>0.12</v>
      </c>
      <c r="AF50" s="39">
        <v>0.33</v>
      </c>
      <c r="AG50" s="39">
        <v>0.55000000000000004</v>
      </c>
      <c r="AH50" s="39">
        <v>2.5499999999999998</v>
      </c>
      <c r="AI50" s="39">
        <v>2.6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180.25</v>
      </c>
      <c r="CC50" s="38">
        <f>SUM($CC$47:$CC$49)</f>
        <v>53.099999999999994</v>
      </c>
      <c r="CD50" s="36">
        <f>$I$50/$I$51*100</f>
        <v>9.6806541988441932</v>
      </c>
      <c r="CE50" s="36">
        <v>49</v>
      </c>
      <c r="CG50" s="36">
        <v>12.15</v>
      </c>
      <c r="CH50" s="36">
        <v>2.7</v>
      </c>
      <c r="CI50" s="36">
        <v>7.43</v>
      </c>
      <c r="CJ50" s="36">
        <v>776.25</v>
      </c>
      <c r="CK50" s="36">
        <v>283.5</v>
      </c>
      <c r="CL50" s="36">
        <v>529.88</v>
      </c>
      <c r="CM50" s="36">
        <v>17.55</v>
      </c>
      <c r="CN50" s="36">
        <v>4.05</v>
      </c>
      <c r="CO50" s="36">
        <v>10.8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113.91</v>
      </c>
      <c r="E51" s="38">
        <v>45.87</v>
      </c>
      <c r="F51" s="38">
        <v>141.19</v>
      </c>
      <c r="G51" s="38">
        <v>39.6</v>
      </c>
      <c r="H51" s="38">
        <v>550.86</v>
      </c>
      <c r="I51" s="38">
        <v>3869.16</v>
      </c>
      <c r="J51" s="39">
        <v>52.69</v>
      </c>
      <c r="K51" s="39">
        <v>18.2</v>
      </c>
      <c r="L51" s="39">
        <v>0</v>
      </c>
      <c r="M51" s="39">
        <v>0</v>
      </c>
      <c r="N51" s="39">
        <v>183.69</v>
      </c>
      <c r="O51" s="39">
        <v>331.31</v>
      </c>
      <c r="P51" s="39">
        <v>35.86</v>
      </c>
      <c r="Q51" s="39">
        <v>0</v>
      </c>
      <c r="R51" s="39">
        <v>0</v>
      </c>
      <c r="S51" s="39">
        <v>4.8899999999999997</v>
      </c>
      <c r="T51" s="39">
        <v>31.3</v>
      </c>
      <c r="U51" s="39">
        <v>4863.5</v>
      </c>
      <c r="V51" s="39">
        <v>4307.37</v>
      </c>
      <c r="W51" s="39">
        <v>1154.27</v>
      </c>
      <c r="X51" s="39">
        <v>451.55</v>
      </c>
      <c r="Y51" s="39">
        <v>1763.15</v>
      </c>
      <c r="Z51" s="39">
        <v>19.920000000000002</v>
      </c>
      <c r="AA51" s="39">
        <v>184.8</v>
      </c>
      <c r="AB51" s="39">
        <v>4854.08</v>
      </c>
      <c r="AC51" s="39">
        <v>1204.25</v>
      </c>
      <c r="AD51" s="39">
        <v>25.63</v>
      </c>
      <c r="AE51" s="39">
        <v>1.89</v>
      </c>
      <c r="AF51" s="39">
        <v>1.76</v>
      </c>
      <c r="AG51" s="39">
        <v>12.61</v>
      </c>
      <c r="AH51" s="39">
        <v>36.159999999999997</v>
      </c>
      <c r="AI51" s="39">
        <v>66.19</v>
      </c>
      <c r="AJ51" s="39">
        <v>0</v>
      </c>
      <c r="AK51" s="39">
        <v>4102.13</v>
      </c>
      <c r="AL51" s="39">
        <v>3712.68</v>
      </c>
      <c r="AM51" s="39">
        <v>6026.82</v>
      </c>
      <c r="AN51" s="39">
        <v>4406.3599999999997</v>
      </c>
      <c r="AO51" s="39">
        <v>1503.8</v>
      </c>
      <c r="AP51" s="39">
        <v>3057.35</v>
      </c>
      <c r="AQ51" s="39">
        <v>1052.8599999999999</v>
      </c>
      <c r="AR51" s="39">
        <v>3845.92</v>
      </c>
      <c r="AS51" s="39">
        <v>3280.96</v>
      </c>
      <c r="AT51" s="39">
        <v>4129.99</v>
      </c>
      <c r="AU51" s="39">
        <v>5377.7</v>
      </c>
      <c r="AV51" s="39">
        <v>2078.39</v>
      </c>
      <c r="AW51" s="39">
        <v>3527.01</v>
      </c>
      <c r="AX51" s="39">
        <v>17301.740000000002</v>
      </c>
      <c r="AY51" s="39">
        <v>300.70999999999998</v>
      </c>
      <c r="AZ51" s="39">
        <v>5482.76</v>
      </c>
      <c r="BA51" s="39">
        <v>3429.44</v>
      </c>
      <c r="BB51" s="39">
        <v>2829.49</v>
      </c>
      <c r="BC51" s="39">
        <v>1405.75</v>
      </c>
      <c r="BD51" s="39">
        <v>0.46</v>
      </c>
      <c r="BE51" s="39">
        <v>0.21</v>
      </c>
      <c r="BF51" s="39">
        <v>0.11</v>
      </c>
      <c r="BG51" s="39">
        <v>0.26</v>
      </c>
      <c r="BH51" s="39">
        <v>0.3</v>
      </c>
      <c r="BI51" s="39">
        <v>1.4</v>
      </c>
      <c r="BJ51" s="39">
        <v>0</v>
      </c>
      <c r="BK51" s="39">
        <v>7.06</v>
      </c>
      <c r="BL51" s="39">
        <v>0</v>
      </c>
      <c r="BM51" s="39">
        <v>2.4</v>
      </c>
      <c r="BN51" s="39">
        <v>0.09</v>
      </c>
      <c r="BO51" s="39">
        <v>0.17</v>
      </c>
      <c r="BP51" s="39">
        <v>0</v>
      </c>
      <c r="BQ51" s="39">
        <v>0.26</v>
      </c>
      <c r="BR51" s="39">
        <v>0.44</v>
      </c>
      <c r="BS51" s="39">
        <v>13.12</v>
      </c>
      <c r="BT51" s="39">
        <v>0</v>
      </c>
      <c r="BU51" s="39">
        <v>0</v>
      </c>
      <c r="BV51" s="39">
        <v>20.37</v>
      </c>
      <c r="BW51" s="39">
        <v>0.19</v>
      </c>
      <c r="BX51" s="39">
        <v>0.04</v>
      </c>
      <c r="BY51" s="39">
        <v>0</v>
      </c>
      <c r="BZ51" s="39">
        <v>0</v>
      </c>
      <c r="CA51" s="39">
        <v>0</v>
      </c>
      <c r="CB51" s="39">
        <v>2629.51</v>
      </c>
      <c r="CC51" s="38">
        <v>429.99999999999994</v>
      </c>
      <c r="CE51" s="36">
        <v>993.81</v>
      </c>
      <c r="CG51" s="36">
        <v>420.78</v>
      </c>
      <c r="CH51" s="36">
        <v>227.5</v>
      </c>
      <c r="CI51" s="36">
        <v>324.14</v>
      </c>
      <c r="CJ51" s="36">
        <v>25100.16</v>
      </c>
      <c r="CK51" s="36">
        <v>11975.33</v>
      </c>
      <c r="CL51" s="36">
        <v>18537.740000000002</v>
      </c>
      <c r="CM51" s="36">
        <v>473.5</v>
      </c>
      <c r="CN51" s="36">
        <v>271.86</v>
      </c>
      <c r="CO51" s="36">
        <v>372.75</v>
      </c>
      <c r="CP51" s="36">
        <v>38.119999999999997</v>
      </c>
      <c r="CQ51" s="36">
        <v>7.5</v>
      </c>
    </row>
    <row r="52" spans="1:96">
      <c r="A52" s="86" t="s">
        <v>152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118</v>
      </c>
      <c r="C53" s="16"/>
      <c r="D53" s="16">
        <v>12</v>
      </c>
      <c r="E53" s="16"/>
      <c r="F53" s="16">
        <v>34</v>
      </c>
      <c r="G53" s="16"/>
      <c r="H53" s="16">
        <v>54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2:CC52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 ht="28.8">
      <c r="A23" s="50" t="s">
        <v>107</v>
      </c>
      <c r="B23" s="70" t="s">
        <v>146</v>
      </c>
      <c r="C23" s="84" t="s">
        <v>150</v>
      </c>
      <c r="D23" s="53" t="s">
        <v>108</v>
      </c>
      <c r="E23" s="54">
        <v>200</v>
      </c>
      <c r="F23" s="55">
        <v>44.4</v>
      </c>
      <c r="G23" s="54">
        <v>105.28</v>
      </c>
      <c r="H23" s="54">
        <v>5.8</v>
      </c>
      <c r="I23" s="54">
        <v>5</v>
      </c>
      <c r="J23" s="56">
        <v>9.6</v>
      </c>
    </row>
    <row r="24" spans="1:10">
      <c r="A24" s="57"/>
      <c r="B24" s="82" t="s">
        <v>143</v>
      </c>
      <c r="C24" s="85" t="s">
        <v>151</v>
      </c>
      <c r="D24" s="59" t="s">
        <v>109</v>
      </c>
      <c r="E24" s="60">
        <v>50</v>
      </c>
      <c r="F24" s="61">
        <v>8.6999999999999993</v>
      </c>
      <c r="G24" s="60">
        <v>269.28000000000003</v>
      </c>
      <c r="H24" s="60">
        <v>7</v>
      </c>
      <c r="I24" s="60">
        <v>6.75</v>
      </c>
      <c r="J24" s="62">
        <v>45.85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45666.366423611114</v>
      </c>
      <c r="C1">
        <f>YEAR(Дата_Сост)</f>
        <v>2025</v>
      </c>
      <c r="D1">
        <f>MONTH(Дата_Сост)</f>
        <v>1</v>
      </c>
      <c r="E1">
        <f>DAY(Дата_Сост)</f>
        <v>9</v>
      </c>
    </row>
    <row r="2" spans="1:5">
      <c r="A2" t="s">
        <v>82</v>
      </c>
      <c r="B2" s="2">
        <v>45663.385868055557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2025-01-06T04:17:38Z</dcterms:modified>
</cp:coreProperties>
</file>