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0.01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'10.01.2025'!$A$3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<sst xmlns="http://schemas.openxmlformats.org/spreadsheetml/2006/main" count="186" uniqueCount="155">
  <si>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</si>
  <si>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</si>
  <si>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</si>
  <si>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</si>
  <si>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</si>
  <si>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</si>
  <si>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</si>
  <si>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</si>
  <si>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</si>
  <si>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</si>
  <si>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</si>
  <si>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</si>
  <si>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</si>
  <si>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</si>
  <si>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</si>
  <si>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</si>
  <si>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</si>
  <si>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</si>
  <si>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</si>
  <si>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</si>
  <si>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</si>
  <si>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</si>
  <si>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</si>
  <si>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</si>
  <si>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</si>
  <si>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</si>
  <si>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</si>
  <si>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</si>
  <si>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</si>
  <si>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</si>
  <si>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</si>
  <si>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</si>
  <si>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</si>
  <si>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</si>
  <si>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</si>
  <si>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</si>
  <si>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</si>
  <si>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</si>
  <si>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</si>
  <si>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</si>
  <si>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</si>
  <si>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</si>
  <si>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</si>
  <si>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</si>
  <si>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</si>
  <si>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</si>
  <si>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</si>
  <si>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</si>
  <si>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</si>
  <si>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</si>
  <si>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</si>
  <si>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</si>
  <si>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</si>
  <si>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</si>
  <si>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</si>
  <si>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</si>
  <si>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</si>
  <si>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</si>
  <si>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</si>
  <si>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</si>
  <si>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</si>
  <si>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</si>
  <si>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</si>
  <si>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</si>
  <si>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</si>
  <si>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</si>
  <si>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</si>
  <si>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</si>
  <si>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</si>
  <si>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</si>
  <si>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</si>
  <si>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</si>
  <si>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</si>
  <si>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</si>
  <si>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</si>
  <si>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</si>
  <si>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</si>
  <si>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</si>
  <si>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</si>
  <si>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</si>
  <si>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</si>
  <si>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</si>
  <si>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</si>
  <si>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</si>
  <si>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</si>
  <si>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</si>
  <si>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</si>
  <si>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</si>
  <si>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</si>
  <si>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</si>
  <si>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</si>
  <si>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</si>
  <si>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</si>
  <si>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</si>
  <si>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запеченный или паровой (вариант 1)</t>
  </si>
  <si>
    <t>Хлеб пшеничный</t>
  </si>
  <si>
    <t>Какао с молоком (вариант 1)</t>
  </si>
  <si>
    <t>Итого за 'Завтрак с 7 до 11 лет'</t>
  </si>
  <si>
    <t>Обед  с 7 до 11 лет</t>
  </si>
  <si>
    <t>Салат из моркови с сахаром</t>
  </si>
  <si>
    <t>Суп картофельный с бобовыми</t>
  </si>
  <si>
    <t>Каша гречневая рассыпчатая</t>
  </si>
  <si>
    <t>Мясные гнезда (из мяса кур)</t>
  </si>
  <si>
    <t>Соус сметанный с томатом.</t>
  </si>
  <si>
    <t>Хлеб ржаной</t>
  </si>
  <si>
    <t>Чай  "Цитрусовый заряд" с апельсином</t>
  </si>
  <si>
    <t>Итого за 'Обед  с 7 до 11 лет'</t>
  </si>
  <si>
    <t>Полдник</t>
  </si>
  <si>
    <t>Яблоко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</si>
  <si>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</si>
  <si>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</si>
  <si>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</si>
  <si>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</si>
  <si>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</si>
  <si>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Щи из свежей капусты со сметаной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</si>
  <si>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</si>
  <si>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</si>
  <si>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</si>
  <si>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</si>
  <si>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</si>
  <si>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10.01.2025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</si>
  <si>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</si>
  <si>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</si>
  <si>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</si>
  <si>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</si>
  <si>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</si>
  <si>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</si>
  <si>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</si>
  <si>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</si>
  <si>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</si>
  <si>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</si>
  <si>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</si>
  <si>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</si>
  <si>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</si>
  <si>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</si>
  <si>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</si>
  <si>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</si>
  <si>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</si>
  <si>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</si>
  <si>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</si>
  <si>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</si>
  <si>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</si>
  <si>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</si>
  <si>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</si>
  <si>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</si>
  <si>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</si>
  <si>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</si>
  <si>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</si>
  <si>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</si>
  <si>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</si>
  <si>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</si>
  <si>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</si>
  <si>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5</t>
  </si>
  <si>
    <t>Итого сумма с 12 и старше       230,00</t>
  </si>
  <si>
    <t>Итого сумма с 7 до 11 лет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</si>
</sst>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36" sqref="I3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10.1.2025г.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"10 января 2025 г."</f>
        <v>10 января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"200"</f>
        <v>200</v>
      </c>
      <c r="B11" s="33" t="s">
        <v>93</v>
      </c>
      <c r="C11" s="34" t="str">
        <f>"200"</f>
        <v>200</v>
      </c>
      <c r="D11" s="34">
        <v>6.16</v>
      </c>
      <c r="E11" s="34">
        <v>2.9</v>
      </c>
      <c r="F11" s="34">
        <v>7.7</v>
      </c>
      <c r="G11" s="34">
        <v>0.78</v>
      </c>
      <c r="H11" s="34">
        <v>33.75</v>
      </c>
      <c r="I11" s="34">
        <v>227.35628776987036</v>
      </c>
      <c r="J11" s="35">
        <v>4.5599999999999996</v>
      </c>
      <c r="K11" s="35">
        <v>0.11</v>
      </c>
      <c r="L11" s="35">
        <v>0</v>
      </c>
      <c r="M11" s="35">
        <v>0</v>
      </c>
      <c r="N11" s="35">
        <v>9.89</v>
      </c>
      <c r="O11" s="35">
        <v>22.75</v>
      </c>
      <c r="P11" s="35">
        <v>1.1100000000000001</v>
      </c>
      <c r="Q11" s="35">
        <v>0</v>
      </c>
      <c r="R11" s="35">
        <v>0</v>
      </c>
      <c r="S11" s="35">
        <v>0.1</v>
      </c>
      <c r="T11" s="35">
        <v>1.1000000000000001</v>
      </c>
      <c r="U11" s="35">
        <v>54.38</v>
      </c>
      <c r="V11" s="35">
        <v>203.15</v>
      </c>
      <c r="W11" s="35">
        <v>124.73</v>
      </c>
      <c r="X11" s="35">
        <v>36.130000000000003</v>
      </c>
      <c r="Y11" s="35">
        <v>149.66</v>
      </c>
      <c r="Z11" s="35">
        <v>0.78</v>
      </c>
      <c r="AA11" s="35">
        <v>40.89</v>
      </c>
      <c r="AB11" s="35">
        <v>28.14</v>
      </c>
      <c r="AC11" s="35">
        <v>46.08</v>
      </c>
      <c r="AD11" s="35">
        <v>0.17</v>
      </c>
      <c r="AE11" s="35">
        <v>0.11</v>
      </c>
      <c r="AF11" s="35">
        <v>0.15</v>
      </c>
      <c r="AG11" s="35">
        <v>0.56999999999999995</v>
      </c>
      <c r="AH11" s="35">
        <v>2.23</v>
      </c>
      <c r="AI11" s="35">
        <v>0.52</v>
      </c>
      <c r="AJ11" s="35">
        <v>0</v>
      </c>
      <c r="AK11" s="35">
        <v>316.66000000000003</v>
      </c>
      <c r="AL11" s="35">
        <v>293.25</v>
      </c>
      <c r="AM11" s="35">
        <v>663.44</v>
      </c>
      <c r="AN11" s="35">
        <v>315.77</v>
      </c>
      <c r="AO11" s="35">
        <v>154.74</v>
      </c>
      <c r="AP11" s="35">
        <v>243.55</v>
      </c>
      <c r="AQ11" s="35">
        <v>94.24</v>
      </c>
      <c r="AR11" s="35">
        <v>313.27</v>
      </c>
      <c r="AS11" s="35">
        <v>266.66000000000003</v>
      </c>
      <c r="AT11" s="35">
        <v>160.38</v>
      </c>
      <c r="AU11" s="35">
        <v>209.52</v>
      </c>
      <c r="AV11" s="35">
        <v>77.42</v>
      </c>
      <c r="AW11" s="35">
        <v>107.39</v>
      </c>
      <c r="AX11" s="35">
        <v>614.47</v>
      </c>
      <c r="AY11" s="35">
        <v>0</v>
      </c>
      <c r="AZ11" s="35">
        <v>207.53</v>
      </c>
      <c r="BA11" s="35">
        <v>186.84</v>
      </c>
      <c r="BB11" s="35">
        <v>306.04000000000002</v>
      </c>
      <c r="BC11" s="35">
        <v>81.42</v>
      </c>
      <c r="BD11" s="35">
        <v>0.14000000000000001</v>
      </c>
      <c r="BE11" s="35">
        <v>0.06</v>
      </c>
      <c r="BF11" s="35">
        <v>0.03</v>
      </c>
      <c r="BG11" s="35">
        <v>0.08</v>
      </c>
      <c r="BH11" s="35">
        <v>0.09</v>
      </c>
      <c r="BI11" s="35">
        <v>0.42</v>
      </c>
      <c r="BJ11" s="35">
        <v>0</v>
      </c>
      <c r="BK11" s="35">
        <v>1.22</v>
      </c>
      <c r="BL11" s="35">
        <v>0</v>
      </c>
      <c r="BM11" s="35">
        <v>0.37</v>
      </c>
      <c r="BN11" s="35">
        <v>0</v>
      </c>
      <c r="BO11" s="35">
        <v>0</v>
      </c>
      <c r="BP11" s="35">
        <v>0</v>
      </c>
      <c r="BQ11" s="35">
        <v>0.08</v>
      </c>
      <c r="BR11" s="35">
        <v>0.12</v>
      </c>
      <c r="BS11" s="35">
        <v>1.08</v>
      </c>
      <c r="BT11" s="35">
        <v>0</v>
      </c>
      <c r="BU11" s="35">
        <v>0</v>
      </c>
      <c r="BV11" s="35">
        <v>0.43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95.09</v>
      </c>
      <c r="CC11" s="34">
        <v>26.92</v>
      </c>
      <c r="CE11" s="32">
        <v>45.58</v>
      </c>
      <c r="CG11" s="32">
        <v>7.95</v>
      </c>
      <c r="CH11" s="32">
        <v>2.67</v>
      </c>
      <c r="CI11" s="32">
        <v>5.31</v>
      </c>
      <c r="CJ11" s="32">
        <v>1577.42</v>
      </c>
      <c r="CK11" s="32">
        <v>719.15</v>
      </c>
      <c r="CL11" s="32">
        <v>1148.28</v>
      </c>
      <c r="CM11" s="32">
        <v>13.86</v>
      </c>
      <c r="CN11" s="32">
        <v>4.8099999999999996</v>
      </c>
      <c r="CO11" s="32">
        <v>9.34</v>
      </c>
      <c r="CP11" s="32">
        <v>4.87</v>
      </c>
      <c r="CQ11" s="32">
        <v>0</v>
      </c>
      <c r="CR11" s="32">
        <v>16.309999999999999</v>
      </c>
    </row>
    <row r="12" spans="1:96" s="32" customFormat="1" ht="24">
      <c r="A12" s="32" t="str">
        <f>"2/6"</f>
        <v>2/6</v>
      </c>
      <c r="B12" s="33" t="s">
        <v>94</v>
      </c>
      <c r="C12" s="34" t="str">
        <f>"100"</f>
        <v>100</v>
      </c>
      <c r="D12" s="34">
        <v>8.6</v>
      </c>
      <c r="E12" s="34">
        <v>9.15</v>
      </c>
      <c r="F12" s="34">
        <v>9.66</v>
      </c>
      <c r="G12" s="34">
        <v>0</v>
      </c>
      <c r="H12" s="34">
        <v>1.74</v>
      </c>
      <c r="I12" s="34">
        <v>128.01398899999998</v>
      </c>
      <c r="J12" s="35">
        <v>4.2</v>
      </c>
      <c r="K12" s="35">
        <v>0.08</v>
      </c>
      <c r="L12" s="35">
        <v>0</v>
      </c>
      <c r="M12" s="35">
        <v>0</v>
      </c>
      <c r="N12" s="35">
        <v>1.74</v>
      </c>
      <c r="O12" s="35">
        <v>0</v>
      </c>
      <c r="P12" s="35">
        <v>0</v>
      </c>
      <c r="Q12" s="35">
        <v>0</v>
      </c>
      <c r="R12" s="35">
        <v>0</v>
      </c>
      <c r="S12" s="35">
        <v>0.03</v>
      </c>
      <c r="T12" s="35">
        <v>1.41</v>
      </c>
      <c r="U12" s="35">
        <v>296.18</v>
      </c>
      <c r="V12" s="35">
        <v>119.59</v>
      </c>
      <c r="W12" s="35">
        <v>65.5</v>
      </c>
      <c r="X12" s="35">
        <v>10.54</v>
      </c>
      <c r="Y12" s="35">
        <v>133.31</v>
      </c>
      <c r="Z12" s="35">
        <v>1.46</v>
      </c>
      <c r="AA12" s="35">
        <v>109.5</v>
      </c>
      <c r="AB12" s="35">
        <v>42</v>
      </c>
      <c r="AC12" s="35">
        <v>191.35</v>
      </c>
      <c r="AD12" s="35">
        <v>0.43</v>
      </c>
      <c r="AE12" s="35">
        <v>0.04</v>
      </c>
      <c r="AF12" s="35">
        <v>0.27</v>
      </c>
      <c r="AG12" s="35">
        <v>0.13</v>
      </c>
      <c r="AH12" s="35">
        <v>2.59</v>
      </c>
      <c r="AI12" s="35">
        <v>0.16</v>
      </c>
      <c r="AJ12" s="35">
        <v>0</v>
      </c>
      <c r="AK12" s="35">
        <v>519.04</v>
      </c>
      <c r="AL12" s="35">
        <v>411.52</v>
      </c>
      <c r="AM12" s="35">
        <v>740.82</v>
      </c>
      <c r="AN12" s="35">
        <v>615.82000000000005</v>
      </c>
      <c r="AO12" s="35">
        <v>280.49</v>
      </c>
      <c r="AP12" s="35">
        <v>410.92</v>
      </c>
      <c r="AQ12" s="35">
        <v>138.18</v>
      </c>
      <c r="AR12" s="35">
        <v>440.93</v>
      </c>
      <c r="AS12" s="35">
        <v>434.99</v>
      </c>
      <c r="AT12" s="35">
        <v>481.71</v>
      </c>
      <c r="AU12" s="35">
        <v>752.79</v>
      </c>
      <c r="AV12" s="35">
        <v>208.89</v>
      </c>
      <c r="AW12" s="35">
        <v>254.97</v>
      </c>
      <c r="AX12" s="35">
        <v>1087.97</v>
      </c>
      <c r="AY12" s="35">
        <v>8.5500000000000007</v>
      </c>
      <c r="AZ12" s="35">
        <v>243.54</v>
      </c>
      <c r="BA12" s="35">
        <v>568.78</v>
      </c>
      <c r="BB12" s="35">
        <v>344.11</v>
      </c>
      <c r="BC12" s="35">
        <v>186.68</v>
      </c>
      <c r="BD12" s="35">
        <v>0.08</v>
      </c>
      <c r="BE12" s="35">
        <v>0.04</v>
      </c>
      <c r="BF12" s="35">
        <v>0.02</v>
      </c>
      <c r="BG12" s="35">
        <v>0.05</v>
      </c>
      <c r="BH12" s="35">
        <v>0.05</v>
      </c>
      <c r="BI12" s="35">
        <v>0.24</v>
      </c>
      <c r="BJ12" s="35">
        <v>0</v>
      </c>
      <c r="BK12" s="35">
        <v>0.68</v>
      </c>
      <c r="BL12" s="35">
        <v>0</v>
      </c>
      <c r="BM12" s="35">
        <v>0.21</v>
      </c>
      <c r="BN12" s="35">
        <v>0</v>
      </c>
      <c r="BO12" s="35">
        <v>0</v>
      </c>
      <c r="BP12" s="35">
        <v>0</v>
      </c>
      <c r="BQ12" s="35">
        <v>0.05</v>
      </c>
      <c r="BR12" s="35">
        <v>7.0000000000000007E-2</v>
      </c>
      <c r="BS12" s="35">
        <v>0.55000000000000004</v>
      </c>
      <c r="BT12" s="35">
        <v>0</v>
      </c>
      <c r="BU12" s="35">
        <v>0</v>
      </c>
      <c r="BV12" s="35">
        <v>0.03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75.56</v>
      </c>
      <c r="CC12" s="34">
        <v>38.22</v>
      </c>
      <c r="CE12" s="32">
        <v>116.5</v>
      </c>
      <c r="CG12" s="32">
        <v>75.06</v>
      </c>
      <c r="CH12" s="32">
        <v>45.97</v>
      </c>
      <c r="CI12" s="32">
        <v>60.52</v>
      </c>
      <c r="CJ12" s="32">
        <v>362.33</v>
      </c>
      <c r="CK12" s="32">
        <v>135.07</v>
      </c>
      <c r="CL12" s="32">
        <v>248.7</v>
      </c>
      <c r="CM12" s="32">
        <v>22</v>
      </c>
      <c r="CN12" s="32">
        <v>11.51</v>
      </c>
      <c r="CO12" s="32">
        <v>16.75</v>
      </c>
      <c r="CP12" s="32">
        <v>0</v>
      </c>
      <c r="CQ12" s="32">
        <v>0.5</v>
      </c>
      <c r="CR12" s="32">
        <v>23.17</v>
      </c>
    </row>
    <row r="13" spans="1:96" s="32" customFormat="1">
      <c r="A13" s="32" t="str">
        <f>"2"</f>
        <v>2</v>
      </c>
      <c r="B13" s="33" t="s">
        <v>95</v>
      </c>
      <c r="C13" s="34" t="str">
        <f>"20"</f>
        <v>20</v>
      </c>
      <c r="D13" s="34">
        <v>1.32</v>
      </c>
      <c r="E13" s="34">
        <v>0</v>
      </c>
      <c r="F13" s="34">
        <v>0.13</v>
      </c>
      <c r="G13" s="34">
        <v>0.13</v>
      </c>
      <c r="H13" s="34">
        <v>9.3800000000000008</v>
      </c>
      <c r="I13" s="34">
        <v>44.780199999999994</v>
      </c>
      <c r="J13" s="35">
        <v>0</v>
      </c>
      <c r="K13" s="35">
        <v>0</v>
      </c>
      <c r="L13" s="35">
        <v>0</v>
      </c>
      <c r="M13" s="35">
        <v>0</v>
      </c>
      <c r="N13" s="35">
        <v>0.22</v>
      </c>
      <c r="O13" s="35">
        <v>9.1199999999999992</v>
      </c>
      <c r="P13" s="35">
        <v>0.04</v>
      </c>
      <c r="Q13" s="35">
        <v>0</v>
      </c>
      <c r="R13" s="35">
        <v>0</v>
      </c>
      <c r="S13" s="35">
        <v>0</v>
      </c>
      <c r="T13" s="35">
        <v>0.36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63.86</v>
      </c>
      <c r="AL13" s="35">
        <v>66.47</v>
      </c>
      <c r="AM13" s="35">
        <v>101.79</v>
      </c>
      <c r="AN13" s="35">
        <v>33.76</v>
      </c>
      <c r="AO13" s="35">
        <v>20.010000000000002</v>
      </c>
      <c r="AP13" s="35">
        <v>40.020000000000003</v>
      </c>
      <c r="AQ13" s="35">
        <v>15.14</v>
      </c>
      <c r="AR13" s="35">
        <v>72.38</v>
      </c>
      <c r="AS13" s="35">
        <v>44.89</v>
      </c>
      <c r="AT13" s="35">
        <v>62.64</v>
      </c>
      <c r="AU13" s="35">
        <v>51.68</v>
      </c>
      <c r="AV13" s="35">
        <v>27.14</v>
      </c>
      <c r="AW13" s="35">
        <v>48.02</v>
      </c>
      <c r="AX13" s="35">
        <v>401.59</v>
      </c>
      <c r="AY13" s="35">
        <v>0</v>
      </c>
      <c r="AZ13" s="35">
        <v>130.85</v>
      </c>
      <c r="BA13" s="35">
        <v>56.9</v>
      </c>
      <c r="BB13" s="35">
        <v>37.76</v>
      </c>
      <c r="BC13" s="35">
        <v>29.93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0.02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0.01</v>
      </c>
      <c r="BT13" s="35">
        <v>0</v>
      </c>
      <c r="BU13" s="35">
        <v>0</v>
      </c>
      <c r="BV13" s="35">
        <v>0.06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7.82</v>
      </c>
      <c r="CC13" s="34">
        <v>1.27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1.06</v>
      </c>
    </row>
    <row r="14" spans="1:96" s="28" customFormat="1">
      <c r="A14" s="28" t="str">
        <f>"36/10"</f>
        <v>36/10</v>
      </c>
      <c r="B14" s="29" t="s">
        <v>96</v>
      </c>
      <c r="C14" s="30" t="str">
        <f>"200"</f>
        <v>200</v>
      </c>
      <c r="D14" s="30">
        <v>3.87</v>
      </c>
      <c r="E14" s="30">
        <v>2.9</v>
      </c>
      <c r="F14" s="30">
        <v>3.48</v>
      </c>
      <c r="G14" s="30">
        <v>0.75</v>
      </c>
      <c r="H14" s="30">
        <v>15.43</v>
      </c>
      <c r="I14" s="30">
        <v>103.49265</v>
      </c>
      <c r="J14" s="31">
        <v>2.4500000000000002</v>
      </c>
      <c r="K14" s="31">
        <v>0</v>
      </c>
      <c r="L14" s="31">
        <v>0</v>
      </c>
      <c r="M14" s="31">
        <v>0</v>
      </c>
      <c r="N14" s="31">
        <v>13.45</v>
      </c>
      <c r="O14" s="31">
        <v>0.37</v>
      </c>
      <c r="P14" s="31">
        <v>1.61</v>
      </c>
      <c r="Q14" s="31">
        <v>0</v>
      </c>
      <c r="R14" s="31">
        <v>0</v>
      </c>
      <c r="S14" s="31">
        <v>0.3</v>
      </c>
      <c r="T14" s="31">
        <v>1.03</v>
      </c>
      <c r="U14" s="31">
        <v>50.75</v>
      </c>
      <c r="V14" s="31">
        <v>195.14</v>
      </c>
      <c r="W14" s="31">
        <v>111.5</v>
      </c>
      <c r="X14" s="31">
        <v>30.67</v>
      </c>
      <c r="Y14" s="31">
        <v>106.79</v>
      </c>
      <c r="Z14" s="31">
        <v>1.07</v>
      </c>
      <c r="AA14" s="31">
        <v>12</v>
      </c>
      <c r="AB14" s="31">
        <v>8.8000000000000007</v>
      </c>
      <c r="AC14" s="31">
        <v>22.15</v>
      </c>
      <c r="AD14" s="31">
        <v>0.02</v>
      </c>
      <c r="AE14" s="31">
        <v>0.03</v>
      </c>
      <c r="AF14" s="31">
        <v>0.13</v>
      </c>
      <c r="AG14" s="31">
        <v>0.15</v>
      </c>
      <c r="AH14" s="31">
        <v>1.1399999999999999</v>
      </c>
      <c r="AI14" s="31">
        <v>0.52</v>
      </c>
      <c r="AJ14" s="31">
        <v>0</v>
      </c>
      <c r="AK14" s="31">
        <v>153.22</v>
      </c>
      <c r="AL14" s="31">
        <v>151.34</v>
      </c>
      <c r="AM14" s="31">
        <v>259.44</v>
      </c>
      <c r="AN14" s="31">
        <v>208.68</v>
      </c>
      <c r="AO14" s="31">
        <v>69.56</v>
      </c>
      <c r="AP14" s="31">
        <v>122.2</v>
      </c>
      <c r="AQ14" s="31">
        <v>40.42</v>
      </c>
      <c r="AR14" s="31">
        <v>137.24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172.96</v>
      </c>
      <c r="BC14" s="31">
        <v>24.44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198.66</v>
      </c>
      <c r="CC14" s="30">
        <v>17.63</v>
      </c>
      <c r="CE14" s="28">
        <v>13.47</v>
      </c>
      <c r="CG14" s="28">
        <v>9</v>
      </c>
      <c r="CH14" s="28">
        <v>2</v>
      </c>
      <c r="CI14" s="28">
        <v>5.5</v>
      </c>
      <c r="CJ14" s="28">
        <v>575</v>
      </c>
      <c r="CK14" s="28">
        <v>210</v>
      </c>
      <c r="CL14" s="28">
        <v>392.5</v>
      </c>
      <c r="CM14" s="28">
        <v>13.72</v>
      </c>
      <c r="CN14" s="28">
        <v>3.72</v>
      </c>
      <c r="CO14" s="28">
        <v>8.7200000000000006</v>
      </c>
      <c r="CP14" s="28">
        <v>10</v>
      </c>
      <c r="CQ14" s="28">
        <v>0</v>
      </c>
      <c r="CR14" s="28">
        <v>10.68</v>
      </c>
    </row>
    <row r="15" spans="1:96" s="36" customFormat="1" ht="11.4">
      <c r="B15" s="37" t="s">
        <v>97</v>
      </c>
      <c r="C15" s="38"/>
      <c r="D15" s="38">
        <v>19.96</v>
      </c>
      <c r="E15" s="38">
        <v>14.95</v>
      </c>
      <c r="F15" s="38">
        <v>20.97</v>
      </c>
      <c r="G15" s="38">
        <v>1.66</v>
      </c>
      <c r="H15" s="38">
        <v>60.3</v>
      </c>
      <c r="I15" s="38">
        <v>503.64</v>
      </c>
      <c r="J15" s="39">
        <v>11.21</v>
      </c>
      <c r="K15" s="39">
        <v>0.19</v>
      </c>
      <c r="L15" s="39">
        <v>0</v>
      </c>
      <c r="M15" s="39">
        <v>0</v>
      </c>
      <c r="N15" s="39">
        <v>25.3</v>
      </c>
      <c r="O15" s="39">
        <v>32.24</v>
      </c>
      <c r="P15" s="39">
        <v>2.76</v>
      </c>
      <c r="Q15" s="39">
        <v>0</v>
      </c>
      <c r="R15" s="39">
        <v>0</v>
      </c>
      <c r="S15" s="39">
        <v>0.43</v>
      </c>
      <c r="T15" s="39">
        <v>3.9</v>
      </c>
      <c r="U15" s="39">
        <v>401.3</v>
      </c>
      <c r="V15" s="39">
        <v>517.87</v>
      </c>
      <c r="W15" s="39">
        <v>301.72000000000003</v>
      </c>
      <c r="X15" s="39">
        <v>77.34</v>
      </c>
      <c r="Y15" s="39">
        <v>389.76</v>
      </c>
      <c r="Z15" s="39">
        <v>3.31</v>
      </c>
      <c r="AA15" s="39">
        <v>162.38999999999999</v>
      </c>
      <c r="AB15" s="39">
        <v>78.94</v>
      </c>
      <c r="AC15" s="39">
        <v>259.58</v>
      </c>
      <c r="AD15" s="39">
        <v>0.61</v>
      </c>
      <c r="AE15" s="39">
        <v>0.19</v>
      </c>
      <c r="AF15" s="39">
        <v>0.55000000000000004</v>
      </c>
      <c r="AG15" s="39">
        <v>0.85</v>
      </c>
      <c r="AH15" s="39">
        <v>5.95</v>
      </c>
      <c r="AI15" s="39">
        <v>1.2</v>
      </c>
      <c r="AJ15" s="39">
        <v>0</v>
      </c>
      <c r="AK15" s="39">
        <v>1052.78</v>
      </c>
      <c r="AL15" s="39">
        <v>922.58</v>
      </c>
      <c r="AM15" s="39">
        <v>1765.49</v>
      </c>
      <c r="AN15" s="39">
        <v>1174.02</v>
      </c>
      <c r="AO15" s="39">
        <v>524.79999999999995</v>
      </c>
      <c r="AP15" s="39">
        <v>816.69</v>
      </c>
      <c r="AQ15" s="39">
        <v>287.98</v>
      </c>
      <c r="AR15" s="39">
        <v>963.82</v>
      </c>
      <c r="AS15" s="39">
        <v>746.55</v>
      </c>
      <c r="AT15" s="39">
        <v>704.73</v>
      </c>
      <c r="AU15" s="39">
        <v>1014</v>
      </c>
      <c r="AV15" s="39">
        <v>313.45</v>
      </c>
      <c r="AW15" s="39">
        <v>410.38</v>
      </c>
      <c r="AX15" s="39">
        <v>2104.0300000000002</v>
      </c>
      <c r="AY15" s="39">
        <v>8.5500000000000007</v>
      </c>
      <c r="AZ15" s="39">
        <v>581.91</v>
      </c>
      <c r="BA15" s="39">
        <v>812.52</v>
      </c>
      <c r="BB15" s="39">
        <v>860.87</v>
      </c>
      <c r="BC15" s="39">
        <v>322.48</v>
      </c>
      <c r="BD15" s="39">
        <v>0.22</v>
      </c>
      <c r="BE15" s="39">
        <v>0.1</v>
      </c>
      <c r="BF15" s="39">
        <v>0.05</v>
      </c>
      <c r="BG15" s="39">
        <v>0.12</v>
      </c>
      <c r="BH15" s="39">
        <v>0.14000000000000001</v>
      </c>
      <c r="BI15" s="39">
        <v>0.66</v>
      </c>
      <c r="BJ15" s="39">
        <v>0</v>
      </c>
      <c r="BK15" s="39">
        <v>1.92</v>
      </c>
      <c r="BL15" s="39">
        <v>0</v>
      </c>
      <c r="BM15" s="39">
        <v>0.57999999999999996</v>
      </c>
      <c r="BN15" s="39">
        <v>0</v>
      </c>
      <c r="BO15" s="39">
        <v>0</v>
      </c>
      <c r="BP15" s="39">
        <v>0</v>
      </c>
      <c r="BQ15" s="39">
        <v>0.13</v>
      </c>
      <c r="BR15" s="39">
        <v>0.2</v>
      </c>
      <c r="BS15" s="39">
        <v>1.65</v>
      </c>
      <c r="BT15" s="39">
        <v>0</v>
      </c>
      <c r="BU15" s="39">
        <v>0</v>
      </c>
      <c r="BV15" s="39">
        <v>0.51</v>
      </c>
      <c r="BW15" s="39">
        <v>0.01</v>
      </c>
      <c r="BX15" s="39">
        <v>0</v>
      </c>
      <c r="BY15" s="39">
        <v>0</v>
      </c>
      <c r="BZ15" s="39">
        <v>0</v>
      </c>
      <c r="CA15" s="39">
        <v>0</v>
      </c>
      <c r="CB15" s="39">
        <v>377.13</v>
      </c>
      <c r="CC15" s="38">
        <f>SUM($CC$10:$CC$14)</f>
        <v>84.039999999999992</v>
      </c>
      <c r="CD15" s="36">
        <f>$I$15/$I$51*100</f>
        <v>17.345005957997838</v>
      </c>
      <c r="CE15" s="36">
        <v>175.54</v>
      </c>
      <c r="CG15" s="36">
        <v>92.01</v>
      </c>
      <c r="CH15" s="36">
        <v>50.64</v>
      </c>
      <c r="CI15" s="36">
        <v>71.319999999999993</v>
      </c>
      <c r="CJ15" s="36">
        <v>2953.57</v>
      </c>
      <c r="CK15" s="36">
        <v>1233.28</v>
      </c>
      <c r="CL15" s="36">
        <v>2093.4299999999998</v>
      </c>
      <c r="CM15" s="36">
        <v>53.09</v>
      </c>
      <c r="CN15" s="36">
        <v>23.55</v>
      </c>
      <c r="CO15" s="36">
        <v>38.32</v>
      </c>
      <c r="CP15" s="36">
        <v>14.87</v>
      </c>
      <c r="CQ15" s="36">
        <v>0.5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>
      <c r="A17" s="32" t="str">
        <f>"16/1"</f>
        <v>16/1</v>
      </c>
      <c r="B17" s="33" t="s">
        <v>99</v>
      </c>
      <c r="C17" s="34" t="str">
        <f>"60"</f>
        <v>60</v>
      </c>
      <c r="D17" s="34">
        <v>0.75</v>
      </c>
      <c r="E17" s="34">
        <v>0</v>
      </c>
      <c r="F17" s="34">
        <v>0.06</v>
      </c>
      <c r="G17" s="34">
        <v>0.06</v>
      </c>
      <c r="H17" s="34">
        <v>7.14</v>
      </c>
      <c r="I17" s="34">
        <v>28.707649599999996</v>
      </c>
      <c r="J17" s="35">
        <v>0</v>
      </c>
      <c r="K17" s="35">
        <v>0</v>
      </c>
      <c r="L17" s="35">
        <v>0</v>
      </c>
      <c r="M17" s="35">
        <v>0</v>
      </c>
      <c r="N17" s="35">
        <v>5.63</v>
      </c>
      <c r="O17" s="35">
        <v>0.12</v>
      </c>
      <c r="P17" s="35">
        <v>1.39</v>
      </c>
      <c r="Q17" s="35">
        <v>0</v>
      </c>
      <c r="R17" s="35">
        <v>0</v>
      </c>
      <c r="S17" s="35">
        <v>0.17</v>
      </c>
      <c r="T17" s="35">
        <v>0.57999999999999996</v>
      </c>
      <c r="U17" s="35">
        <v>12.16</v>
      </c>
      <c r="V17" s="35">
        <v>115.69</v>
      </c>
      <c r="W17" s="35">
        <v>15.66</v>
      </c>
      <c r="X17" s="35">
        <v>21.97</v>
      </c>
      <c r="Y17" s="35">
        <v>31.8</v>
      </c>
      <c r="Z17" s="35">
        <v>0.41</v>
      </c>
      <c r="AA17" s="35">
        <v>0</v>
      </c>
      <c r="AB17" s="35">
        <v>6938.4</v>
      </c>
      <c r="AC17" s="35">
        <v>1180</v>
      </c>
      <c r="AD17" s="35">
        <v>0.24</v>
      </c>
      <c r="AE17" s="35">
        <v>0.03</v>
      </c>
      <c r="AF17" s="35">
        <v>0.04</v>
      </c>
      <c r="AG17" s="35">
        <v>0.57999999999999996</v>
      </c>
      <c r="AH17" s="35">
        <v>0.65</v>
      </c>
      <c r="AI17" s="35">
        <v>2.89</v>
      </c>
      <c r="AJ17" s="35">
        <v>0</v>
      </c>
      <c r="AK17" s="35">
        <v>24.86</v>
      </c>
      <c r="AL17" s="35">
        <v>20.239999999999998</v>
      </c>
      <c r="AM17" s="35">
        <v>25.44</v>
      </c>
      <c r="AN17" s="35">
        <v>21.97</v>
      </c>
      <c r="AO17" s="35">
        <v>5.2</v>
      </c>
      <c r="AP17" s="35">
        <v>18.5</v>
      </c>
      <c r="AQ17" s="35">
        <v>4.63</v>
      </c>
      <c r="AR17" s="35">
        <v>17.920000000000002</v>
      </c>
      <c r="AS17" s="35">
        <v>27.75</v>
      </c>
      <c r="AT17" s="35">
        <v>23.71</v>
      </c>
      <c r="AU17" s="35">
        <v>78.06</v>
      </c>
      <c r="AV17" s="35">
        <v>8.09</v>
      </c>
      <c r="AW17" s="35">
        <v>16.77</v>
      </c>
      <c r="AX17" s="35">
        <v>135.88</v>
      </c>
      <c r="AY17" s="35">
        <v>0</v>
      </c>
      <c r="AZ17" s="35">
        <v>17.350000000000001</v>
      </c>
      <c r="BA17" s="35">
        <v>19.079999999999998</v>
      </c>
      <c r="BB17" s="35">
        <v>10.41</v>
      </c>
      <c r="BC17" s="35">
        <v>6.94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  <c r="BU17" s="35">
        <v>0</v>
      </c>
      <c r="BV17" s="35">
        <v>0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51.92</v>
      </c>
      <c r="CC17" s="34">
        <v>6.03</v>
      </c>
      <c r="CE17" s="32">
        <v>1156.4000000000001</v>
      </c>
      <c r="CG17" s="32">
        <v>2.98</v>
      </c>
      <c r="CH17" s="32">
        <v>2.98</v>
      </c>
      <c r="CI17" s="32">
        <v>2.98</v>
      </c>
      <c r="CJ17" s="32">
        <v>512.98</v>
      </c>
      <c r="CK17" s="32">
        <v>120.7</v>
      </c>
      <c r="CL17" s="32">
        <v>316.83999999999997</v>
      </c>
      <c r="CM17" s="32">
        <v>2.06</v>
      </c>
      <c r="CN17" s="32">
        <v>1.23</v>
      </c>
      <c r="CO17" s="32">
        <v>1.64</v>
      </c>
      <c r="CP17" s="32">
        <v>1.8</v>
      </c>
      <c r="CQ17" s="32">
        <v>0</v>
      </c>
      <c r="CR17" s="32">
        <v>3.66</v>
      </c>
    </row>
    <row r="18" spans="1:96" s="32" customFormat="1">
      <c r="A18" s="32" t="str">
        <f>"16/2"</f>
        <v>16/2</v>
      </c>
      <c r="B18" s="33" t="s">
        <v>100</v>
      </c>
      <c r="C18" s="34" t="str">
        <f>"200"</f>
        <v>200</v>
      </c>
      <c r="D18" s="34">
        <v>4.7</v>
      </c>
      <c r="E18" s="34">
        <v>0</v>
      </c>
      <c r="F18" s="34">
        <v>4.38</v>
      </c>
      <c r="G18" s="34">
        <v>4.38</v>
      </c>
      <c r="H18" s="34">
        <v>18.25</v>
      </c>
      <c r="I18" s="34">
        <v>127.53950799999997</v>
      </c>
      <c r="J18" s="35">
        <v>0.57999999999999996</v>
      </c>
      <c r="K18" s="35">
        <v>2.6</v>
      </c>
      <c r="L18" s="35">
        <v>0</v>
      </c>
      <c r="M18" s="35">
        <v>0</v>
      </c>
      <c r="N18" s="35">
        <v>1.81</v>
      </c>
      <c r="O18" s="35">
        <v>13.93</v>
      </c>
      <c r="P18" s="35">
        <v>2.52</v>
      </c>
      <c r="Q18" s="35">
        <v>0</v>
      </c>
      <c r="R18" s="35">
        <v>0</v>
      </c>
      <c r="S18" s="35">
        <v>0.12</v>
      </c>
      <c r="T18" s="35">
        <v>1.84</v>
      </c>
      <c r="U18" s="35">
        <v>313.64999999999998</v>
      </c>
      <c r="V18" s="35">
        <v>410.88</v>
      </c>
      <c r="W18" s="35">
        <v>23.92</v>
      </c>
      <c r="X18" s="35">
        <v>25.53</v>
      </c>
      <c r="Y18" s="35">
        <v>65.55</v>
      </c>
      <c r="Z18" s="35">
        <v>1.61</v>
      </c>
      <c r="AA18" s="35">
        <v>0</v>
      </c>
      <c r="AB18" s="35">
        <v>10.44</v>
      </c>
      <c r="AC18" s="35">
        <v>1.82</v>
      </c>
      <c r="AD18" s="35">
        <v>1.91</v>
      </c>
      <c r="AE18" s="35">
        <v>0.18</v>
      </c>
      <c r="AF18" s="35">
        <v>0.06</v>
      </c>
      <c r="AG18" s="35">
        <v>0.89</v>
      </c>
      <c r="AH18" s="35">
        <v>2.09</v>
      </c>
      <c r="AI18" s="35">
        <v>4.32</v>
      </c>
      <c r="AJ18" s="35">
        <v>0</v>
      </c>
      <c r="AK18" s="35">
        <v>170.62</v>
      </c>
      <c r="AL18" s="35">
        <v>190.52</v>
      </c>
      <c r="AM18" s="35">
        <v>283.22000000000003</v>
      </c>
      <c r="AN18" s="35">
        <v>272.44</v>
      </c>
      <c r="AO18" s="35">
        <v>37.04</v>
      </c>
      <c r="AP18" s="35">
        <v>151.31</v>
      </c>
      <c r="AQ18" s="35">
        <v>50.57</v>
      </c>
      <c r="AR18" s="35">
        <v>178.46</v>
      </c>
      <c r="AS18" s="35">
        <v>171.11</v>
      </c>
      <c r="AT18" s="35">
        <v>331.8</v>
      </c>
      <c r="AU18" s="35">
        <v>383.5</v>
      </c>
      <c r="AV18" s="35">
        <v>79</v>
      </c>
      <c r="AW18" s="35">
        <v>169.05</v>
      </c>
      <c r="AX18" s="35">
        <v>605.34</v>
      </c>
      <c r="AY18" s="35">
        <v>0</v>
      </c>
      <c r="AZ18" s="35">
        <v>118.19</v>
      </c>
      <c r="BA18" s="35">
        <v>144.47</v>
      </c>
      <c r="BB18" s="35">
        <v>122.89</v>
      </c>
      <c r="BC18" s="35">
        <v>45.57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0.31</v>
      </c>
      <c r="BL18" s="35">
        <v>0</v>
      </c>
      <c r="BM18" s="35">
        <v>0.23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1.07</v>
      </c>
      <c r="BT18" s="35">
        <v>0</v>
      </c>
      <c r="BU18" s="35">
        <v>0</v>
      </c>
      <c r="BV18" s="35">
        <v>2.5</v>
      </c>
      <c r="BW18" s="35">
        <v>0.02</v>
      </c>
      <c r="BX18" s="35">
        <v>0</v>
      </c>
      <c r="BY18" s="35">
        <v>0</v>
      </c>
      <c r="BZ18" s="35">
        <v>0</v>
      </c>
      <c r="CA18" s="35">
        <v>0</v>
      </c>
      <c r="CB18" s="35">
        <v>184.43</v>
      </c>
      <c r="CC18" s="34">
        <v>8.7200000000000006</v>
      </c>
      <c r="CE18" s="32">
        <v>1.74</v>
      </c>
      <c r="CG18" s="32">
        <v>39.54</v>
      </c>
      <c r="CH18" s="32">
        <v>21.82</v>
      </c>
      <c r="CI18" s="32">
        <v>30.68</v>
      </c>
      <c r="CJ18" s="32">
        <v>1108.26</v>
      </c>
      <c r="CK18" s="32">
        <v>601.46</v>
      </c>
      <c r="CL18" s="32">
        <v>854.86</v>
      </c>
      <c r="CM18" s="32">
        <v>44.4</v>
      </c>
      <c r="CN18" s="32">
        <v>22.65</v>
      </c>
      <c r="CO18" s="32">
        <v>33.53</v>
      </c>
      <c r="CP18" s="32">
        <v>0</v>
      </c>
      <c r="CQ18" s="32">
        <v>0.8</v>
      </c>
      <c r="CR18" s="32">
        <v>5.28</v>
      </c>
    </row>
    <row r="19" spans="1:96" s="32" customFormat="1">
      <c r="A19" s="32" t="str">
        <f>"39/3"</f>
        <v>39/3</v>
      </c>
      <c r="B19" s="33" t="s">
        <v>101</v>
      </c>
      <c r="C19" s="34" t="str">
        <f>"150"</f>
        <v>150</v>
      </c>
      <c r="D19" s="34">
        <v>6.58</v>
      </c>
      <c r="E19" s="34">
        <v>0</v>
      </c>
      <c r="F19" s="34">
        <v>1.72</v>
      </c>
      <c r="G19" s="34">
        <v>1.72</v>
      </c>
      <c r="H19" s="34">
        <v>34.47</v>
      </c>
      <c r="I19" s="34">
        <v>170.91364949999999</v>
      </c>
      <c r="J19" s="35">
        <v>0.32</v>
      </c>
      <c r="K19" s="35">
        <v>0</v>
      </c>
      <c r="L19" s="35">
        <v>0</v>
      </c>
      <c r="M19" s="35">
        <v>0</v>
      </c>
      <c r="N19" s="35">
        <v>0.73</v>
      </c>
      <c r="O19" s="35">
        <v>28.03</v>
      </c>
      <c r="P19" s="35">
        <v>5.72</v>
      </c>
      <c r="Q19" s="35">
        <v>0</v>
      </c>
      <c r="R19" s="35">
        <v>0</v>
      </c>
      <c r="S19" s="35">
        <v>0</v>
      </c>
      <c r="T19" s="35">
        <v>1.65</v>
      </c>
      <c r="U19" s="35">
        <v>289</v>
      </c>
      <c r="V19" s="35">
        <v>200.39</v>
      </c>
      <c r="W19" s="35">
        <v>13.01</v>
      </c>
      <c r="X19" s="35">
        <v>101.33</v>
      </c>
      <c r="Y19" s="35">
        <v>148.1</v>
      </c>
      <c r="Z19" s="35">
        <v>3.48</v>
      </c>
      <c r="AA19" s="35">
        <v>0</v>
      </c>
      <c r="AB19" s="35">
        <v>4.79</v>
      </c>
      <c r="AC19" s="35">
        <v>1.07</v>
      </c>
      <c r="AD19" s="35">
        <v>0.43</v>
      </c>
      <c r="AE19" s="35">
        <v>0.19</v>
      </c>
      <c r="AF19" s="35">
        <v>0.1</v>
      </c>
      <c r="AG19" s="35">
        <v>1.9</v>
      </c>
      <c r="AH19" s="35">
        <v>3.83</v>
      </c>
      <c r="AI19" s="35">
        <v>0</v>
      </c>
      <c r="AJ19" s="35">
        <v>0</v>
      </c>
      <c r="AK19" s="35">
        <v>307.89</v>
      </c>
      <c r="AL19" s="35">
        <v>240.05</v>
      </c>
      <c r="AM19" s="35">
        <v>388.78</v>
      </c>
      <c r="AN19" s="35">
        <v>276.58</v>
      </c>
      <c r="AO19" s="35">
        <v>166.99</v>
      </c>
      <c r="AP19" s="35">
        <v>208.74</v>
      </c>
      <c r="AQ19" s="35">
        <v>93.93</v>
      </c>
      <c r="AR19" s="35">
        <v>308.94</v>
      </c>
      <c r="AS19" s="35">
        <v>302.67</v>
      </c>
      <c r="AT19" s="35">
        <v>584.47</v>
      </c>
      <c r="AU19" s="35">
        <v>575.08000000000004</v>
      </c>
      <c r="AV19" s="35">
        <v>156.56</v>
      </c>
      <c r="AW19" s="35">
        <v>375.73</v>
      </c>
      <c r="AX19" s="35">
        <v>1179.3800000000001</v>
      </c>
      <c r="AY19" s="35">
        <v>0</v>
      </c>
      <c r="AZ19" s="35">
        <v>260.93</v>
      </c>
      <c r="BA19" s="35">
        <v>316.24</v>
      </c>
      <c r="BB19" s="35">
        <v>224.4</v>
      </c>
      <c r="BC19" s="35">
        <v>172.21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0.01</v>
      </c>
      <c r="BJ19" s="35">
        <v>0</v>
      </c>
      <c r="BK19" s="35">
        <v>0.28000000000000003</v>
      </c>
      <c r="BL19" s="35">
        <v>0</v>
      </c>
      <c r="BM19" s="35">
        <v>0.02</v>
      </c>
      <c r="BN19" s="35">
        <v>0.01</v>
      </c>
      <c r="BO19" s="35">
        <v>0</v>
      </c>
      <c r="BP19" s="35">
        <v>0</v>
      </c>
      <c r="BQ19" s="35">
        <v>0</v>
      </c>
      <c r="BR19" s="35">
        <v>0.01</v>
      </c>
      <c r="BS19" s="35">
        <v>0.56000000000000005</v>
      </c>
      <c r="BT19" s="35">
        <v>0.01</v>
      </c>
      <c r="BU19" s="35">
        <v>0</v>
      </c>
      <c r="BV19" s="35">
        <v>0.55000000000000004</v>
      </c>
      <c r="BW19" s="35">
        <v>0.05</v>
      </c>
      <c r="BX19" s="35">
        <v>0</v>
      </c>
      <c r="BY19" s="35">
        <v>0</v>
      </c>
      <c r="BZ19" s="35">
        <v>0</v>
      </c>
      <c r="CA19" s="35">
        <v>0</v>
      </c>
      <c r="CB19" s="35">
        <v>87.71</v>
      </c>
      <c r="CC19" s="34">
        <v>4.4800000000000004</v>
      </c>
      <c r="CE19" s="32">
        <v>0.8</v>
      </c>
      <c r="CG19" s="32">
        <v>33.36</v>
      </c>
      <c r="CH19" s="32">
        <v>18.36</v>
      </c>
      <c r="CI19" s="32">
        <v>25.86</v>
      </c>
      <c r="CJ19" s="32">
        <v>2085.3200000000002</v>
      </c>
      <c r="CK19" s="32">
        <v>1026.8</v>
      </c>
      <c r="CL19" s="32">
        <v>1556.06</v>
      </c>
      <c r="CM19" s="32">
        <v>30.49</v>
      </c>
      <c r="CN19" s="32">
        <v>20.28</v>
      </c>
      <c r="CO19" s="32">
        <v>25.39</v>
      </c>
      <c r="CP19" s="32">
        <v>0</v>
      </c>
      <c r="CQ19" s="32">
        <v>0.75</v>
      </c>
      <c r="CR19" s="32">
        <v>2.72</v>
      </c>
    </row>
    <row r="20" spans="1:96" s="32" customFormat="1">
      <c r="A20" s="32" t="str">
        <f>"16/10"</f>
        <v>16/10</v>
      </c>
      <c r="B20" s="33" t="s">
        <v>102</v>
      </c>
      <c r="C20" s="34" t="str">
        <f>"90"</f>
        <v>90</v>
      </c>
      <c r="D20" s="34">
        <v>11.25</v>
      </c>
      <c r="E20" s="34">
        <v>10.45</v>
      </c>
      <c r="F20" s="34">
        <v>13.03</v>
      </c>
      <c r="G20" s="34">
        <v>1.7</v>
      </c>
      <c r="H20" s="34">
        <v>5.58</v>
      </c>
      <c r="I20" s="34">
        <v>184.88234</v>
      </c>
      <c r="J20" s="35">
        <v>4.09</v>
      </c>
      <c r="K20" s="35">
        <v>1.3</v>
      </c>
      <c r="L20" s="35">
        <v>0</v>
      </c>
      <c r="M20" s="35">
        <v>0</v>
      </c>
      <c r="N20" s="35">
        <v>0.82</v>
      </c>
      <c r="O20" s="35">
        <v>4.57</v>
      </c>
      <c r="P20" s="35">
        <v>0.2</v>
      </c>
      <c r="Q20" s="35">
        <v>0</v>
      </c>
      <c r="R20" s="35">
        <v>0</v>
      </c>
      <c r="S20" s="35">
        <v>0.11</v>
      </c>
      <c r="T20" s="35">
        <v>1.45</v>
      </c>
      <c r="U20" s="35">
        <v>61.17</v>
      </c>
      <c r="V20" s="35">
        <v>47.67</v>
      </c>
      <c r="W20" s="35">
        <v>28.36</v>
      </c>
      <c r="X20" s="35">
        <v>4.28</v>
      </c>
      <c r="Y20" s="35">
        <v>55.97</v>
      </c>
      <c r="Z20" s="35">
        <v>0.74</v>
      </c>
      <c r="AA20" s="35">
        <v>39.229999999999997</v>
      </c>
      <c r="AB20" s="35">
        <v>16.899999999999999</v>
      </c>
      <c r="AC20" s="35">
        <v>74.23</v>
      </c>
      <c r="AD20" s="35">
        <v>1.27</v>
      </c>
      <c r="AE20" s="35">
        <v>0.02</v>
      </c>
      <c r="AF20" s="35">
        <v>7.0000000000000007E-2</v>
      </c>
      <c r="AG20" s="35">
        <v>2.7</v>
      </c>
      <c r="AH20" s="35">
        <v>8.2100000000000009</v>
      </c>
      <c r="AI20" s="35">
        <v>0.03</v>
      </c>
      <c r="AJ20" s="35">
        <v>0</v>
      </c>
      <c r="AK20" s="35">
        <v>672.99</v>
      </c>
      <c r="AL20" s="35">
        <v>682.57</v>
      </c>
      <c r="AM20" s="35">
        <v>1029.81</v>
      </c>
      <c r="AN20" s="35">
        <v>1146.4000000000001</v>
      </c>
      <c r="AO20" s="35">
        <v>317.77</v>
      </c>
      <c r="AP20" s="35">
        <v>579.41</v>
      </c>
      <c r="AQ20" s="35">
        <v>46.9</v>
      </c>
      <c r="AR20" s="35">
        <v>605.1</v>
      </c>
      <c r="AS20" s="35">
        <v>113.78</v>
      </c>
      <c r="AT20" s="35">
        <v>133.33000000000001</v>
      </c>
      <c r="AU20" s="35">
        <v>193.24</v>
      </c>
      <c r="AV20" s="35">
        <v>339.19</v>
      </c>
      <c r="AW20" s="35">
        <v>77.55</v>
      </c>
      <c r="AX20" s="35">
        <v>502.64</v>
      </c>
      <c r="AY20" s="35">
        <v>0.76</v>
      </c>
      <c r="AZ20" s="35">
        <v>166.32</v>
      </c>
      <c r="BA20" s="35">
        <v>159.11000000000001</v>
      </c>
      <c r="BB20" s="35">
        <v>427.35</v>
      </c>
      <c r="BC20" s="35">
        <v>163.74</v>
      </c>
      <c r="BD20" s="35">
        <v>0</v>
      </c>
      <c r="BE20" s="35">
        <v>0</v>
      </c>
      <c r="BF20" s="35">
        <v>0.01</v>
      </c>
      <c r="BG20" s="35">
        <v>0.03</v>
      </c>
      <c r="BH20" s="35">
        <v>0.03</v>
      </c>
      <c r="BI20" s="35">
        <v>7.0000000000000007E-2</v>
      </c>
      <c r="BJ20" s="35">
        <v>0.01</v>
      </c>
      <c r="BK20" s="35">
        <v>0.28000000000000003</v>
      </c>
      <c r="BL20" s="35">
        <v>0.01</v>
      </c>
      <c r="BM20" s="35">
        <v>0.16</v>
      </c>
      <c r="BN20" s="35">
        <v>0.01</v>
      </c>
      <c r="BO20" s="35">
        <v>0.01</v>
      </c>
      <c r="BP20" s="35">
        <v>0</v>
      </c>
      <c r="BQ20" s="35">
        <v>0.01</v>
      </c>
      <c r="BR20" s="35">
        <v>0.01</v>
      </c>
      <c r="BS20" s="35">
        <v>0.57999999999999996</v>
      </c>
      <c r="BT20" s="35">
        <v>0</v>
      </c>
      <c r="BU20" s="35">
        <v>0</v>
      </c>
      <c r="BV20" s="35">
        <v>1.01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69.44</v>
      </c>
      <c r="CC20" s="34">
        <v>45.01</v>
      </c>
      <c r="CE20" s="32">
        <v>42.04</v>
      </c>
      <c r="CG20" s="32">
        <v>15.22</v>
      </c>
      <c r="CH20" s="32">
        <v>8.34</v>
      </c>
      <c r="CI20" s="32">
        <v>11.78</v>
      </c>
      <c r="CJ20" s="32">
        <v>424.33</v>
      </c>
      <c r="CK20" s="32">
        <v>207.84</v>
      </c>
      <c r="CL20" s="32">
        <v>316.08999999999997</v>
      </c>
      <c r="CM20" s="32">
        <v>3.45</v>
      </c>
      <c r="CN20" s="32">
        <v>2.6</v>
      </c>
      <c r="CO20" s="32">
        <v>3.03</v>
      </c>
      <c r="CP20" s="32">
        <v>0</v>
      </c>
      <c r="CQ20" s="32">
        <v>0.5</v>
      </c>
      <c r="CR20" s="32">
        <v>27.42</v>
      </c>
    </row>
    <row r="21" spans="1:96" s="32" customFormat="1">
      <c r="A21" s="32" t="str">
        <f>"601"</f>
        <v>601</v>
      </c>
      <c r="B21" s="33" t="s">
        <v>103</v>
      </c>
      <c r="C21" s="34" t="str">
        <f>"30"</f>
        <v>30</v>
      </c>
      <c r="D21" s="34">
        <v>0.43</v>
      </c>
      <c r="E21" s="34">
        <v>0</v>
      </c>
      <c r="F21" s="34">
        <v>0.89</v>
      </c>
      <c r="G21" s="34">
        <v>0.03</v>
      </c>
      <c r="H21" s="34">
        <v>1.74</v>
      </c>
      <c r="I21" s="34">
        <v>16.849643977499998</v>
      </c>
      <c r="J21" s="35">
        <v>0.68</v>
      </c>
      <c r="K21" s="35">
        <v>0</v>
      </c>
      <c r="L21" s="35">
        <v>0</v>
      </c>
      <c r="M21" s="35">
        <v>0</v>
      </c>
      <c r="N21" s="35">
        <v>0.39</v>
      </c>
      <c r="O21" s="35">
        <v>1.27</v>
      </c>
      <c r="P21" s="35">
        <v>7.0000000000000007E-2</v>
      </c>
      <c r="Q21" s="35">
        <v>0</v>
      </c>
      <c r="R21" s="35">
        <v>0</v>
      </c>
      <c r="S21" s="35">
        <v>0.08</v>
      </c>
      <c r="T21" s="35">
        <v>0.56999999999999995</v>
      </c>
      <c r="U21" s="35">
        <v>196.75</v>
      </c>
      <c r="V21" s="35">
        <v>15.83</v>
      </c>
      <c r="W21" s="35">
        <v>7.2</v>
      </c>
      <c r="X21" s="35">
        <v>1.27</v>
      </c>
      <c r="Y21" s="35">
        <v>5.79</v>
      </c>
      <c r="Z21" s="35">
        <v>0.06</v>
      </c>
      <c r="AA21" s="35">
        <v>2.7</v>
      </c>
      <c r="AB21" s="35">
        <v>14.88</v>
      </c>
      <c r="AC21" s="35">
        <v>10.73</v>
      </c>
      <c r="AD21" s="35">
        <v>7.0000000000000007E-2</v>
      </c>
      <c r="AE21" s="35">
        <v>0</v>
      </c>
      <c r="AF21" s="35">
        <v>0.01</v>
      </c>
      <c r="AG21" s="35">
        <v>0.04</v>
      </c>
      <c r="AH21" s="35">
        <v>0.14000000000000001</v>
      </c>
      <c r="AI21" s="35">
        <v>0.17</v>
      </c>
      <c r="AJ21" s="35">
        <v>0</v>
      </c>
      <c r="AK21" s="35">
        <v>9.36</v>
      </c>
      <c r="AL21" s="35">
        <v>8.5500000000000007</v>
      </c>
      <c r="AM21" s="35">
        <v>16.02</v>
      </c>
      <c r="AN21" s="35">
        <v>4.97</v>
      </c>
      <c r="AO21" s="35">
        <v>3.04</v>
      </c>
      <c r="AP21" s="35">
        <v>6.18</v>
      </c>
      <c r="AQ21" s="35">
        <v>1.99</v>
      </c>
      <c r="AR21" s="35">
        <v>9.94</v>
      </c>
      <c r="AS21" s="35">
        <v>6.56</v>
      </c>
      <c r="AT21" s="35">
        <v>7.95</v>
      </c>
      <c r="AU21" s="35">
        <v>6.76</v>
      </c>
      <c r="AV21" s="35">
        <v>3.98</v>
      </c>
      <c r="AW21" s="35">
        <v>6.96</v>
      </c>
      <c r="AX21" s="35">
        <v>61.23</v>
      </c>
      <c r="AY21" s="35">
        <v>0</v>
      </c>
      <c r="AZ21" s="35">
        <v>19.28</v>
      </c>
      <c r="BA21" s="35">
        <v>9.94</v>
      </c>
      <c r="BB21" s="35">
        <v>4.97</v>
      </c>
      <c r="BC21" s="35">
        <v>3.98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0.01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29.26</v>
      </c>
      <c r="CC21" s="34">
        <v>3.4</v>
      </c>
      <c r="CE21" s="32">
        <v>5.18</v>
      </c>
      <c r="CG21" s="32">
        <v>156.44</v>
      </c>
      <c r="CH21" s="32">
        <v>81.44</v>
      </c>
      <c r="CI21" s="32">
        <v>118.94</v>
      </c>
      <c r="CJ21" s="32">
        <v>712.06</v>
      </c>
      <c r="CK21" s="32">
        <v>293.56</v>
      </c>
      <c r="CL21" s="32">
        <v>502.81</v>
      </c>
      <c r="CM21" s="32">
        <v>39.67</v>
      </c>
      <c r="CN21" s="32">
        <v>23.67</v>
      </c>
      <c r="CO21" s="32">
        <v>31.84</v>
      </c>
      <c r="CP21" s="32">
        <v>0</v>
      </c>
      <c r="CQ21" s="32">
        <v>0.5</v>
      </c>
      <c r="CR21" s="32">
        <v>2.06</v>
      </c>
    </row>
    <row r="22" spans="1:96" s="32" customFormat="1">
      <c r="A22" s="32" t="str">
        <f>"2"</f>
        <v>2</v>
      </c>
      <c r="B22" s="33" t="s">
        <v>95</v>
      </c>
      <c r="C22" s="34" t="str">
        <f>"44,6"</f>
        <v>44,6</v>
      </c>
      <c r="D22" s="34">
        <v>2.95</v>
      </c>
      <c r="E22" s="34">
        <v>0</v>
      </c>
      <c r="F22" s="34">
        <v>0.28999999999999998</v>
      </c>
      <c r="G22" s="34">
        <v>0.28999999999999998</v>
      </c>
      <c r="H22" s="34">
        <v>20.92</v>
      </c>
      <c r="I22" s="34">
        <v>99.85984599999999</v>
      </c>
      <c r="J22" s="35">
        <v>0</v>
      </c>
      <c r="K22" s="35">
        <v>0</v>
      </c>
      <c r="L22" s="35">
        <v>0</v>
      </c>
      <c r="M22" s="35">
        <v>0</v>
      </c>
      <c r="N22" s="35">
        <v>0.49</v>
      </c>
      <c r="O22" s="35">
        <v>20.34</v>
      </c>
      <c r="P22" s="35">
        <v>0.09</v>
      </c>
      <c r="Q22" s="35">
        <v>0</v>
      </c>
      <c r="R22" s="35">
        <v>0</v>
      </c>
      <c r="S22" s="35">
        <v>0</v>
      </c>
      <c r="T22" s="35">
        <v>0.8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142.4</v>
      </c>
      <c r="AL22" s="35">
        <v>148.22</v>
      </c>
      <c r="AM22" s="35">
        <v>226.99</v>
      </c>
      <c r="AN22" s="35">
        <v>75.28</v>
      </c>
      <c r="AO22" s="35">
        <v>44.62</v>
      </c>
      <c r="AP22" s="35">
        <v>89.24</v>
      </c>
      <c r="AQ22" s="35">
        <v>33.76</v>
      </c>
      <c r="AR22" s="35">
        <v>161.41999999999999</v>
      </c>
      <c r="AS22" s="35">
        <v>100.11</v>
      </c>
      <c r="AT22" s="35">
        <v>139.69</v>
      </c>
      <c r="AU22" s="35">
        <v>115.24</v>
      </c>
      <c r="AV22" s="35">
        <v>60.53</v>
      </c>
      <c r="AW22" s="35">
        <v>107.09</v>
      </c>
      <c r="AX22" s="35">
        <v>895.55</v>
      </c>
      <c r="AY22" s="35">
        <v>0</v>
      </c>
      <c r="AZ22" s="35">
        <v>291.79000000000002</v>
      </c>
      <c r="BA22" s="35">
        <v>126.88</v>
      </c>
      <c r="BB22" s="35">
        <v>84.2</v>
      </c>
      <c r="BC22" s="35">
        <v>66.739999999999995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0.12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17.440000000000001</v>
      </c>
      <c r="CC22" s="34">
        <v>2.83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2.36</v>
      </c>
    </row>
    <row r="23" spans="1:96" s="32" customFormat="1">
      <c r="A23" s="32" t="str">
        <f>"3"</f>
        <v>3</v>
      </c>
      <c r="B23" s="33" t="s">
        <v>104</v>
      </c>
      <c r="C23" s="34" t="str">
        <f>"30"</f>
        <v>30</v>
      </c>
      <c r="D23" s="34">
        <v>1.98</v>
      </c>
      <c r="E23" s="34">
        <v>0</v>
      </c>
      <c r="F23" s="34">
        <v>0.36</v>
      </c>
      <c r="G23" s="34">
        <v>0.36</v>
      </c>
      <c r="H23" s="34">
        <v>12.51</v>
      </c>
      <c r="I23" s="34">
        <v>58.013999999999996</v>
      </c>
      <c r="J23" s="35">
        <v>0.06</v>
      </c>
      <c r="K23" s="35">
        <v>0</v>
      </c>
      <c r="L23" s="35">
        <v>0</v>
      </c>
      <c r="M23" s="35">
        <v>0</v>
      </c>
      <c r="N23" s="35">
        <v>0.36</v>
      </c>
      <c r="O23" s="35">
        <v>9.66</v>
      </c>
      <c r="P23" s="35">
        <v>2.4900000000000002</v>
      </c>
      <c r="Q23" s="35">
        <v>0</v>
      </c>
      <c r="R23" s="35">
        <v>0</v>
      </c>
      <c r="S23" s="35">
        <v>0.3</v>
      </c>
      <c r="T23" s="35">
        <v>0.75</v>
      </c>
      <c r="U23" s="35">
        <v>183</v>
      </c>
      <c r="V23" s="35">
        <v>73.5</v>
      </c>
      <c r="W23" s="35">
        <v>10.5</v>
      </c>
      <c r="X23" s="35">
        <v>14.1</v>
      </c>
      <c r="Y23" s="35">
        <v>47.4</v>
      </c>
      <c r="Z23" s="35">
        <v>1.17</v>
      </c>
      <c r="AA23" s="35">
        <v>0</v>
      </c>
      <c r="AB23" s="35">
        <v>1.5</v>
      </c>
      <c r="AC23" s="35">
        <v>0.3</v>
      </c>
      <c r="AD23" s="35">
        <v>0.42</v>
      </c>
      <c r="AE23" s="35">
        <v>0.05</v>
      </c>
      <c r="AF23" s="35">
        <v>0.02</v>
      </c>
      <c r="AG23" s="35">
        <v>0.21</v>
      </c>
      <c r="AH23" s="35">
        <v>0.6</v>
      </c>
      <c r="AI23" s="35">
        <v>0</v>
      </c>
      <c r="AJ23" s="35">
        <v>0</v>
      </c>
      <c r="AK23" s="35">
        <v>96.6</v>
      </c>
      <c r="AL23" s="35">
        <v>74.400000000000006</v>
      </c>
      <c r="AM23" s="35">
        <v>128.1</v>
      </c>
      <c r="AN23" s="35">
        <v>66.900000000000006</v>
      </c>
      <c r="AO23" s="35">
        <v>27.9</v>
      </c>
      <c r="AP23" s="35">
        <v>59.4</v>
      </c>
      <c r="AQ23" s="35">
        <v>24</v>
      </c>
      <c r="AR23" s="35">
        <v>111.3</v>
      </c>
      <c r="AS23" s="35">
        <v>89.1</v>
      </c>
      <c r="AT23" s="35">
        <v>87.3</v>
      </c>
      <c r="AU23" s="35">
        <v>139.19999999999999</v>
      </c>
      <c r="AV23" s="35">
        <v>37.200000000000003</v>
      </c>
      <c r="AW23" s="35">
        <v>93</v>
      </c>
      <c r="AX23" s="35">
        <v>458.7</v>
      </c>
      <c r="AY23" s="35">
        <v>0</v>
      </c>
      <c r="AZ23" s="35">
        <v>157.80000000000001</v>
      </c>
      <c r="BA23" s="35">
        <v>87.3</v>
      </c>
      <c r="BB23" s="35">
        <v>54</v>
      </c>
      <c r="BC23" s="35">
        <v>39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0.04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0.03</v>
      </c>
      <c r="BT23" s="35">
        <v>0</v>
      </c>
      <c r="BU23" s="35">
        <v>0</v>
      </c>
      <c r="BV23" s="35">
        <v>0.14000000000000001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14.1</v>
      </c>
      <c r="CC23" s="34">
        <v>1.96</v>
      </c>
      <c r="CE23" s="32">
        <v>0.25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1.64</v>
      </c>
    </row>
    <row r="24" spans="1:96" s="28" customFormat="1" ht="24">
      <c r="A24" s="28" t="str">
        <f>"29/11"</f>
        <v>29/11</v>
      </c>
      <c r="B24" s="29" t="s">
        <v>105</v>
      </c>
      <c r="C24" s="30" t="str">
        <f>"200"</f>
        <v>200</v>
      </c>
      <c r="D24" s="30">
        <v>0.28999999999999998</v>
      </c>
      <c r="E24" s="30">
        <v>0</v>
      </c>
      <c r="F24" s="30">
        <v>7.0000000000000007E-2</v>
      </c>
      <c r="G24" s="30">
        <v>7.0000000000000007E-2</v>
      </c>
      <c r="H24" s="30">
        <v>7.49</v>
      </c>
      <c r="I24" s="30">
        <v>30.103196000000001</v>
      </c>
      <c r="J24" s="31">
        <v>0</v>
      </c>
      <c r="K24" s="31">
        <v>0</v>
      </c>
      <c r="L24" s="31">
        <v>0</v>
      </c>
      <c r="M24" s="31">
        <v>0</v>
      </c>
      <c r="N24" s="31">
        <v>7.09</v>
      </c>
      <c r="O24" s="31">
        <v>0</v>
      </c>
      <c r="P24" s="31">
        <v>0.4</v>
      </c>
      <c r="Q24" s="31">
        <v>0</v>
      </c>
      <c r="R24" s="31">
        <v>0</v>
      </c>
      <c r="S24" s="31">
        <v>0.2</v>
      </c>
      <c r="T24" s="31">
        <v>0.13</v>
      </c>
      <c r="U24" s="31">
        <v>1.99</v>
      </c>
      <c r="V24" s="31">
        <v>29.43</v>
      </c>
      <c r="W24" s="31">
        <v>5.12</v>
      </c>
      <c r="X24" s="31">
        <v>1.85</v>
      </c>
      <c r="Y24" s="31">
        <v>3.21</v>
      </c>
      <c r="Z24" s="31">
        <v>0.06</v>
      </c>
      <c r="AA24" s="31">
        <v>0</v>
      </c>
      <c r="AB24" s="31">
        <v>6.75</v>
      </c>
      <c r="AC24" s="31">
        <v>1.2</v>
      </c>
      <c r="AD24" s="31">
        <v>0.03</v>
      </c>
      <c r="AE24" s="31">
        <v>0.01</v>
      </c>
      <c r="AF24" s="31">
        <v>0</v>
      </c>
      <c r="AG24" s="31">
        <v>0.03</v>
      </c>
      <c r="AH24" s="31">
        <v>0.05</v>
      </c>
      <c r="AI24" s="31">
        <v>3.6</v>
      </c>
      <c r="AJ24" s="31">
        <v>0</v>
      </c>
      <c r="AK24" s="31">
        <v>5.15</v>
      </c>
      <c r="AL24" s="31">
        <v>3.97</v>
      </c>
      <c r="AM24" s="31">
        <v>2.94</v>
      </c>
      <c r="AN24" s="31">
        <v>5.29</v>
      </c>
      <c r="AO24" s="31">
        <v>1.91</v>
      </c>
      <c r="AP24" s="31">
        <v>1.91</v>
      </c>
      <c r="AQ24" s="31">
        <v>0.88</v>
      </c>
      <c r="AR24" s="31">
        <v>3.97</v>
      </c>
      <c r="AS24" s="31">
        <v>6.32</v>
      </c>
      <c r="AT24" s="31">
        <v>8.23</v>
      </c>
      <c r="AU24" s="31">
        <v>14.55</v>
      </c>
      <c r="AV24" s="31">
        <v>2.21</v>
      </c>
      <c r="AW24" s="31">
        <v>12.05</v>
      </c>
      <c r="AX24" s="31">
        <v>12.05</v>
      </c>
      <c r="AY24" s="31">
        <v>0</v>
      </c>
      <c r="AZ24" s="31">
        <v>5.88</v>
      </c>
      <c r="BA24" s="31">
        <v>4.12</v>
      </c>
      <c r="BB24" s="31">
        <v>2.06</v>
      </c>
      <c r="BC24" s="31">
        <v>1.32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208.22</v>
      </c>
      <c r="CC24" s="30">
        <v>8.73</v>
      </c>
      <c r="CE24" s="28">
        <v>1.1299999999999999</v>
      </c>
      <c r="CG24" s="28">
        <v>0.3</v>
      </c>
      <c r="CH24" s="28">
        <v>0.3</v>
      </c>
      <c r="CI24" s="28">
        <v>0.3</v>
      </c>
      <c r="CJ24" s="28">
        <v>30</v>
      </c>
      <c r="CK24" s="28">
        <v>12.3</v>
      </c>
      <c r="CL24" s="28">
        <v>21.15</v>
      </c>
      <c r="CM24" s="28">
        <v>0</v>
      </c>
      <c r="CN24" s="28">
        <v>0</v>
      </c>
      <c r="CO24" s="28">
        <v>0</v>
      </c>
      <c r="CP24" s="28">
        <v>6</v>
      </c>
      <c r="CQ24" s="28">
        <v>0</v>
      </c>
      <c r="CR24" s="28">
        <v>5.29</v>
      </c>
    </row>
    <row r="25" spans="1:96" s="36" customFormat="1" ht="11.4">
      <c r="B25" s="37" t="s">
        <v>106</v>
      </c>
      <c r="C25" s="38"/>
      <c r="D25" s="38">
        <v>28.92</v>
      </c>
      <c r="E25" s="38">
        <v>10.45</v>
      </c>
      <c r="F25" s="38">
        <v>20.81</v>
      </c>
      <c r="G25" s="38">
        <v>8.61</v>
      </c>
      <c r="H25" s="38">
        <v>108.1</v>
      </c>
      <c r="I25" s="38">
        <v>716.87</v>
      </c>
      <c r="J25" s="39">
        <v>5.73</v>
      </c>
      <c r="K25" s="39">
        <v>3.9</v>
      </c>
      <c r="L25" s="39">
        <v>0</v>
      </c>
      <c r="M25" s="39">
        <v>0</v>
      </c>
      <c r="N25" s="39">
        <v>17.32</v>
      </c>
      <c r="O25" s="39">
        <v>77.91</v>
      </c>
      <c r="P25" s="39">
        <v>12.87</v>
      </c>
      <c r="Q25" s="39">
        <v>0</v>
      </c>
      <c r="R25" s="39">
        <v>0</v>
      </c>
      <c r="S25" s="39">
        <v>0.98</v>
      </c>
      <c r="T25" s="39">
        <v>7.78</v>
      </c>
      <c r="U25" s="39">
        <v>1057.73</v>
      </c>
      <c r="V25" s="39">
        <v>893.4</v>
      </c>
      <c r="W25" s="39">
        <v>103.78</v>
      </c>
      <c r="X25" s="39">
        <v>170.34</v>
      </c>
      <c r="Y25" s="39">
        <v>357.81</v>
      </c>
      <c r="Z25" s="39">
        <v>7.53</v>
      </c>
      <c r="AA25" s="39">
        <v>41.93</v>
      </c>
      <c r="AB25" s="39">
        <v>6993.66</v>
      </c>
      <c r="AC25" s="39">
        <v>1269.3399999999999</v>
      </c>
      <c r="AD25" s="39">
        <v>4.3499999999999996</v>
      </c>
      <c r="AE25" s="39">
        <v>0.49</v>
      </c>
      <c r="AF25" s="39">
        <v>0.3</v>
      </c>
      <c r="AG25" s="39">
        <v>6.34</v>
      </c>
      <c r="AH25" s="39">
        <v>15.56</v>
      </c>
      <c r="AI25" s="39">
        <v>11.01</v>
      </c>
      <c r="AJ25" s="39">
        <v>0</v>
      </c>
      <c r="AK25" s="39">
        <v>1429.87</v>
      </c>
      <c r="AL25" s="39">
        <v>1368.51</v>
      </c>
      <c r="AM25" s="39">
        <v>2101.31</v>
      </c>
      <c r="AN25" s="39">
        <v>1869.83</v>
      </c>
      <c r="AO25" s="39">
        <v>604.49</v>
      </c>
      <c r="AP25" s="39">
        <v>1114.71</v>
      </c>
      <c r="AQ25" s="39">
        <v>256.66000000000003</v>
      </c>
      <c r="AR25" s="39">
        <v>1397.05</v>
      </c>
      <c r="AS25" s="39">
        <v>817.41</v>
      </c>
      <c r="AT25" s="39">
        <v>1316.48</v>
      </c>
      <c r="AU25" s="39">
        <v>1505.63</v>
      </c>
      <c r="AV25" s="39">
        <v>686.75</v>
      </c>
      <c r="AW25" s="39">
        <v>858.21</v>
      </c>
      <c r="AX25" s="39">
        <v>3850.78</v>
      </c>
      <c r="AY25" s="39">
        <v>0.76</v>
      </c>
      <c r="AZ25" s="39">
        <v>1037.54</v>
      </c>
      <c r="BA25" s="39">
        <v>867.15</v>
      </c>
      <c r="BB25" s="39">
        <v>930.27</v>
      </c>
      <c r="BC25" s="39">
        <v>499.5</v>
      </c>
      <c r="BD25" s="39">
        <v>0</v>
      </c>
      <c r="BE25" s="39">
        <v>0</v>
      </c>
      <c r="BF25" s="39">
        <v>0.01</v>
      </c>
      <c r="BG25" s="39">
        <v>0.03</v>
      </c>
      <c r="BH25" s="39">
        <v>0.03</v>
      </c>
      <c r="BI25" s="39">
        <v>7.0000000000000007E-2</v>
      </c>
      <c r="BJ25" s="39">
        <v>0.01</v>
      </c>
      <c r="BK25" s="39">
        <v>0.95</v>
      </c>
      <c r="BL25" s="39">
        <v>0.01</v>
      </c>
      <c r="BM25" s="39">
        <v>0.42</v>
      </c>
      <c r="BN25" s="39">
        <v>0.03</v>
      </c>
      <c r="BO25" s="39">
        <v>0.04</v>
      </c>
      <c r="BP25" s="39">
        <v>0</v>
      </c>
      <c r="BQ25" s="39">
        <v>0.01</v>
      </c>
      <c r="BR25" s="39">
        <v>0.03</v>
      </c>
      <c r="BS25" s="39">
        <v>2.2599999999999998</v>
      </c>
      <c r="BT25" s="39">
        <v>0.01</v>
      </c>
      <c r="BU25" s="39">
        <v>0</v>
      </c>
      <c r="BV25" s="39">
        <v>4.33</v>
      </c>
      <c r="BW25" s="39">
        <v>0.1</v>
      </c>
      <c r="BX25" s="39">
        <v>0</v>
      </c>
      <c r="BY25" s="39">
        <v>0</v>
      </c>
      <c r="BZ25" s="39">
        <v>0</v>
      </c>
      <c r="CA25" s="39">
        <v>0</v>
      </c>
      <c r="CB25" s="39">
        <v>662.5</v>
      </c>
      <c r="CC25" s="38">
        <f>SUM($CC$16:$CC$24)</f>
        <v>81.16</v>
      </c>
      <c r="CD25" s="36">
        <f>$I$25/$I$51*100</f>
        <v>24.68849658706598</v>
      </c>
      <c r="CE25" s="36">
        <v>1207.54</v>
      </c>
      <c r="CG25" s="36">
        <v>252.9</v>
      </c>
      <c r="CH25" s="36">
        <v>138.29</v>
      </c>
      <c r="CI25" s="36">
        <v>195.59</v>
      </c>
      <c r="CJ25" s="36">
        <v>6594.98</v>
      </c>
      <c r="CK25" s="36">
        <v>2926.1</v>
      </c>
      <c r="CL25" s="36">
        <v>4760.54</v>
      </c>
      <c r="CM25" s="36">
        <v>135.77000000000001</v>
      </c>
      <c r="CN25" s="36">
        <v>84.52</v>
      </c>
      <c r="CO25" s="36">
        <v>110.31</v>
      </c>
      <c r="CP25" s="36">
        <v>7.8</v>
      </c>
      <c r="CQ25" s="36">
        <v>2.5499999999999998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"13"</f>
        <v>13</v>
      </c>
      <c r="B27" s="33" t="s">
        <v>108</v>
      </c>
      <c r="C27" s="34" t="str">
        <f>"150"</f>
        <v>150</v>
      </c>
      <c r="D27" s="34">
        <v>0.6</v>
      </c>
      <c r="E27" s="34">
        <v>0</v>
      </c>
      <c r="F27" s="34">
        <v>0.6</v>
      </c>
      <c r="G27" s="34">
        <v>0.6</v>
      </c>
      <c r="H27" s="34">
        <v>17.399999999999999</v>
      </c>
      <c r="I27" s="34">
        <v>73.02</v>
      </c>
      <c r="J27" s="35">
        <v>0.15</v>
      </c>
      <c r="K27" s="35">
        <v>0</v>
      </c>
      <c r="L27" s="35">
        <v>0</v>
      </c>
      <c r="M27" s="35">
        <v>0</v>
      </c>
      <c r="N27" s="35">
        <v>13.5</v>
      </c>
      <c r="O27" s="35">
        <v>1.2</v>
      </c>
      <c r="P27" s="35">
        <v>2.7</v>
      </c>
      <c r="Q27" s="35">
        <v>0</v>
      </c>
      <c r="R27" s="35">
        <v>0</v>
      </c>
      <c r="S27" s="35">
        <v>1.2</v>
      </c>
      <c r="T27" s="35">
        <v>0.75</v>
      </c>
      <c r="U27" s="35">
        <v>39</v>
      </c>
      <c r="V27" s="35">
        <v>417</v>
      </c>
      <c r="W27" s="35">
        <v>24</v>
      </c>
      <c r="X27" s="35">
        <v>13.5</v>
      </c>
      <c r="Y27" s="35">
        <v>16.5</v>
      </c>
      <c r="Z27" s="35">
        <v>3.3</v>
      </c>
      <c r="AA27" s="35">
        <v>0</v>
      </c>
      <c r="AB27" s="35">
        <v>45</v>
      </c>
      <c r="AC27" s="35">
        <v>7.5</v>
      </c>
      <c r="AD27" s="35">
        <v>0.3</v>
      </c>
      <c r="AE27" s="35">
        <v>0.05</v>
      </c>
      <c r="AF27" s="35">
        <v>0.03</v>
      </c>
      <c r="AG27" s="35">
        <v>0.45</v>
      </c>
      <c r="AH27" s="35">
        <v>0.6</v>
      </c>
      <c r="AI27" s="35">
        <v>15</v>
      </c>
      <c r="AJ27" s="35">
        <v>0</v>
      </c>
      <c r="AK27" s="35">
        <v>18</v>
      </c>
      <c r="AL27" s="35">
        <v>19.5</v>
      </c>
      <c r="AM27" s="35">
        <v>28.5</v>
      </c>
      <c r="AN27" s="35">
        <v>27</v>
      </c>
      <c r="AO27" s="35">
        <v>4.5</v>
      </c>
      <c r="AP27" s="35">
        <v>16.5</v>
      </c>
      <c r="AQ27" s="35">
        <v>4.5</v>
      </c>
      <c r="AR27" s="35">
        <v>13.5</v>
      </c>
      <c r="AS27" s="35">
        <v>25.5</v>
      </c>
      <c r="AT27" s="35">
        <v>15</v>
      </c>
      <c r="AU27" s="35">
        <v>117</v>
      </c>
      <c r="AV27" s="35">
        <v>10.5</v>
      </c>
      <c r="AW27" s="35">
        <v>21</v>
      </c>
      <c r="AX27" s="35">
        <v>63</v>
      </c>
      <c r="AY27" s="35">
        <v>0</v>
      </c>
      <c r="AZ27" s="35">
        <v>19.5</v>
      </c>
      <c r="BA27" s="35">
        <v>24</v>
      </c>
      <c r="BB27" s="35">
        <v>9</v>
      </c>
      <c r="BC27" s="35">
        <v>7.5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129.44999999999999</v>
      </c>
      <c r="CC27" s="34">
        <v>25.2</v>
      </c>
      <c r="CE27" s="32">
        <v>7.5</v>
      </c>
      <c r="CG27" s="32">
        <v>3.2</v>
      </c>
      <c r="CH27" s="32">
        <v>3.2</v>
      </c>
      <c r="CI27" s="32">
        <v>3.2</v>
      </c>
      <c r="CJ27" s="32">
        <v>240</v>
      </c>
      <c r="CK27" s="32">
        <v>240</v>
      </c>
      <c r="CL27" s="32">
        <v>240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21</v>
      </c>
    </row>
    <row r="28" spans="1:96" s="28" customFormat="1">
      <c r="A28" s="28" t="str">
        <f>"5"</f>
        <v>5</v>
      </c>
      <c r="B28" s="29" t="s">
        <v>109</v>
      </c>
      <c r="C28" s="30" t="str">
        <f>"200"</f>
        <v>200</v>
      </c>
      <c r="D28" s="30">
        <v>1</v>
      </c>
      <c r="E28" s="30">
        <v>0</v>
      </c>
      <c r="F28" s="30">
        <v>0.2</v>
      </c>
      <c r="G28" s="30">
        <v>0</v>
      </c>
      <c r="H28" s="30">
        <v>20.6</v>
      </c>
      <c r="I28" s="30">
        <v>86.47999999999999</v>
      </c>
      <c r="J28" s="31">
        <v>0</v>
      </c>
      <c r="K28" s="31">
        <v>0</v>
      </c>
      <c r="L28" s="31">
        <v>0</v>
      </c>
      <c r="M28" s="31">
        <v>0</v>
      </c>
      <c r="N28" s="31">
        <v>19.8</v>
      </c>
      <c r="O28" s="31">
        <v>0.4</v>
      </c>
      <c r="P28" s="31">
        <v>0.4</v>
      </c>
      <c r="Q28" s="31">
        <v>0</v>
      </c>
      <c r="R28" s="31">
        <v>0</v>
      </c>
      <c r="S28" s="31">
        <v>1</v>
      </c>
      <c r="T28" s="31">
        <v>0.6</v>
      </c>
      <c r="U28" s="31">
        <v>12</v>
      </c>
      <c r="V28" s="31">
        <v>240</v>
      </c>
      <c r="W28" s="31">
        <v>14</v>
      </c>
      <c r="X28" s="31">
        <v>8</v>
      </c>
      <c r="Y28" s="31">
        <v>14</v>
      </c>
      <c r="Z28" s="31">
        <v>2.8</v>
      </c>
      <c r="AA28" s="31">
        <v>0</v>
      </c>
      <c r="AB28" s="31">
        <v>0</v>
      </c>
      <c r="AC28" s="31">
        <v>0</v>
      </c>
      <c r="AD28" s="31">
        <v>0.2</v>
      </c>
      <c r="AE28" s="31">
        <v>0.02</v>
      </c>
      <c r="AF28" s="31">
        <v>0.02</v>
      </c>
      <c r="AG28" s="31">
        <v>0.2</v>
      </c>
      <c r="AH28" s="31">
        <v>0.4</v>
      </c>
      <c r="AI28" s="31">
        <v>4</v>
      </c>
      <c r="AJ28" s="31">
        <v>0.4</v>
      </c>
      <c r="AK28" s="31">
        <v>16</v>
      </c>
      <c r="AL28" s="31">
        <v>20</v>
      </c>
      <c r="AM28" s="31">
        <v>28</v>
      </c>
      <c r="AN28" s="31">
        <v>28</v>
      </c>
      <c r="AO28" s="31">
        <v>4</v>
      </c>
      <c r="AP28" s="31">
        <v>16</v>
      </c>
      <c r="AQ28" s="31">
        <v>4</v>
      </c>
      <c r="AR28" s="31">
        <v>14</v>
      </c>
      <c r="AS28" s="31">
        <v>26</v>
      </c>
      <c r="AT28" s="31">
        <v>16</v>
      </c>
      <c r="AU28" s="31">
        <v>116</v>
      </c>
      <c r="AV28" s="31">
        <v>10</v>
      </c>
      <c r="AW28" s="31">
        <v>22</v>
      </c>
      <c r="AX28" s="31">
        <v>64</v>
      </c>
      <c r="AY28" s="31">
        <v>0</v>
      </c>
      <c r="AZ28" s="31">
        <v>20</v>
      </c>
      <c r="BA28" s="31">
        <v>24</v>
      </c>
      <c r="BB28" s="31">
        <v>10</v>
      </c>
      <c r="BC28" s="31">
        <v>8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176.2</v>
      </c>
      <c r="CC28" s="30">
        <v>9.6</v>
      </c>
      <c r="CE28" s="28">
        <v>0</v>
      </c>
      <c r="CG28" s="28">
        <v>4</v>
      </c>
      <c r="CH28" s="28">
        <v>4</v>
      </c>
      <c r="CI28" s="28">
        <v>4</v>
      </c>
      <c r="CJ28" s="28">
        <v>400</v>
      </c>
      <c r="CK28" s="28">
        <v>182</v>
      </c>
      <c r="CL28" s="28">
        <v>291</v>
      </c>
      <c r="CM28" s="28">
        <v>0.6</v>
      </c>
      <c r="CN28" s="28">
        <v>0.6</v>
      </c>
      <c r="CO28" s="28">
        <v>0.6</v>
      </c>
      <c r="CP28" s="28">
        <v>0</v>
      </c>
      <c r="CQ28" s="28">
        <v>0</v>
      </c>
      <c r="CR28" s="28">
        <v>8</v>
      </c>
    </row>
    <row r="29" spans="1:96" s="36" customFormat="1" ht="11.4">
      <c r="B29" s="37" t="s">
        <v>110</v>
      </c>
      <c r="C29" s="38"/>
      <c r="D29" s="38">
        <v>1.6</v>
      </c>
      <c r="E29" s="38">
        <v>0</v>
      </c>
      <c r="F29" s="38">
        <v>0.8</v>
      </c>
      <c r="G29" s="38">
        <v>0.6</v>
      </c>
      <c r="H29" s="38">
        <v>38</v>
      </c>
      <c r="I29" s="38">
        <v>159.5</v>
      </c>
      <c r="J29" s="39">
        <v>0.15</v>
      </c>
      <c r="K29" s="39">
        <v>0</v>
      </c>
      <c r="L29" s="39">
        <v>0</v>
      </c>
      <c r="M29" s="39">
        <v>0</v>
      </c>
      <c r="N29" s="39">
        <v>33.299999999999997</v>
      </c>
      <c r="O29" s="39">
        <v>1.6</v>
      </c>
      <c r="P29" s="39">
        <v>3.1</v>
      </c>
      <c r="Q29" s="39">
        <v>0</v>
      </c>
      <c r="R29" s="39">
        <v>0</v>
      </c>
      <c r="S29" s="39">
        <v>2.2000000000000002</v>
      </c>
      <c r="T29" s="39">
        <v>1.35</v>
      </c>
      <c r="U29" s="39">
        <v>51</v>
      </c>
      <c r="V29" s="39">
        <v>657</v>
      </c>
      <c r="W29" s="39">
        <v>38</v>
      </c>
      <c r="X29" s="39">
        <v>21.5</v>
      </c>
      <c r="Y29" s="39">
        <v>30.5</v>
      </c>
      <c r="Z29" s="39">
        <v>6.1</v>
      </c>
      <c r="AA29" s="39">
        <v>0</v>
      </c>
      <c r="AB29" s="39">
        <v>45</v>
      </c>
      <c r="AC29" s="39">
        <v>7.5</v>
      </c>
      <c r="AD29" s="39">
        <v>0.5</v>
      </c>
      <c r="AE29" s="39">
        <v>7.0000000000000007E-2</v>
      </c>
      <c r="AF29" s="39">
        <v>0.05</v>
      </c>
      <c r="AG29" s="39">
        <v>0.65</v>
      </c>
      <c r="AH29" s="39">
        <v>1</v>
      </c>
      <c r="AI29" s="39">
        <v>19</v>
      </c>
      <c r="AJ29" s="39">
        <v>0.4</v>
      </c>
      <c r="AK29" s="39">
        <v>34</v>
      </c>
      <c r="AL29" s="39">
        <v>39.5</v>
      </c>
      <c r="AM29" s="39">
        <v>56.5</v>
      </c>
      <c r="AN29" s="39">
        <v>55</v>
      </c>
      <c r="AO29" s="39">
        <v>8.5</v>
      </c>
      <c r="AP29" s="39">
        <v>32.5</v>
      </c>
      <c r="AQ29" s="39">
        <v>8.5</v>
      </c>
      <c r="AR29" s="39">
        <v>27.5</v>
      </c>
      <c r="AS29" s="39">
        <v>51.5</v>
      </c>
      <c r="AT29" s="39">
        <v>31</v>
      </c>
      <c r="AU29" s="39">
        <v>233</v>
      </c>
      <c r="AV29" s="39">
        <v>20.5</v>
      </c>
      <c r="AW29" s="39">
        <v>43</v>
      </c>
      <c r="AX29" s="39">
        <v>127</v>
      </c>
      <c r="AY29" s="39">
        <v>0</v>
      </c>
      <c r="AZ29" s="39">
        <v>39.5</v>
      </c>
      <c r="BA29" s="39">
        <v>48</v>
      </c>
      <c r="BB29" s="39">
        <v>19</v>
      </c>
      <c r="BC29" s="39">
        <v>15.5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305.64999999999998</v>
      </c>
      <c r="CC29" s="38">
        <f>SUM($CC$26:$CC$28)</f>
        <v>34.799999999999997</v>
      </c>
      <c r="CD29" s="36">
        <f>$I$29/$I$51*100</f>
        <v>5.4930673701466421</v>
      </c>
      <c r="CE29" s="36">
        <v>7.5</v>
      </c>
      <c r="CG29" s="36">
        <v>7.2</v>
      </c>
      <c r="CH29" s="36">
        <v>7.2</v>
      </c>
      <c r="CI29" s="36">
        <v>7.2</v>
      </c>
      <c r="CJ29" s="36">
        <v>640</v>
      </c>
      <c r="CK29" s="36">
        <v>422</v>
      </c>
      <c r="CL29" s="36">
        <v>531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6" customFormat="1" ht="11.4">
      <c r="A30" s="86" t="s">
        <v>154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"200"</f>
        <v>200</v>
      </c>
      <c r="B32" s="33" t="s">
        <v>93</v>
      </c>
      <c r="C32" s="34" t="str">
        <f>"250"</f>
        <v>250</v>
      </c>
      <c r="D32" s="34">
        <v>7.7</v>
      </c>
      <c r="E32" s="34">
        <v>3.62</v>
      </c>
      <c r="F32" s="34">
        <v>9.6300000000000008</v>
      </c>
      <c r="G32" s="34">
        <v>0.98</v>
      </c>
      <c r="H32" s="34">
        <v>42.19</v>
      </c>
      <c r="I32" s="34">
        <v>284.19535971233779</v>
      </c>
      <c r="J32" s="35">
        <v>5.7</v>
      </c>
      <c r="K32" s="35">
        <v>0.14000000000000001</v>
      </c>
      <c r="L32" s="35">
        <v>0</v>
      </c>
      <c r="M32" s="35">
        <v>0</v>
      </c>
      <c r="N32" s="35">
        <v>12.37</v>
      </c>
      <c r="O32" s="35">
        <v>28.44</v>
      </c>
      <c r="P32" s="35">
        <v>1.39</v>
      </c>
      <c r="Q32" s="35">
        <v>0</v>
      </c>
      <c r="R32" s="35">
        <v>0</v>
      </c>
      <c r="S32" s="35">
        <v>0.13</v>
      </c>
      <c r="T32" s="35">
        <v>1.38</v>
      </c>
      <c r="U32" s="35">
        <v>67.97</v>
      </c>
      <c r="V32" s="35">
        <v>253.93</v>
      </c>
      <c r="W32" s="35">
        <v>155.91</v>
      </c>
      <c r="X32" s="35">
        <v>45.17</v>
      </c>
      <c r="Y32" s="35">
        <v>187.08</v>
      </c>
      <c r="Z32" s="35">
        <v>0.98</v>
      </c>
      <c r="AA32" s="35">
        <v>51.11</v>
      </c>
      <c r="AB32" s="35">
        <v>35.18</v>
      </c>
      <c r="AC32" s="35">
        <v>57.6</v>
      </c>
      <c r="AD32" s="35">
        <v>0.22</v>
      </c>
      <c r="AE32" s="35">
        <v>0.14000000000000001</v>
      </c>
      <c r="AF32" s="35">
        <v>0.19</v>
      </c>
      <c r="AG32" s="35">
        <v>0.71</v>
      </c>
      <c r="AH32" s="35">
        <v>2.78</v>
      </c>
      <c r="AI32" s="35">
        <v>0.65</v>
      </c>
      <c r="AJ32" s="35">
        <v>0</v>
      </c>
      <c r="AK32" s="35">
        <v>395.82</v>
      </c>
      <c r="AL32" s="35">
        <v>366.57</v>
      </c>
      <c r="AM32" s="35">
        <v>829.3</v>
      </c>
      <c r="AN32" s="35">
        <v>394.71</v>
      </c>
      <c r="AO32" s="35">
        <v>193.43</v>
      </c>
      <c r="AP32" s="35">
        <v>304.44</v>
      </c>
      <c r="AQ32" s="35">
        <v>117.8</v>
      </c>
      <c r="AR32" s="35">
        <v>391.59</v>
      </c>
      <c r="AS32" s="35">
        <v>333.33</v>
      </c>
      <c r="AT32" s="35">
        <v>200.47</v>
      </c>
      <c r="AU32" s="35">
        <v>261.91000000000003</v>
      </c>
      <c r="AV32" s="35">
        <v>96.77</v>
      </c>
      <c r="AW32" s="35">
        <v>134.24</v>
      </c>
      <c r="AX32" s="35">
        <v>768.08</v>
      </c>
      <c r="AY32" s="35">
        <v>0</v>
      </c>
      <c r="AZ32" s="35">
        <v>259.41000000000003</v>
      </c>
      <c r="BA32" s="35">
        <v>233.55</v>
      </c>
      <c r="BB32" s="35">
        <v>382.55</v>
      </c>
      <c r="BC32" s="35">
        <v>101.78</v>
      </c>
      <c r="BD32" s="35">
        <v>0.17</v>
      </c>
      <c r="BE32" s="35">
        <v>0.08</v>
      </c>
      <c r="BF32" s="35">
        <v>0.04</v>
      </c>
      <c r="BG32" s="35">
        <v>0.1</v>
      </c>
      <c r="BH32" s="35">
        <v>0.11</v>
      </c>
      <c r="BI32" s="35">
        <v>0.52</v>
      </c>
      <c r="BJ32" s="35">
        <v>0</v>
      </c>
      <c r="BK32" s="35">
        <v>1.53</v>
      </c>
      <c r="BL32" s="35">
        <v>0</v>
      </c>
      <c r="BM32" s="35">
        <v>0.46</v>
      </c>
      <c r="BN32" s="35">
        <v>0</v>
      </c>
      <c r="BO32" s="35">
        <v>0</v>
      </c>
      <c r="BP32" s="35">
        <v>0</v>
      </c>
      <c r="BQ32" s="35">
        <v>0.1</v>
      </c>
      <c r="BR32" s="35">
        <v>0.15</v>
      </c>
      <c r="BS32" s="35">
        <v>1.35</v>
      </c>
      <c r="BT32" s="35">
        <v>0</v>
      </c>
      <c r="BU32" s="35">
        <v>0</v>
      </c>
      <c r="BV32" s="35">
        <v>0.53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118.86</v>
      </c>
      <c r="CC32" s="34">
        <v>33.65</v>
      </c>
      <c r="CE32" s="32">
        <v>56.97</v>
      </c>
      <c r="CG32" s="32">
        <v>10.6</v>
      </c>
      <c r="CH32" s="32">
        <v>3.56</v>
      </c>
      <c r="CI32" s="32">
        <v>7.08</v>
      </c>
      <c r="CJ32" s="32">
        <v>2103.23</v>
      </c>
      <c r="CK32" s="32">
        <v>958.86</v>
      </c>
      <c r="CL32" s="32">
        <v>1531.04</v>
      </c>
      <c r="CM32" s="32">
        <v>18.489999999999998</v>
      </c>
      <c r="CN32" s="32">
        <v>6.41</v>
      </c>
      <c r="CO32" s="32">
        <v>12.45</v>
      </c>
      <c r="CP32" s="32">
        <v>6.09</v>
      </c>
      <c r="CQ32" s="32">
        <v>0</v>
      </c>
      <c r="CR32" s="32">
        <v>20.39</v>
      </c>
    </row>
    <row r="33" spans="1:96" s="32" customFormat="1" ht="24">
      <c r="A33" s="32" t="str">
        <f>"2/6"</f>
        <v>2/6</v>
      </c>
      <c r="B33" s="33" t="s">
        <v>94</v>
      </c>
      <c r="C33" s="34" t="str">
        <f>"120"</f>
        <v>120</v>
      </c>
      <c r="D33" s="34">
        <v>10.32</v>
      </c>
      <c r="E33" s="34">
        <v>10.98</v>
      </c>
      <c r="F33" s="34">
        <v>11.59</v>
      </c>
      <c r="G33" s="34">
        <v>0</v>
      </c>
      <c r="H33" s="34">
        <v>2.09</v>
      </c>
      <c r="I33" s="34">
        <v>153.61678680000003</v>
      </c>
      <c r="J33" s="35">
        <v>5.04</v>
      </c>
      <c r="K33" s="35">
        <v>0.09</v>
      </c>
      <c r="L33" s="35">
        <v>0</v>
      </c>
      <c r="M33" s="35">
        <v>0</v>
      </c>
      <c r="N33" s="35">
        <v>2.09</v>
      </c>
      <c r="O33" s="35">
        <v>0</v>
      </c>
      <c r="P33" s="35">
        <v>0</v>
      </c>
      <c r="Q33" s="35">
        <v>0</v>
      </c>
      <c r="R33" s="35">
        <v>0</v>
      </c>
      <c r="S33" s="35">
        <v>0.04</v>
      </c>
      <c r="T33" s="35">
        <v>1.69</v>
      </c>
      <c r="U33" s="35">
        <v>355.41</v>
      </c>
      <c r="V33" s="35">
        <v>143.51</v>
      </c>
      <c r="W33" s="35">
        <v>78.599999999999994</v>
      </c>
      <c r="X33" s="35">
        <v>12.64</v>
      </c>
      <c r="Y33" s="35">
        <v>159.97</v>
      </c>
      <c r="Z33" s="35">
        <v>1.75</v>
      </c>
      <c r="AA33" s="35">
        <v>131.4</v>
      </c>
      <c r="AB33" s="35">
        <v>50.4</v>
      </c>
      <c r="AC33" s="35">
        <v>229.62</v>
      </c>
      <c r="AD33" s="35">
        <v>0.51</v>
      </c>
      <c r="AE33" s="35">
        <v>0.05</v>
      </c>
      <c r="AF33" s="35">
        <v>0.32</v>
      </c>
      <c r="AG33" s="35">
        <v>0.16</v>
      </c>
      <c r="AH33" s="35">
        <v>3.1</v>
      </c>
      <c r="AI33" s="35">
        <v>0.19</v>
      </c>
      <c r="AJ33" s="35">
        <v>0</v>
      </c>
      <c r="AK33" s="35">
        <v>622.85</v>
      </c>
      <c r="AL33" s="35">
        <v>493.82</v>
      </c>
      <c r="AM33" s="35">
        <v>888.99</v>
      </c>
      <c r="AN33" s="35">
        <v>738.98</v>
      </c>
      <c r="AO33" s="35">
        <v>336.59</v>
      </c>
      <c r="AP33" s="35">
        <v>493.1</v>
      </c>
      <c r="AQ33" s="35">
        <v>165.82</v>
      </c>
      <c r="AR33" s="35">
        <v>529.11</v>
      </c>
      <c r="AS33" s="35">
        <v>521.99</v>
      </c>
      <c r="AT33" s="35">
        <v>578.04999999999995</v>
      </c>
      <c r="AU33" s="35">
        <v>903.35</v>
      </c>
      <c r="AV33" s="35">
        <v>250.67</v>
      </c>
      <c r="AW33" s="35">
        <v>305.95999999999998</v>
      </c>
      <c r="AX33" s="35">
        <v>1305.57</v>
      </c>
      <c r="AY33" s="35">
        <v>10.26</v>
      </c>
      <c r="AZ33" s="35">
        <v>292.24</v>
      </c>
      <c r="BA33" s="35">
        <v>682.54</v>
      </c>
      <c r="BB33" s="35">
        <v>412.93</v>
      </c>
      <c r="BC33" s="35">
        <v>224.02</v>
      </c>
      <c r="BD33" s="35">
        <v>0.1</v>
      </c>
      <c r="BE33" s="35">
        <v>0.05</v>
      </c>
      <c r="BF33" s="35">
        <v>0.02</v>
      </c>
      <c r="BG33" s="35">
        <v>0.06</v>
      </c>
      <c r="BH33" s="35">
        <v>0.06</v>
      </c>
      <c r="BI33" s="35">
        <v>0.28999999999999998</v>
      </c>
      <c r="BJ33" s="35">
        <v>0</v>
      </c>
      <c r="BK33" s="35">
        <v>0.82</v>
      </c>
      <c r="BL33" s="35">
        <v>0</v>
      </c>
      <c r="BM33" s="35">
        <v>0.25</v>
      </c>
      <c r="BN33" s="35">
        <v>0</v>
      </c>
      <c r="BO33" s="35">
        <v>0</v>
      </c>
      <c r="BP33" s="35">
        <v>0</v>
      </c>
      <c r="BQ33" s="35">
        <v>0.06</v>
      </c>
      <c r="BR33" s="35">
        <v>0.09</v>
      </c>
      <c r="BS33" s="35">
        <v>0.67</v>
      </c>
      <c r="BT33" s="35">
        <v>0</v>
      </c>
      <c r="BU33" s="35">
        <v>0</v>
      </c>
      <c r="BV33" s="35">
        <v>0.04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90.67</v>
      </c>
      <c r="CC33" s="34">
        <v>45.87</v>
      </c>
      <c r="CE33" s="32">
        <v>139.80000000000001</v>
      </c>
      <c r="CG33" s="32">
        <v>37.53</v>
      </c>
      <c r="CH33" s="32">
        <v>22.99</v>
      </c>
      <c r="CI33" s="32">
        <v>30.26</v>
      </c>
      <c r="CJ33" s="32">
        <v>181.17</v>
      </c>
      <c r="CK33" s="32">
        <v>67.540000000000006</v>
      </c>
      <c r="CL33" s="32">
        <v>124.35</v>
      </c>
      <c r="CM33" s="32">
        <v>11</v>
      </c>
      <c r="CN33" s="32">
        <v>5.76</v>
      </c>
      <c r="CO33" s="32">
        <v>8.3800000000000008</v>
      </c>
      <c r="CP33" s="32">
        <v>0</v>
      </c>
      <c r="CQ33" s="32">
        <v>0.6</v>
      </c>
      <c r="CR33" s="32">
        <v>27.8</v>
      </c>
    </row>
    <row r="34" spans="1:96" s="32" customFormat="1">
      <c r="A34" s="32" t="str">
        <f>"2"</f>
        <v>2</v>
      </c>
      <c r="B34" s="33" t="s">
        <v>95</v>
      </c>
      <c r="C34" s="34" t="str">
        <f>"26,5"</f>
        <v>26,5</v>
      </c>
      <c r="D34" s="34">
        <v>1.75</v>
      </c>
      <c r="E34" s="34">
        <v>0</v>
      </c>
      <c r="F34" s="34">
        <v>0.17</v>
      </c>
      <c r="G34" s="34">
        <v>0.17</v>
      </c>
      <c r="H34" s="34">
        <v>12.43</v>
      </c>
      <c r="I34" s="34">
        <v>59.333764999999993</v>
      </c>
      <c r="J34" s="35">
        <v>0</v>
      </c>
      <c r="K34" s="35">
        <v>0</v>
      </c>
      <c r="L34" s="35">
        <v>0</v>
      </c>
      <c r="M34" s="35">
        <v>0</v>
      </c>
      <c r="N34" s="35">
        <v>0.28999999999999998</v>
      </c>
      <c r="O34" s="35">
        <v>12.08</v>
      </c>
      <c r="P34" s="35">
        <v>0.05</v>
      </c>
      <c r="Q34" s="35">
        <v>0</v>
      </c>
      <c r="R34" s="35">
        <v>0</v>
      </c>
      <c r="S34" s="35">
        <v>0</v>
      </c>
      <c r="T34" s="35">
        <v>0.48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84.61</v>
      </c>
      <c r="AL34" s="35">
        <v>88.07</v>
      </c>
      <c r="AM34" s="35">
        <v>134.87</v>
      </c>
      <c r="AN34" s="35">
        <v>44.73</v>
      </c>
      <c r="AO34" s="35">
        <v>26.51</v>
      </c>
      <c r="AP34" s="35">
        <v>53.03</v>
      </c>
      <c r="AQ34" s="35">
        <v>20.059999999999999</v>
      </c>
      <c r="AR34" s="35">
        <v>95.91</v>
      </c>
      <c r="AS34" s="35">
        <v>59.48</v>
      </c>
      <c r="AT34" s="35">
        <v>83</v>
      </c>
      <c r="AU34" s="35">
        <v>68.47</v>
      </c>
      <c r="AV34" s="35">
        <v>35.97</v>
      </c>
      <c r="AW34" s="35">
        <v>63.63</v>
      </c>
      <c r="AX34" s="35">
        <v>532.11</v>
      </c>
      <c r="AY34" s="35">
        <v>0</v>
      </c>
      <c r="AZ34" s="35">
        <v>173.37</v>
      </c>
      <c r="BA34" s="35">
        <v>75.39</v>
      </c>
      <c r="BB34" s="35">
        <v>50.03</v>
      </c>
      <c r="BC34" s="35">
        <v>39.65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0.02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0.02</v>
      </c>
      <c r="BT34" s="35">
        <v>0</v>
      </c>
      <c r="BU34" s="35">
        <v>0</v>
      </c>
      <c r="BV34" s="35">
        <v>7.0000000000000007E-2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10.36</v>
      </c>
      <c r="CC34" s="34">
        <v>1.68</v>
      </c>
      <c r="CE34" s="32">
        <v>0</v>
      </c>
      <c r="CG34" s="32">
        <v>0</v>
      </c>
      <c r="CH34" s="32">
        <v>0</v>
      </c>
      <c r="CI34" s="32">
        <v>0</v>
      </c>
      <c r="CJ34" s="32">
        <v>601.62</v>
      </c>
      <c r="CK34" s="32">
        <v>231.78</v>
      </c>
      <c r="CL34" s="32">
        <v>416.7</v>
      </c>
      <c r="CM34" s="32">
        <v>4.8099999999999996</v>
      </c>
      <c r="CN34" s="32">
        <v>4.8099999999999996</v>
      </c>
      <c r="CO34" s="32">
        <v>4.8099999999999996</v>
      </c>
      <c r="CP34" s="32">
        <v>0</v>
      </c>
      <c r="CQ34" s="32">
        <v>0</v>
      </c>
      <c r="CR34" s="32">
        <v>1.4</v>
      </c>
    </row>
    <row r="35" spans="1:96" s="28" customFormat="1">
      <c r="A35" s="28" t="str">
        <f>"36/10"</f>
        <v>36/10</v>
      </c>
      <c r="B35" s="29" t="s">
        <v>96</v>
      </c>
      <c r="C35" s="30" t="str">
        <f>"200"</f>
        <v>200</v>
      </c>
      <c r="D35" s="30">
        <v>3.87</v>
      </c>
      <c r="E35" s="30">
        <v>2.9</v>
      </c>
      <c r="F35" s="30">
        <v>3.48</v>
      </c>
      <c r="G35" s="30">
        <v>0.75</v>
      </c>
      <c r="H35" s="30">
        <v>15.43</v>
      </c>
      <c r="I35" s="30">
        <v>103.49265</v>
      </c>
      <c r="J35" s="31">
        <v>2.4500000000000002</v>
      </c>
      <c r="K35" s="31">
        <v>0</v>
      </c>
      <c r="L35" s="31">
        <v>0</v>
      </c>
      <c r="M35" s="31">
        <v>0</v>
      </c>
      <c r="N35" s="31">
        <v>13.45</v>
      </c>
      <c r="O35" s="31">
        <v>0.37</v>
      </c>
      <c r="P35" s="31">
        <v>1.61</v>
      </c>
      <c r="Q35" s="31">
        <v>0</v>
      </c>
      <c r="R35" s="31">
        <v>0</v>
      </c>
      <c r="S35" s="31">
        <v>0.3</v>
      </c>
      <c r="T35" s="31">
        <v>1.03</v>
      </c>
      <c r="U35" s="31">
        <v>50.75</v>
      </c>
      <c r="V35" s="31">
        <v>195.14</v>
      </c>
      <c r="W35" s="31">
        <v>111.5</v>
      </c>
      <c r="X35" s="31">
        <v>30.67</v>
      </c>
      <c r="Y35" s="31">
        <v>106.79</v>
      </c>
      <c r="Z35" s="31">
        <v>1.07</v>
      </c>
      <c r="AA35" s="31">
        <v>12</v>
      </c>
      <c r="AB35" s="31">
        <v>8.8000000000000007</v>
      </c>
      <c r="AC35" s="31">
        <v>22.15</v>
      </c>
      <c r="AD35" s="31">
        <v>0.02</v>
      </c>
      <c r="AE35" s="31">
        <v>0.03</v>
      </c>
      <c r="AF35" s="31">
        <v>0.13</v>
      </c>
      <c r="AG35" s="31">
        <v>0.15</v>
      </c>
      <c r="AH35" s="31">
        <v>1.1399999999999999</v>
      </c>
      <c r="AI35" s="31">
        <v>0.52</v>
      </c>
      <c r="AJ35" s="31">
        <v>0</v>
      </c>
      <c r="AK35" s="31">
        <v>153.22</v>
      </c>
      <c r="AL35" s="31">
        <v>151.34</v>
      </c>
      <c r="AM35" s="31">
        <v>259.44</v>
      </c>
      <c r="AN35" s="31">
        <v>208.68</v>
      </c>
      <c r="AO35" s="31">
        <v>69.56</v>
      </c>
      <c r="AP35" s="31">
        <v>122.2</v>
      </c>
      <c r="AQ35" s="31">
        <v>40.42</v>
      </c>
      <c r="AR35" s="31">
        <v>137.24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172.96</v>
      </c>
      <c r="BC35" s="31">
        <v>24.44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198.66</v>
      </c>
      <c r="CC35" s="30">
        <v>17.63</v>
      </c>
      <c r="CE35" s="28">
        <v>13.47</v>
      </c>
      <c r="CG35" s="28">
        <v>9</v>
      </c>
      <c r="CH35" s="28">
        <v>2</v>
      </c>
      <c r="CI35" s="28">
        <v>5.5</v>
      </c>
      <c r="CJ35" s="28">
        <v>575</v>
      </c>
      <c r="CK35" s="28">
        <v>210</v>
      </c>
      <c r="CL35" s="28">
        <v>392.5</v>
      </c>
      <c r="CM35" s="28">
        <v>13.72</v>
      </c>
      <c r="CN35" s="28">
        <v>3.72</v>
      </c>
      <c r="CO35" s="28">
        <v>8.7200000000000006</v>
      </c>
      <c r="CP35" s="28">
        <v>10</v>
      </c>
      <c r="CQ35" s="28">
        <v>0</v>
      </c>
      <c r="CR35" s="28">
        <v>10.68</v>
      </c>
    </row>
    <row r="36" spans="1:96" s="36" customFormat="1" ht="11.4">
      <c r="B36" s="37" t="s">
        <v>112</v>
      </c>
      <c r="C36" s="38"/>
      <c r="D36" s="38">
        <v>23.65</v>
      </c>
      <c r="E36" s="38">
        <v>17.510000000000002</v>
      </c>
      <c r="F36" s="38">
        <v>24.86</v>
      </c>
      <c r="G36" s="38">
        <v>1.9</v>
      </c>
      <c r="H36" s="38">
        <v>72.13</v>
      </c>
      <c r="I36" s="38">
        <v>600.64</v>
      </c>
      <c r="J36" s="39">
        <v>13.19</v>
      </c>
      <c r="K36" s="39">
        <v>0.24</v>
      </c>
      <c r="L36" s="39">
        <v>0</v>
      </c>
      <c r="M36" s="39">
        <v>0</v>
      </c>
      <c r="N36" s="39">
        <v>28.19</v>
      </c>
      <c r="O36" s="39">
        <v>40.89</v>
      </c>
      <c r="P36" s="39">
        <v>3.05</v>
      </c>
      <c r="Q36" s="39">
        <v>0</v>
      </c>
      <c r="R36" s="39">
        <v>0</v>
      </c>
      <c r="S36" s="39">
        <v>0.46</v>
      </c>
      <c r="T36" s="39">
        <v>4.57</v>
      </c>
      <c r="U36" s="39">
        <v>474.13</v>
      </c>
      <c r="V36" s="39">
        <v>592.58000000000004</v>
      </c>
      <c r="W36" s="39">
        <v>346.01</v>
      </c>
      <c r="X36" s="39">
        <v>88.48</v>
      </c>
      <c r="Y36" s="39">
        <v>453.84</v>
      </c>
      <c r="Z36" s="39">
        <v>3.8</v>
      </c>
      <c r="AA36" s="39">
        <v>194.51</v>
      </c>
      <c r="AB36" s="39">
        <v>94.38</v>
      </c>
      <c r="AC36" s="39">
        <v>309.37</v>
      </c>
      <c r="AD36" s="39">
        <v>0.74</v>
      </c>
      <c r="AE36" s="39">
        <v>0.23</v>
      </c>
      <c r="AF36" s="39">
        <v>0.64</v>
      </c>
      <c r="AG36" s="39">
        <v>1.02</v>
      </c>
      <c r="AH36" s="39">
        <v>7.03</v>
      </c>
      <c r="AI36" s="39">
        <v>1.36</v>
      </c>
      <c r="AJ36" s="39">
        <v>0</v>
      </c>
      <c r="AK36" s="39">
        <v>1256.5</v>
      </c>
      <c r="AL36" s="39">
        <v>1099.8</v>
      </c>
      <c r="AM36" s="39">
        <v>2112.6</v>
      </c>
      <c r="AN36" s="39">
        <v>1387.1</v>
      </c>
      <c r="AO36" s="39">
        <v>626.09</v>
      </c>
      <c r="AP36" s="39">
        <v>972.76</v>
      </c>
      <c r="AQ36" s="39">
        <v>344.1</v>
      </c>
      <c r="AR36" s="39">
        <v>1153.8499999999999</v>
      </c>
      <c r="AS36" s="39">
        <v>914.8</v>
      </c>
      <c r="AT36" s="39">
        <v>861.53</v>
      </c>
      <c r="AU36" s="39">
        <v>1233.73</v>
      </c>
      <c r="AV36" s="39">
        <v>383.41</v>
      </c>
      <c r="AW36" s="39">
        <v>503.83</v>
      </c>
      <c r="AX36" s="39">
        <v>2605.7600000000002</v>
      </c>
      <c r="AY36" s="39">
        <v>10.26</v>
      </c>
      <c r="AZ36" s="39">
        <v>725.03</v>
      </c>
      <c r="BA36" s="39">
        <v>991.48</v>
      </c>
      <c r="BB36" s="39">
        <v>1018.47</v>
      </c>
      <c r="BC36" s="39">
        <v>389.9</v>
      </c>
      <c r="BD36" s="39">
        <v>0.27</v>
      </c>
      <c r="BE36" s="39">
        <v>0.13</v>
      </c>
      <c r="BF36" s="39">
        <v>7.0000000000000007E-2</v>
      </c>
      <c r="BG36" s="39">
        <v>0.15</v>
      </c>
      <c r="BH36" s="39">
        <v>0.18</v>
      </c>
      <c r="BI36" s="39">
        <v>0.81</v>
      </c>
      <c r="BJ36" s="39">
        <v>0</v>
      </c>
      <c r="BK36" s="39">
        <v>2.36</v>
      </c>
      <c r="BL36" s="39">
        <v>0</v>
      </c>
      <c r="BM36" s="39">
        <v>0.72</v>
      </c>
      <c r="BN36" s="39">
        <v>0</v>
      </c>
      <c r="BO36" s="39">
        <v>0</v>
      </c>
      <c r="BP36" s="39">
        <v>0</v>
      </c>
      <c r="BQ36" s="39">
        <v>0.16</v>
      </c>
      <c r="BR36" s="39">
        <v>0.24</v>
      </c>
      <c r="BS36" s="39">
        <v>2.04</v>
      </c>
      <c r="BT36" s="39">
        <v>0</v>
      </c>
      <c r="BU36" s="39">
        <v>0</v>
      </c>
      <c r="BV36" s="39">
        <v>0.64</v>
      </c>
      <c r="BW36" s="39">
        <v>0.02</v>
      </c>
      <c r="BX36" s="39">
        <v>0</v>
      </c>
      <c r="BY36" s="39">
        <v>0</v>
      </c>
      <c r="BZ36" s="39">
        <v>0</v>
      </c>
      <c r="CA36" s="39">
        <v>0</v>
      </c>
      <c r="CB36" s="39">
        <v>418.56</v>
      </c>
      <c r="CC36" s="38">
        <f>SUM($CC$31:$CC$35)</f>
        <v>98.83</v>
      </c>
      <c r="CD36" s="36">
        <f>$I$36/$I$51*100</f>
        <v>20.685617462099557</v>
      </c>
      <c r="CE36" s="36">
        <v>210.24</v>
      </c>
      <c r="CG36" s="36">
        <v>57.13</v>
      </c>
      <c r="CH36" s="36">
        <v>28.54</v>
      </c>
      <c r="CI36" s="36">
        <v>42.84</v>
      </c>
      <c r="CJ36" s="36">
        <v>3461.01</v>
      </c>
      <c r="CK36" s="36">
        <v>1468.18</v>
      </c>
      <c r="CL36" s="36">
        <v>2464.59</v>
      </c>
      <c r="CM36" s="36">
        <v>48.01</v>
      </c>
      <c r="CN36" s="36">
        <v>20.7</v>
      </c>
      <c r="CO36" s="36">
        <v>34.36</v>
      </c>
      <c r="CP36" s="36">
        <v>16.09</v>
      </c>
      <c r="CQ36" s="36">
        <v>0.6</v>
      </c>
    </row>
    <row r="37" spans="1:96">
      <c r="B37" s="27" t="s">
        <v>113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"16/1"</f>
        <v>16/1</v>
      </c>
      <c r="B38" s="33" t="s">
        <v>99</v>
      </c>
      <c r="C38" s="34" t="str">
        <f>"100"</f>
        <v>100</v>
      </c>
      <c r="D38" s="34">
        <v>1.25</v>
      </c>
      <c r="E38" s="34">
        <v>0</v>
      </c>
      <c r="F38" s="34">
        <v>0.1</v>
      </c>
      <c r="G38" s="34">
        <v>0.1</v>
      </c>
      <c r="H38" s="34">
        <v>11.9</v>
      </c>
      <c r="I38" s="34">
        <v>47.846082666666639</v>
      </c>
      <c r="J38" s="35">
        <v>0</v>
      </c>
      <c r="K38" s="35">
        <v>0</v>
      </c>
      <c r="L38" s="35">
        <v>0</v>
      </c>
      <c r="M38" s="35">
        <v>0</v>
      </c>
      <c r="N38" s="35">
        <v>9.39</v>
      </c>
      <c r="O38" s="35">
        <v>0.19</v>
      </c>
      <c r="P38" s="35">
        <v>2.31</v>
      </c>
      <c r="Q38" s="35">
        <v>0</v>
      </c>
      <c r="R38" s="35">
        <v>0</v>
      </c>
      <c r="S38" s="35">
        <v>0.28999999999999998</v>
      </c>
      <c r="T38" s="35">
        <v>0.97</v>
      </c>
      <c r="U38" s="35">
        <v>20.27</v>
      </c>
      <c r="V38" s="35">
        <v>192.82</v>
      </c>
      <c r="W38" s="35">
        <v>26.11</v>
      </c>
      <c r="X38" s="35">
        <v>36.619999999999997</v>
      </c>
      <c r="Y38" s="35">
        <v>53</v>
      </c>
      <c r="Z38" s="35">
        <v>0.68</v>
      </c>
      <c r="AA38" s="35">
        <v>0</v>
      </c>
      <c r="AB38" s="35">
        <v>11564</v>
      </c>
      <c r="AC38" s="35">
        <v>1966.67</v>
      </c>
      <c r="AD38" s="35">
        <v>0.39</v>
      </c>
      <c r="AE38" s="35">
        <v>0.06</v>
      </c>
      <c r="AF38" s="35">
        <v>7.0000000000000007E-2</v>
      </c>
      <c r="AG38" s="35">
        <v>0.96</v>
      </c>
      <c r="AH38" s="35">
        <v>1.08</v>
      </c>
      <c r="AI38" s="35">
        <v>4.82</v>
      </c>
      <c r="AJ38" s="35">
        <v>0</v>
      </c>
      <c r="AK38" s="35">
        <v>41.44</v>
      </c>
      <c r="AL38" s="35">
        <v>33.729999999999997</v>
      </c>
      <c r="AM38" s="35">
        <v>42.4</v>
      </c>
      <c r="AN38" s="35">
        <v>36.619999999999997</v>
      </c>
      <c r="AO38" s="35">
        <v>8.67</v>
      </c>
      <c r="AP38" s="35">
        <v>30.84</v>
      </c>
      <c r="AQ38" s="35">
        <v>7.71</v>
      </c>
      <c r="AR38" s="35">
        <v>29.87</v>
      </c>
      <c r="AS38" s="35">
        <v>46.26</v>
      </c>
      <c r="AT38" s="35">
        <v>39.51</v>
      </c>
      <c r="AU38" s="35">
        <v>130.1</v>
      </c>
      <c r="AV38" s="35">
        <v>13.49</v>
      </c>
      <c r="AW38" s="35">
        <v>27.95</v>
      </c>
      <c r="AX38" s="35">
        <v>226.46</v>
      </c>
      <c r="AY38" s="35">
        <v>0</v>
      </c>
      <c r="AZ38" s="35">
        <v>28.91</v>
      </c>
      <c r="BA38" s="35">
        <v>31.8</v>
      </c>
      <c r="BB38" s="35">
        <v>17.350000000000001</v>
      </c>
      <c r="BC38" s="35">
        <v>11.56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86.54</v>
      </c>
      <c r="CC38" s="34">
        <v>10.050000000000001</v>
      </c>
      <c r="CE38" s="32">
        <v>1927.33</v>
      </c>
      <c r="CG38" s="32">
        <v>2.98</v>
      </c>
      <c r="CH38" s="32">
        <v>2.98</v>
      </c>
      <c r="CI38" s="32">
        <v>2.98</v>
      </c>
      <c r="CJ38" s="32">
        <v>512.98</v>
      </c>
      <c r="CK38" s="32">
        <v>120.7</v>
      </c>
      <c r="CL38" s="32">
        <v>316.83999999999997</v>
      </c>
      <c r="CM38" s="32">
        <v>2.06</v>
      </c>
      <c r="CN38" s="32">
        <v>1.23</v>
      </c>
      <c r="CO38" s="32">
        <v>1.64</v>
      </c>
      <c r="CP38" s="32">
        <v>3</v>
      </c>
      <c r="CQ38" s="32">
        <v>0</v>
      </c>
      <c r="CR38" s="32">
        <v>6.09</v>
      </c>
    </row>
    <row r="39" spans="1:96" s="32" customFormat="1">
      <c r="A39" s="32" t="str">
        <f>"6/2"</f>
        <v>6/2</v>
      </c>
      <c r="B39" s="33" t="s">
        <v>114</v>
      </c>
      <c r="C39" s="34" t="str">
        <f>"250"</f>
        <v>250</v>
      </c>
      <c r="D39" s="34">
        <v>1.83</v>
      </c>
      <c r="E39" s="34">
        <v>0</v>
      </c>
      <c r="F39" s="34">
        <v>3.01</v>
      </c>
      <c r="G39" s="34">
        <v>2.68</v>
      </c>
      <c r="H39" s="34">
        <v>9.27</v>
      </c>
      <c r="I39" s="34">
        <v>68.492397499999996</v>
      </c>
      <c r="J39" s="35">
        <v>0.79</v>
      </c>
      <c r="K39" s="35">
        <v>1.63</v>
      </c>
      <c r="L39" s="35">
        <v>0</v>
      </c>
      <c r="M39" s="35">
        <v>0</v>
      </c>
      <c r="N39" s="35">
        <v>3.99</v>
      </c>
      <c r="O39" s="35">
        <v>3.5</v>
      </c>
      <c r="P39" s="35">
        <v>1.78</v>
      </c>
      <c r="Q39" s="35">
        <v>0</v>
      </c>
      <c r="R39" s="35">
        <v>0</v>
      </c>
      <c r="S39" s="35">
        <v>0.32</v>
      </c>
      <c r="T39" s="35">
        <v>1.89</v>
      </c>
      <c r="U39" s="35">
        <v>401.63</v>
      </c>
      <c r="V39" s="35">
        <v>321.54000000000002</v>
      </c>
      <c r="W39" s="35">
        <v>39.270000000000003</v>
      </c>
      <c r="X39" s="35">
        <v>19.239999999999998</v>
      </c>
      <c r="Y39" s="35">
        <v>40</v>
      </c>
      <c r="Z39" s="35">
        <v>0.65</v>
      </c>
      <c r="AA39" s="35">
        <v>3</v>
      </c>
      <c r="AB39" s="35">
        <v>1455.6</v>
      </c>
      <c r="AC39" s="35">
        <v>307.98</v>
      </c>
      <c r="AD39" s="35">
        <v>1.26</v>
      </c>
      <c r="AE39" s="35">
        <v>0.04</v>
      </c>
      <c r="AF39" s="35">
        <v>0.05</v>
      </c>
      <c r="AG39" s="35">
        <v>0.73</v>
      </c>
      <c r="AH39" s="35">
        <v>1.21</v>
      </c>
      <c r="AI39" s="35">
        <v>13.56</v>
      </c>
      <c r="AJ39" s="35">
        <v>0</v>
      </c>
      <c r="AK39" s="35">
        <v>94.66</v>
      </c>
      <c r="AL39" s="35">
        <v>80.459999999999994</v>
      </c>
      <c r="AM39" s="35">
        <v>133.43</v>
      </c>
      <c r="AN39" s="35">
        <v>133.88</v>
      </c>
      <c r="AO39" s="35">
        <v>40.75</v>
      </c>
      <c r="AP39" s="35">
        <v>80.72</v>
      </c>
      <c r="AQ39" s="35">
        <v>22.42</v>
      </c>
      <c r="AR39" s="35">
        <v>84.65</v>
      </c>
      <c r="AS39" s="35">
        <v>116.3</v>
      </c>
      <c r="AT39" s="35">
        <v>144.22</v>
      </c>
      <c r="AU39" s="35">
        <v>226.02</v>
      </c>
      <c r="AV39" s="35">
        <v>55.46</v>
      </c>
      <c r="AW39" s="35">
        <v>87.68</v>
      </c>
      <c r="AX39" s="35">
        <v>401.97</v>
      </c>
      <c r="AY39" s="35">
        <v>0</v>
      </c>
      <c r="AZ39" s="35">
        <v>86.32</v>
      </c>
      <c r="BA39" s="35">
        <v>87.11</v>
      </c>
      <c r="BB39" s="35">
        <v>71.819999999999993</v>
      </c>
      <c r="BC39" s="35">
        <v>30.41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0.15</v>
      </c>
      <c r="BL39" s="35">
        <v>0</v>
      </c>
      <c r="BM39" s="35">
        <v>0.09</v>
      </c>
      <c r="BN39" s="35">
        <v>0.01</v>
      </c>
      <c r="BO39" s="35">
        <v>0.02</v>
      </c>
      <c r="BP39" s="35">
        <v>0</v>
      </c>
      <c r="BQ39" s="35">
        <v>0</v>
      </c>
      <c r="BR39" s="35">
        <v>0</v>
      </c>
      <c r="BS39" s="35">
        <v>0.56000000000000005</v>
      </c>
      <c r="BT39" s="35">
        <v>0</v>
      </c>
      <c r="BU39" s="35">
        <v>0</v>
      </c>
      <c r="BV39" s="35">
        <v>1.5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293.23</v>
      </c>
      <c r="CC39" s="34">
        <v>13.04</v>
      </c>
      <c r="CE39" s="32">
        <v>245.6</v>
      </c>
      <c r="CG39" s="32">
        <v>41.16</v>
      </c>
      <c r="CH39" s="32">
        <v>22.1</v>
      </c>
      <c r="CI39" s="32">
        <v>31.63</v>
      </c>
      <c r="CJ39" s="32">
        <v>933.66</v>
      </c>
      <c r="CK39" s="32">
        <v>334.78</v>
      </c>
      <c r="CL39" s="32">
        <v>634.22</v>
      </c>
      <c r="CM39" s="32">
        <v>46.29</v>
      </c>
      <c r="CN39" s="32">
        <v>28.79</v>
      </c>
      <c r="CO39" s="32">
        <v>37.54</v>
      </c>
      <c r="CP39" s="32">
        <v>0</v>
      </c>
      <c r="CQ39" s="32">
        <v>1</v>
      </c>
      <c r="CR39" s="32">
        <v>7.9</v>
      </c>
    </row>
    <row r="40" spans="1:96" s="32" customFormat="1">
      <c r="A40" s="32" t="str">
        <f>"39/3"</f>
        <v>39/3</v>
      </c>
      <c r="B40" s="33" t="s">
        <v>101</v>
      </c>
      <c r="C40" s="34" t="str">
        <f>"200"</f>
        <v>200</v>
      </c>
      <c r="D40" s="34">
        <v>8.77</v>
      </c>
      <c r="E40" s="34">
        <v>0</v>
      </c>
      <c r="F40" s="34">
        <v>2.2999999999999998</v>
      </c>
      <c r="G40" s="34">
        <v>2.2999999999999998</v>
      </c>
      <c r="H40" s="34">
        <v>45.96</v>
      </c>
      <c r="I40" s="34">
        <v>227.88486599999999</v>
      </c>
      <c r="J40" s="35">
        <v>0.43</v>
      </c>
      <c r="K40" s="35">
        <v>0</v>
      </c>
      <c r="L40" s="35">
        <v>0</v>
      </c>
      <c r="M40" s="35">
        <v>0</v>
      </c>
      <c r="N40" s="35">
        <v>0.97</v>
      </c>
      <c r="O40" s="35">
        <v>37.369999999999997</v>
      </c>
      <c r="P40" s="35">
        <v>7.62</v>
      </c>
      <c r="Q40" s="35">
        <v>0</v>
      </c>
      <c r="R40" s="35">
        <v>0</v>
      </c>
      <c r="S40" s="35">
        <v>0</v>
      </c>
      <c r="T40" s="35">
        <v>2.21</v>
      </c>
      <c r="U40" s="35">
        <v>385.34</v>
      </c>
      <c r="V40" s="35">
        <v>267.19</v>
      </c>
      <c r="W40" s="35">
        <v>17.34</v>
      </c>
      <c r="X40" s="35">
        <v>135.11000000000001</v>
      </c>
      <c r="Y40" s="35">
        <v>197.47</v>
      </c>
      <c r="Z40" s="35">
        <v>4.6399999999999997</v>
      </c>
      <c r="AA40" s="35">
        <v>0</v>
      </c>
      <c r="AB40" s="35">
        <v>6.39</v>
      </c>
      <c r="AC40" s="35">
        <v>1.42</v>
      </c>
      <c r="AD40" s="35">
        <v>0.56999999999999995</v>
      </c>
      <c r="AE40" s="35">
        <v>0.26</v>
      </c>
      <c r="AF40" s="35">
        <v>0.13</v>
      </c>
      <c r="AG40" s="35">
        <v>2.5299999999999998</v>
      </c>
      <c r="AH40" s="35">
        <v>5.1100000000000003</v>
      </c>
      <c r="AI40" s="35">
        <v>0</v>
      </c>
      <c r="AJ40" s="35">
        <v>0</v>
      </c>
      <c r="AK40" s="35">
        <v>410.52</v>
      </c>
      <c r="AL40" s="35">
        <v>320.07</v>
      </c>
      <c r="AM40" s="35">
        <v>518.37</v>
      </c>
      <c r="AN40" s="35">
        <v>368.77</v>
      </c>
      <c r="AO40" s="35">
        <v>222.66</v>
      </c>
      <c r="AP40" s="35">
        <v>278.32</v>
      </c>
      <c r="AQ40" s="35">
        <v>125.24</v>
      </c>
      <c r="AR40" s="35">
        <v>411.91</v>
      </c>
      <c r="AS40" s="35">
        <v>403.56</v>
      </c>
      <c r="AT40" s="35">
        <v>779.3</v>
      </c>
      <c r="AU40" s="35">
        <v>766.77</v>
      </c>
      <c r="AV40" s="35">
        <v>208.74</v>
      </c>
      <c r="AW40" s="35">
        <v>500.98</v>
      </c>
      <c r="AX40" s="35">
        <v>1572.51</v>
      </c>
      <c r="AY40" s="35">
        <v>0</v>
      </c>
      <c r="AZ40" s="35">
        <v>347.9</v>
      </c>
      <c r="BA40" s="35">
        <v>421.65</v>
      </c>
      <c r="BB40" s="35">
        <v>299.19</v>
      </c>
      <c r="BC40" s="35">
        <v>229.61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0.01</v>
      </c>
      <c r="BJ40" s="35">
        <v>0</v>
      </c>
      <c r="BK40" s="35">
        <v>0.37</v>
      </c>
      <c r="BL40" s="35">
        <v>0</v>
      </c>
      <c r="BM40" s="35">
        <v>0.03</v>
      </c>
      <c r="BN40" s="35">
        <v>0.01</v>
      </c>
      <c r="BO40" s="35">
        <v>0</v>
      </c>
      <c r="BP40" s="35">
        <v>0</v>
      </c>
      <c r="BQ40" s="35">
        <v>0</v>
      </c>
      <c r="BR40" s="35">
        <v>0.01</v>
      </c>
      <c r="BS40" s="35">
        <v>0.74</v>
      </c>
      <c r="BT40" s="35">
        <v>0.01</v>
      </c>
      <c r="BU40" s="35">
        <v>0</v>
      </c>
      <c r="BV40" s="35">
        <v>0.73</v>
      </c>
      <c r="BW40" s="35">
        <v>7.0000000000000007E-2</v>
      </c>
      <c r="BX40" s="35">
        <v>0</v>
      </c>
      <c r="BY40" s="35">
        <v>0</v>
      </c>
      <c r="BZ40" s="35">
        <v>0</v>
      </c>
      <c r="CA40" s="35">
        <v>0</v>
      </c>
      <c r="CB40" s="35">
        <v>116.94</v>
      </c>
      <c r="CC40" s="34">
        <v>5.98</v>
      </c>
      <c r="CE40" s="32">
        <v>1.07</v>
      </c>
      <c r="CG40" s="32">
        <v>44.48</v>
      </c>
      <c r="CH40" s="32">
        <v>24.48</v>
      </c>
      <c r="CI40" s="32">
        <v>34.479999999999997</v>
      </c>
      <c r="CJ40" s="32">
        <v>2780.43</v>
      </c>
      <c r="CK40" s="32">
        <v>1369.07</v>
      </c>
      <c r="CL40" s="32">
        <v>2074.75</v>
      </c>
      <c r="CM40" s="32">
        <v>40.65</v>
      </c>
      <c r="CN40" s="32">
        <v>27.05</v>
      </c>
      <c r="CO40" s="32">
        <v>33.85</v>
      </c>
      <c r="CP40" s="32">
        <v>0</v>
      </c>
      <c r="CQ40" s="32">
        <v>1</v>
      </c>
      <c r="CR40" s="32">
        <v>3.62</v>
      </c>
    </row>
    <row r="41" spans="1:96" s="32" customFormat="1">
      <c r="A41" s="32" t="str">
        <f>"16/10"</f>
        <v>16/10</v>
      </c>
      <c r="B41" s="33" t="s">
        <v>102</v>
      </c>
      <c r="C41" s="34" t="str">
        <f>"100"</f>
        <v>100</v>
      </c>
      <c r="D41" s="34">
        <v>12.5</v>
      </c>
      <c r="E41" s="34">
        <v>11.61</v>
      </c>
      <c r="F41" s="34">
        <v>14.48</v>
      </c>
      <c r="G41" s="34">
        <v>1.89</v>
      </c>
      <c r="H41" s="34">
        <v>6.2</v>
      </c>
      <c r="I41" s="34">
        <v>205.42482222222264</v>
      </c>
      <c r="J41" s="35">
        <v>4.54</v>
      </c>
      <c r="K41" s="35">
        <v>1.44</v>
      </c>
      <c r="L41" s="35">
        <v>0</v>
      </c>
      <c r="M41" s="35">
        <v>0</v>
      </c>
      <c r="N41" s="35">
        <v>0.91</v>
      </c>
      <c r="O41" s="35">
        <v>5.07</v>
      </c>
      <c r="P41" s="35">
        <v>0.22</v>
      </c>
      <c r="Q41" s="35">
        <v>0</v>
      </c>
      <c r="R41" s="35">
        <v>0</v>
      </c>
      <c r="S41" s="35">
        <v>0.12</v>
      </c>
      <c r="T41" s="35">
        <v>1.61</v>
      </c>
      <c r="U41" s="35">
        <v>67.97</v>
      </c>
      <c r="V41" s="35">
        <v>52.96</v>
      </c>
      <c r="W41" s="35">
        <v>31.51</v>
      </c>
      <c r="X41" s="35">
        <v>4.75</v>
      </c>
      <c r="Y41" s="35">
        <v>62.19</v>
      </c>
      <c r="Z41" s="35">
        <v>0.82</v>
      </c>
      <c r="AA41" s="35">
        <v>43.59</v>
      </c>
      <c r="AB41" s="35">
        <v>18.78</v>
      </c>
      <c r="AC41" s="35">
        <v>82.48</v>
      </c>
      <c r="AD41" s="35">
        <v>1.41</v>
      </c>
      <c r="AE41" s="35">
        <v>0.02</v>
      </c>
      <c r="AF41" s="35">
        <v>0.08</v>
      </c>
      <c r="AG41" s="35">
        <v>3</v>
      </c>
      <c r="AH41" s="35">
        <v>9.1199999999999992</v>
      </c>
      <c r="AI41" s="35">
        <v>0.03</v>
      </c>
      <c r="AJ41" s="35">
        <v>0</v>
      </c>
      <c r="AK41" s="35">
        <v>747.76</v>
      </c>
      <c r="AL41" s="35">
        <v>758.41</v>
      </c>
      <c r="AM41" s="35">
        <v>1144.23</v>
      </c>
      <c r="AN41" s="35">
        <v>1273.77</v>
      </c>
      <c r="AO41" s="35">
        <v>353.08</v>
      </c>
      <c r="AP41" s="35">
        <v>643.79</v>
      </c>
      <c r="AQ41" s="35">
        <v>52.11</v>
      </c>
      <c r="AR41" s="35">
        <v>672.34</v>
      </c>
      <c r="AS41" s="35">
        <v>126.42</v>
      </c>
      <c r="AT41" s="35">
        <v>148.15</v>
      </c>
      <c r="AU41" s="35">
        <v>214.71</v>
      </c>
      <c r="AV41" s="35">
        <v>376.88</v>
      </c>
      <c r="AW41" s="35">
        <v>86.16</v>
      </c>
      <c r="AX41" s="35">
        <v>558.49</v>
      </c>
      <c r="AY41" s="35">
        <v>0.84</v>
      </c>
      <c r="AZ41" s="35">
        <v>184.8</v>
      </c>
      <c r="BA41" s="35">
        <v>176.79</v>
      </c>
      <c r="BB41" s="35">
        <v>474.83</v>
      </c>
      <c r="BC41" s="35">
        <v>181.93</v>
      </c>
      <c r="BD41" s="35">
        <v>0</v>
      </c>
      <c r="BE41" s="35">
        <v>0</v>
      </c>
      <c r="BF41" s="35">
        <v>0.01</v>
      </c>
      <c r="BG41" s="35">
        <v>0.04</v>
      </c>
      <c r="BH41" s="35">
        <v>0.03</v>
      </c>
      <c r="BI41" s="35">
        <v>7.0000000000000007E-2</v>
      </c>
      <c r="BJ41" s="35">
        <v>0.01</v>
      </c>
      <c r="BK41" s="35">
        <v>0.31</v>
      </c>
      <c r="BL41" s="35">
        <v>0.01</v>
      </c>
      <c r="BM41" s="35">
        <v>0.18</v>
      </c>
      <c r="BN41" s="35">
        <v>0.01</v>
      </c>
      <c r="BO41" s="35">
        <v>0.01</v>
      </c>
      <c r="BP41" s="35">
        <v>0</v>
      </c>
      <c r="BQ41" s="35">
        <v>0.01</v>
      </c>
      <c r="BR41" s="35">
        <v>0.02</v>
      </c>
      <c r="BS41" s="35">
        <v>0.64</v>
      </c>
      <c r="BT41" s="35">
        <v>0</v>
      </c>
      <c r="BU41" s="35">
        <v>0</v>
      </c>
      <c r="BV41" s="35">
        <v>1.1200000000000001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77.150000000000006</v>
      </c>
      <c r="CC41" s="34">
        <v>50.01</v>
      </c>
      <c r="CE41" s="32">
        <v>46.72</v>
      </c>
      <c r="CG41" s="32">
        <v>15.22</v>
      </c>
      <c r="CH41" s="32">
        <v>8.34</v>
      </c>
      <c r="CI41" s="32">
        <v>11.78</v>
      </c>
      <c r="CJ41" s="32">
        <v>424.33</v>
      </c>
      <c r="CK41" s="32">
        <v>207.84</v>
      </c>
      <c r="CL41" s="32">
        <v>316.08999999999997</v>
      </c>
      <c r="CM41" s="32">
        <v>3.45</v>
      </c>
      <c r="CN41" s="32">
        <v>2.6</v>
      </c>
      <c r="CO41" s="32">
        <v>3.03</v>
      </c>
      <c r="CP41" s="32">
        <v>0</v>
      </c>
      <c r="CQ41" s="32">
        <v>0.56000000000000005</v>
      </c>
      <c r="CR41" s="32">
        <v>30.47</v>
      </c>
    </row>
    <row r="42" spans="1:96" s="32" customFormat="1">
      <c r="A42" s="32" t="str">
        <f>"601"</f>
        <v>601</v>
      </c>
      <c r="B42" s="33" t="s">
        <v>103</v>
      </c>
      <c r="C42" s="34" t="str">
        <f>"30"</f>
        <v>30</v>
      </c>
      <c r="D42" s="34">
        <v>0.43</v>
      </c>
      <c r="E42" s="34">
        <v>0</v>
      </c>
      <c r="F42" s="34">
        <v>0.89</v>
      </c>
      <c r="G42" s="34">
        <v>0.03</v>
      </c>
      <c r="H42" s="34">
        <v>1.74</v>
      </c>
      <c r="I42" s="34">
        <v>16.849643977499998</v>
      </c>
      <c r="J42" s="35">
        <v>0.68</v>
      </c>
      <c r="K42" s="35">
        <v>0</v>
      </c>
      <c r="L42" s="35">
        <v>0</v>
      </c>
      <c r="M42" s="35">
        <v>0</v>
      </c>
      <c r="N42" s="35">
        <v>0.39</v>
      </c>
      <c r="O42" s="35">
        <v>1.27</v>
      </c>
      <c r="P42" s="35">
        <v>7.0000000000000007E-2</v>
      </c>
      <c r="Q42" s="35">
        <v>0</v>
      </c>
      <c r="R42" s="35">
        <v>0</v>
      </c>
      <c r="S42" s="35">
        <v>0.08</v>
      </c>
      <c r="T42" s="35">
        <v>0.56999999999999995</v>
      </c>
      <c r="U42" s="35">
        <v>196.75</v>
      </c>
      <c r="V42" s="35">
        <v>15.83</v>
      </c>
      <c r="W42" s="35">
        <v>7.2</v>
      </c>
      <c r="X42" s="35">
        <v>1.27</v>
      </c>
      <c r="Y42" s="35">
        <v>5.79</v>
      </c>
      <c r="Z42" s="35">
        <v>0.06</v>
      </c>
      <c r="AA42" s="35">
        <v>2.7</v>
      </c>
      <c r="AB42" s="35">
        <v>14.88</v>
      </c>
      <c r="AC42" s="35">
        <v>10.73</v>
      </c>
      <c r="AD42" s="35">
        <v>7.0000000000000007E-2</v>
      </c>
      <c r="AE42" s="35">
        <v>0</v>
      </c>
      <c r="AF42" s="35">
        <v>0.01</v>
      </c>
      <c r="AG42" s="35">
        <v>0.04</v>
      </c>
      <c r="AH42" s="35">
        <v>0.14000000000000001</v>
      </c>
      <c r="AI42" s="35">
        <v>0.17</v>
      </c>
      <c r="AJ42" s="35">
        <v>0</v>
      </c>
      <c r="AK42" s="35">
        <v>9.36</v>
      </c>
      <c r="AL42" s="35">
        <v>8.5500000000000007</v>
      </c>
      <c r="AM42" s="35">
        <v>16.02</v>
      </c>
      <c r="AN42" s="35">
        <v>4.97</v>
      </c>
      <c r="AO42" s="35">
        <v>3.04</v>
      </c>
      <c r="AP42" s="35">
        <v>6.18</v>
      </c>
      <c r="AQ42" s="35">
        <v>1.99</v>
      </c>
      <c r="AR42" s="35">
        <v>9.94</v>
      </c>
      <c r="AS42" s="35">
        <v>6.56</v>
      </c>
      <c r="AT42" s="35">
        <v>7.95</v>
      </c>
      <c r="AU42" s="35">
        <v>6.76</v>
      </c>
      <c r="AV42" s="35">
        <v>3.98</v>
      </c>
      <c r="AW42" s="35">
        <v>6.96</v>
      </c>
      <c r="AX42" s="35">
        <v>61.23</v>
      </c>
      <c r="AY42" s="35">
        <v>0</v>
      </c>
      <c r="AZ42" s="35">
        <v>19.28</v>
      </c>
      <c r="BA42" s="35">
        <v>9.94</v>
      </c>
      <c r="BB42" s="35">
        <v>4.97</v>
      </c>
      <c r="BC42" s="35">
        <v>3.98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0.01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29.26</v>
      </c>
      <c r="CC42" s="34">
        <v>3.4</v>
      </c>
      <c r="CE42" s="32">
        <v>5.18</v>
      </c>
      <c r="CG42" s="32">
        <v>31.29</v>
      </c>
      <c r="CH42" s="32">
        <v>16.29</v>
      </c>
      <c r="CI42" s="32">
        <v>23.79</v>
      </c>
      <c r="CJ42" s="32">
        <v>142.41</v>
      </c>
      <c r="CK42" s="32">
        <v>58.71</v>
      </c>
      <c r="CL42" s="32">
        <v>100.56</v>
      </c>
      <c r="CM42" s="32">
        <v>7.93</v>
      </c>
      <c r="CN42" s="32">
        <v>4.7300000000000004</v>
      </c>
      <c r="CO42" s="32">
        <v>6.37</v>
      </c>
      <c r="CP42" s="32">
        <v>0</v>
      </c>
      <c r="CQ42" s="32">
        <v>0.5</v>
      </c>
      <c r="CR42" s="32">
        <v>2.06</v>
      </c>
    </row>
    <row r="43" spans="1:96" s="32" customFormat="1">
      <c r="A43" s="32" t="str">
        <f>"2"</f>
        <v>2</v>
      </c>
      <c r="B43" s="33" t="s">
        <v>95</v>
      </c>
      <c r="C43" s="34" t="str">
        <f>"40"</f>
        <v>40</v>
      </c>
      <c r="D43" s="34">
        <v>2.64</v>
      </c>
      <c r="E43" s="34">
        <v>0</v>
      </c>
      <c r="F43" s="34">
        <v>0.26</v>
      </c>
      <c r="G43" s="34">
        <v>0.26</v>
      </c>
      <c r="H43" s="34">
        <v>18.760000000000002</v>
      </c>
      <c r="I43" s="34">
        <v>89.560399999999987</v>
      </c>
      <c r="J43" s="35">
        <v>0</v>
      </c>
      <c r="K43" s="35">
        <v>0</v>
      </c>
      <c r="L43" s="35">
        <v>0</v>
      </c>
      <c r="M43" s="35">
        <v>0</v>
      </c>
      <c r="N43" s="35">
        <v>0.44</v>
      </c>
      <c r="O43" s="35">
        <v>18.239999999999998</v>
      </c>
      <c r="P43" s="35">
        <v>0.08</v>
      </c>
      <c r="Q43" s="35">
        <v>0</v>
      </c>
      <c r="R43" s="35">
        <v>0</v>
      </c>
      <c r="S43" s="35">
        <v>0</v>
      </c>
      <c r="T43" s="35">
        <v>0.72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127.72</v>
      </c>
      <c r="AL43" s="35">
        <v>132.94</v>
      </c>
      <c r="AM43" s="35">
        <v>203.58</v>
      </c>
      <c r="AN43" s="35">
        <v>67.510000000000005</v>
      </c>
      <c r="AO43" s="35">
        <v>40.020000000000003</v>
      </c>
      <c r="AP43" s="35">
        <v>80.040000000000006</v>
      </c>
      <c r="AQ43" s="35">
        <v>30.28</v>
      </c>
      <c r="AR43" s="35">
        <v>144.77000000000001</v>
      </c>
      <c r="AS43" s="35">
        <v>89.78</v>
      </c>
      <c r="AT43" s="35">
        <v>125.28</v>
      </c>
      <c r="AU43" s="35">
        <v>103.36</v>
      </c>
      <c r="AV43" s="35">
        <v>54.29</v>
      </c>
      <c r="AW43" s="35">
        <v>96.05</v>
      </c>
      <c r="AX43" s="35">
        <v>803.18</v>
      </c>
      <c r="AY43" s="35">
        <v>0</v>
      </c>
      <c r="AZ43" s="35">
        <v>261.7</v>
      </c>
      <c r="BA43" s="35">
        <v>113.8</v>
      </c>
      <c r="BB43" s="35">
        <v>75.52</v>
      </c>
      <c r="BC43" s="35">
        <v>59.86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15.64</v>
      </c>
      <c r="CC43" s="34">
        <v>2.54</v>
      </c>
      <c r="CE43" s="32">
        <v>0</v>
      </c>
      <c r="CG43" s="32">
        <v>0</v>
      </c>
      <c r="CH43" s="32">
        <v>0</v>
      </c>
      <c r="CI43" s="32">
        <v>0</v>
      </c>
      <c r="CJ43" s="32">
        <v>615.65</v>
      </c>
      <c r="CK43" s="32">
        <v>237.19</v>
      </c>
      <c r="CL43" s="32">
        <v>426.42</v>
      </c>
      <c r="CM43" s="32">
        <v>4.93</v>
      </c>
      <c r="CN43" s="32">
        <v>4.93</v>
      </c>
      <c r="CO43" s="32">
        <v>4.93</v>
      </c>
      <c r="CP43" s="32">
        <v>0</v>
      </c>
      <c r="CQ43" s="32">
        <v>0</v>
      </c>
      <c r="CR43" s="32">
        <v>2.11</v>
      </c>
    </row>
    <row r="44" spans="1:96" s="32" customFormat="1">
      <c r="A44" s="32" t="str">
        <f>"3"</f>
        <v>3</v>
      </c>
      <c r="B44" s="33" t="s">
        <v>104</v>
      </c>
      <c r="C44" s="34" t="str">
        <f>"40"</f>
        <v>40</v>
      </c>
      <c r="D44" s="34">
        <v>2.64</v>
      </c>
      <c r="E44" s="34">
        <v>0</v>
      </c>
      <c r="F44" s="34">
        <v>0.48</v>
      </c>
      <c r="G44" s="34">
        <v>0.48</v>
      </c>
      <c r="H44" s="34">
        <v>16.68</v>
      </c>
      <c r="I44" s="34">
        <v>77.352000000000004</v>
      </c>
      <c r="J44" s="35">
        <v>0.08</v>
      </c>
      <c r="K44" s="35">
        <v>0</v>
      </c>
      <c r="L44" s="35">
        <v>0</v>
      </c>
      <c r="M44" s="35">
        <v>0</v>
      </c>
      <c r="N44" s="35">
        <v>0.48</v>
      </c>
      <c r="O44" s="35">
        <v>12.88</v>
      </c>
      <c r="P44" s="35">
        <v>3.32</v>
      </c>
      <c r="Q44" s="35">
        <v>0</v>
      </c>
      <c r="R44" s="35">
        <v>0</v>
      </c>
      <c r="S44" s="35">
        <v>0.4</v>
      </c>
      <c r="T44" s="35">
        <v>1</v>
      </c>
      <c r="U44" s="35">
        <v>244</v>
      </c>
      <c r="V44" s="35">
        <v>98</v>
      </c>
      <c r="W44" s="35">
        <v>14</v>
      </c>
      <c r="X44" s="35">
        <v>18.8</v>
      </c>
      <c r="Y44" s="35">
        <v>63.2</v>
      </c>
      <c r="Z44" s="35">
        <v>1.56</v>
      </c>
      <c r="AA44" s="35">
        <v>0</v>
      </c>
      <c r="AB44" s="35">
        <v>2</v>
      </c>
      <c r="AC44" s="35">
        <v>0.4</v>
      </c>
      <c r="AD44" s="35">
        <v>0.56000000000000005</v>
      </c>
      <c r="AE44" s="35">
        <v>7.0000000000000007E-2</v>
      </c>
      <c r="AF44" s="35">
        <v>0.03</v>
      </c>
      <c r="AG44" s="35">
        <v>0.28000000000000003</v>
      </c>
      <c r="AH44" s="35">
        <v>0.8</v>
      </c>
      <c r="AI44" s="35">
        <v>0</v>
      </c>
      <c r="AJ44" s="35">
        <v>0</v>
      </c>
      <c r="AK44" s="35">
        <v>0</v>
      </c>
      <c r="AL44" s="35">
        <v>0</v>
      </c>
      <c r="AM44" s="35">
        <v>170.8</v>
      </c>
      <c r="AN44" s="35">
        <v>89.2</v>
      </c>
      <c r="AO44" s="35">
        <v>37.200000000000003</v>
      </c>
      <c r="AP44" s="35">
        <v>79.2</v>
      </c>
      <c r="AQ44" s="35">
        <v>32</v>
      </c>
      <c r="AR44" s="35">
        <v>148.4</v>
      </c>
      <c r="AS44" s="35">
        <v>118.8</v>
      </c>
      <c r="AT44" s="35">
        <v>116.4</v>
      </c>
      <c r="AU44" s="35">
        <v>185.6</v>
      </c>
      <c r="AV44" s="35">
        <v>49.6</v>
      </c>
      <c r="AW44" s="35">
        <v>124</v>
      </c>
      <c r="AX44" s="35">
        <v>611.6</v>
      </c>
      <c r="AY44" s="35">
        <v>0</v>
      </c>
      <c r="AZ44" s="35">
        <v>210.4</v>
      </c>
      <c r="BA44" s="35">
        <v>116.4</v>
      </c>
      <c r="BB44" s="35">
        <v>72</v>
      </c>
      <c r="BC44" s="35">
        <v>52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0.06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0.04</v>
      </c>
      <c r="BT44" s="35">
        <v>0</v>
      </c>
      <c r="BU44" s="35">
        <v>0</v>
      </c>
      <c r="BV44" s="35">
        <v>0.19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18.8</v>
      </c>
      <c r="CC44" s="34">
        <v>2.62</v>
      </c>
      <c r="CE44" s="32">
        <v>0.33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2.1800000000000002</v>
      </c>
    </row>
    <row r="45" spans="1:96" s="28" customFormat="1" ht="24">
      <c r="A45" s="28" t="str">
        <f>"29/11"</f>
        <v>29/11</v>
      </c>
      <c r="B45" s="29" t="s">
        <v>105</v>
      </c>
      <c r="C45" s="30" t="str">
        <f>"200"</f>
        <v>200</v>
      </c>
      <c r="D45" s="30">
        <v>0.28999999999999998</v>
      </c>
      <c r="E45" s="30">
        <v>0</v>
      </c>
      <c r="F45" s="30">
        <v>7.0000000000000007E-2</v>
      </c>
      <c r="G45" s="30">
        <v>7.0000000000000007E-2</v>
      </c>
      <c r="H45" s="30">
        <v>7.49</v>
      </c>
      <c r="I45" s="30">
        <v>30.103196000000001</v>
      </c>
      <c r="J45" s="31">
        <v>0</v>
      </c>
      <c r="K45" s="31">
        <v>0</v>
      </c>
      <c r="L45" s="31">
        <v>0</v>
      </c>
      <c r="M45" s="31">
        <v>0</v>
      </c>
      <c r="N45" s="31">
        <v>7.09</v>
      </c>
      <c r="O45" s="31">
        <v>0</v>
      </c>
      <c r="P45" s="31">
        <v>0.4</v>
      </c>
      <c r="Q45" s="31">
        <v>0</v>
      </c>
      <c r="R45" s="31">
        <v>0</v>
      </c>
      <c r="S45" s="31">
        <v>0.2</v>
      </c>
      <c r="T45" s="31">
        <v>0.13</v>
      </c>
      <c r="U45" s="31">
        <v>1.99</v>
      </c>
      <c r="V45" s="31">
        <v>29.43</v>
      </c>
      <c r="W45" s="31">
        <v>5.12</v>
      </c>
      <c r="X45" s="31">
        <v>1.85</v>
      </c>
      <c r="Y45" s="31">
        <v>3.21</v>
      </c>
      <c r="Z45" s="31">
        <v>0.06</v>
      </c>
      <c r="AA45" s="31">
        <v>0</v>
      </c>
      <c r="AB45" s="31">
        <v>6.75</v>
      </c>
      <c r="AC45" s="31">
        <v>1.2</v>
      </c>
      <c r="AD45" s="31">
        <v>0.03</v>
      </c>
      <c r="AE45" s="31">
        <v>0.01</v>
      </c>
      <c r="AF45" s="31">
        <v>0</v>
      </c>
      <c r="AG45" s="31">
        <v>0.03</v>
      </c>
      <c r="AH45" s="31">
        <v>0.05</v>
      </c>
      <c r="AI45" s="31">
        <v>3.6</v>
      </c>
      <c r="AJ45" s="31">
        <v>0</v>
      </c>
      <c r="AK45" s="31">
        <v>5.15</v>
      </c>
      <c r="AL45" s="31">
        <v>3.97</v>
      </c>
      <c r="AM45" s="31">
        <v>2.94</v>
      </c>
      <c r="AN45" s="31">
        <v>5.29</v>
      </c>
      <c r="AO45" s="31">
        <v>1.91</v>
      </c>
      <c r="AP45" s="31">
        <v>1.91</v>
      </c>
      <c r="AQ45" s="31">
        <v>0.88</v>
      </c>
      <c r="AR45" s="31">
        <v>3.97</v>
      </c>
      <c r="AS45" s="31">
        <v>6.32</v>
      </c>
      <c r="AT45" s="31">
        <v>8.23</v>
      </c>
      <c r="AU45" s="31">
        <v>14.55</v>
      </c>
      <c r="AV45" s="31">
        <v>2.21</v>
      </c>
      <c r="AW45" s="31">
        <v>12.05</v>
      </c>
      <c r="AX45" s="31">
        <v>12.05</v>
      </c>
      <c r="AY45" s="31">
        <v>0</v>
      </c>
      <c r="AZ45" s="31">
        <v>5.88</v>
      </c>
      <c r="BA45" s="31">
        <v>4.12</v>
      </c>
      <c r="BB45" s="31">
        <v>2.06</v>
      </c>
      <c r="BC45" s="31">
        <v>1.32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208.22</v>
      </c>
      <c r="CC45" s="30">
        <v>8.73</v>
      </c>
      <c r="CE45" s="28">
        <v>1.1299999999999999</v>
      </c>
      <c r="CG45" s="28">
        <v>0.3</v>
      </c>
      <c r="CH45" s="28">
        <v>0.3</v>
      </c>
      <c r="CI45" s="28">
        <v>0.3</v>
      </c>
      <c r="CJ45" s="28">
        <v>30</v>
      </c>
      <c r="CK45" s="28">
        <v>12.3</v>
      </c>
      <c r="CL45" s="28">
        <v>21.15</v>
      </c>
      <c r="CM45" s="28">
        <v>0</v>
      </c>
      <c r="CN45" s="28">
        <v>0</v>
      </c>
      <c r="CO45" s="28">
        <v>0</v>
      </c>
      <c r="CP45" s="28">
        <v>6</v>
      </c>
      <c r="CQ45" s="28">
        <v>0</v>
      </c>
      <c r="CR45" s="28">
        <v>5.29</v>
      </c>
    </row>
    <row r="46" spans="1:96" s="36" customFormat="1" ht="11.4">
      <c r="B46" s="37" t="s">
        <v>115</v>
      </c>
      <c r="C46" s="38"/>
      <c r="D46" s="38">
        <v>30.36</v>
      </c>
      <c r="E46" s="38">
        <v>11.61</v>
      </c>
      <c r="F46" s="38">
        <v>21.59</v>
      </c>
      <c r="G46" s="38">
        <v>7.8</v>
      </c>
      <c r="H46" s="38">
        <v>118</v>
      </c>
      <c r="I46" s="38">
        <v>763.51</v>
      </c>
      <c r="J46" s="39">
        <v>6.51</v>
      </c>
      <c r="K46" s="39">
        <v>3.07</v>
      </c>
      <c r="L46" s="39">
        <v>0</v>
      </c>
      <c r="M46" s="39">
        <v>0</v>
      </c>
      <c r="N46" s="39">
        <v>23.66</v>
      </c>
      <c r="O46" s="39">
        <v>78.52</v>
      </c>
      <c r="P46" s="39">
        <v>15.81</v>
      </c>
      <c r="Q46" s="39">
        <v>0</v>
      </c>
      <c r="R46" s="39">
        <v>0</v>
      </c>
      <c r="S46" s="39">
        <v>1.41</v>
      </c>
      <c r="T46" s="39">
        <v>9.08</v>
      </c>
      <c r="U46" s="39">
        <v>1317.94</v>
      </c>
      <c r="V46" s="39">
        <v>977.79</v>
      </c>
      <c r="W46" s="39">
        <v>140.56</v>
      </c>
      <c r="X46" s="39">
        <v>217.65</v>
      </c>
      <c r="Y46" s="39">
        <v>424.85</v>
      </c>
      <c r="Z46" s="39">
        <v>8.4700000000000006</v>
      </c>
      <c r="AA46" s="39">
        <v>49.29</v>
      </c>
      <c r="AB46" s="39">
        <v>13068.4</v>
      </c>
      <c r="AC46" s="39">
        <v>2370.86</v>
      </c>
      <c r="AD46" s="39">
        <v>4.29</v>
      </c>
      <c r="AE46" s="39">
        <v>0.47</v>
      </c>
      <c r="AF46" s="39">
        <v>0.36</v>
      </c>
      <c r="AG46" s="39">
        <v>7.57</v>
      </c>
      <c r="AH46" s="39">
        <v>17.5</v>
      </c>
      <c r="AI46" s="39">
        <v>22.18</v>
      </c>
      <c r="AJ46" s="39">
        <v>0</v>
      </c>
      <c r="AK46" s="39">
        <v>1436.61</v>
      </c>
      <c r="AL46" s="39">
        <v>1338.12</v>
      </c>
      <c r="AM46" s="39">
        <v>2231.7800000000002</v>
      </c>
      <c r="AN46" s="39">
        <v>1980.02</v>
      </c>
      <c r="AO46" s="39">
        <v>707.33</v>
      </c>
      <c r="AP46" s="39">
        <v>1201</v>
      </c>
      <c r="AQ46" s="39">
        <v>272.63</v>
      </c>
      <c r="AR46" s="39">
        <v>1505.85</v>
      </c>
      <c r="AS46" s="39">
        <v>914.01</v>
      </c>
      <c r="AT46" s="39">
        <v>1369.04</v>
      </c>
      <c r="AU46" s="39">
        <v>1647.87</v>
      </c>
      <c r="AV46" s="39">
        <v>764.64</v>
      </c>
      <c r="AW46" s="39">
        <v>941.82</v>
      </c>
      <c r="AX46" s="39">
        <v>4247.5</v>
      </c>
      <c r="AY46" s="39">
        <v>0.84</v>
      </c>
      <c r="AZ46" s="39">
        <v>1145.19</v>
      </c>
      <c r="BA46" s="39">
        <v>961.61</v>
      </c>
      <c r="BB46" s="39">
        <v>1017.73</v>
      </c>
      <c r="BC46" s="39">
        <v>570.67999999999995</v>
      </c>
      <c r="BD46" s="39">
        <v>0</v>
      </c>
      <c r="BE46" s="39">
        <v>0</v>
      </c>
      <c r="BF46" s="39">
        <v>0.01</v>
      </c>
      <c r="BG46" s="39">
        <v>0.04</v>
      </c>
      <c r="BH46" s="39">
        <v>0.03</v>
      </c>
      <c r="BI46" s="39">
        <v>0.08</v>
      </c>
      <c r="BJ46" s="39">
        <v>0.01</v>
      </c>
      <c r="BK46" s="39">
        <v>0.92</v>
      </c>
      <c r="BL46" s="39">
        <v>0.01</v>
      </c>
      <c r="BM46" s="39">
        <v>0.3</v>
      </c>
      <c r="BN46" s="39">
        <v>0.03</v>
      </c>
      <c r="BO46" s="39">
        <v>0.03</v>
      </c>
      <c r="BP46" s="39">
        <v>0</v>
      </c>
      <c r="BQ46" s="39">
        <v>0.01</v>
      </c>
      <c r="BR46" s="39">
        <v>0.04</v>
      </c>
      <c r="BS46" s="39">
        <v>2.0099999999999998</v>
      </c>
      <c r="BT46" s="39">
        <v>0.01</v>
      </c>
      <c r="BU46" s="39">
        <v>0</v>
      </c>
      <c r="BV46" s="39">
        <v>3.66</v>
      </c>
      <c r="BW46" s="39">
        <v>0.11</v>
      </c>
      <c r="BX46" s="39">
        <v>0</v>
      </c>
      <c r="BY46" s="39">
        <v>0</v>
      </c>
      <c r="BZ46" s="39">
        <v>0</v>
      </c>
      <c r="CA46" s="39">
        <v>0</v>
      </c>
      <c r="CB46" s="39">
        <v>845.77</v>
      </c>
      <c r="CC46" s="38">
        <f>SUM($CC$37:$CC$45)</f>
        <v>96.370000000000019</v>
      </c>
      <c r="CD46" s="36">
        <f>$I$46/$I$51*100</f>
        <v>26.294745252543343</v>
      </c>
      <c r="CE46" s="36">
        <v>2227.35</v>
      </c>
      <c r="CG46" s="36">
        <v>135.43</v>
      </c>
      <c r="CH46" s="36">
        <v>74.48</v>
      </c>
      <c r="CI46" s="36">
        <v>104.95</v>
      </c>
      <c r="CJ46" s="36">
        <v>5439.47</v>
      </c>
      <c r="CK46" s="36">
        <v>2340.6</v>
      </c>
      <c r="CL46" s="36">
        <v>3890.03</v>
      </c>
      <c r="CM46" s="36">
        <v>105.31</v>
      </c>
      <c r="CN46" s="36">
        <v>69.33</v>
      </c>
      <c r="CO46" s="36">
        <v>87.35</v>
      </c>
      <c r="CP46" s="36">
        <v>9</v>
      </c>
      <c r="CQ46" s="36">
        <v>3.06</v>
      </c>
    </row>
    <row r="47" spans="1:96">
      <c r="B47" s="27" t="s">
        <v>116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"13"</f>
        <v>13</v>
      </c>
      <c r="B48" s="33" t="s">
        <v>108</v>
      </c>
      <c r="C48" s="34" t="str">
        <f>"150"</f>
        <v>150</v>
      </c>
      <c r="D48" s="34">
        <v>0.6</v>
      </c>
      <c r="E48" s="34">
        <v>0</v>
      </c>
      <c r="F48" s="34">
        <v>0.6</v>
      </c>
      <c r="G48" s="34">
        <v>0.6</v>
      </c>
      <c r="H48" s="34">
        <v>17.399999999999999</v>
      </c>
      <c r="I48" s="34">
        <v>73.02</v>
      </c>
      <c r="J48" s="35">
        <v>0.15</v>
      </c>
      <c r="K48" s="35">
        <v>0</v>
      </c>
      <c r="L48" s="35">
        <v>0</v>
      </c>
      <c r="M48" s="35">
        <v>0</v>
      </c>
      <c r="N48" s="35">
        <v>13.5</v>
      </c>
      <c r="O48" s="35">
        <v>1.2</v>
      </c>
      <c r="P48" s="35">
        <v>2.7</v>
      </c>
      <c r="Q48" s="35">
        <v>0</v>
      </c>
      <c r="R48" s="35">
        <v>0</v>
      </c>
      <c r="S48" s="35">
        <v>1.2</v>
      </c>
      <c r="T48" s="35">
        <v>0.75</v>
      </c>
      <c r="U48" s="35">
        <v>39</v>
      </c>
      <c r="V48" s="35">
        <v>417</v>
      </c>
      <c r="W48" s="35">
        <v>24</v>
      </c>
      <c r="X48" s="35">
        <v>13.5</v>
      </c>
      <c r="Y48" s="35">
        <v>16.5</v>
      </c>
      <c r="Z48" s="35">
        <v>3.3</v>
      </c>
      <c r="AA48" s="35">
        <v>0</v>
      </c>
      <c r="AB48" s="35">
        <v>45</v>
      </c>
      <c r="AC48" s="35">
        <v>7.5</v>
      </c>
      <c r="AD48" s="35">
        <v>0.3</v>
      </c>
      <c r="AE48" s="35">
        <v>0.05</v>
      </c>
      <c r="AF48" s="35">
        <v>0.03</v>
      </c>
      <c r="AG48" s="35">
        <v>0.45</v>
      </c>
      <c r="AH48" s="35">
        <v>0.6</v>
      </c>
      <c r="AI48" s="35">
        <v>15</v>
      </c>
      <c r="AJ48" s="35">
        <v>0</v>
      </c>
      <c r="AK48" s="35">
        <v>18</v>
      </c>
      <c r="AL48" s="35">
        <v>19.5</v>
      </c>
      <c r="AM48" s="35">
        <v>28.5</v>
      </c>
      <c r="AN48" s="35">
        <v>27</v>
      </c>
      <c r="AO48" s="35">
        <v>4.5</v>
      </c>
      <c r="AP48" s="35">
        <v>16.5</v>
      </c>
      <c r="AQ48" s="35">
        <v>4.5</v>
      </c>
      <c r="AR48" s="35">
        <v>13.5</v>
      </c>
      <c r="AS48" s="35">
        <v>25.5</v>
      </c>
      <c r="AT48" s="35">
        <v>15</v>
      </c>
      <c r="AU48" s="35">
        <v>117</v>
      </c>
      <c r="AV48" s="35">
        <v>10.5</v>
      </c>
      <c r="AW48" s="35">
        <v>21</v>
      </c>
      <c r="AX48" s="35">
        <v>63</v>
      </c>
      <c r="AY48" s="35">
        <v>0</v>
      </c>
      <c r="AZ48" s="35">
        <v>19.5</v>
      </c>
      <c r="BA48" s="35">
        <v>24</v>
      </c>
      <c r="BB48" s="35">
        <v>9</v>
      </c>
      <c r="BC48" s="35">
        <v>7.5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129.44999999999999</v>
      </c>
      <c r="CC48" s="34">
        <v>25.2</v>
      </c>
      <c r="CE48" s="32">
        <v>7.5</v>
      </c>
      <c r="CG48" s="32">
        <v>4</v>
      </c>
      <c r="CH48" s="32">
        <v>4</v>
      </c>
      <c r="CI48" s="32">
        <v>4</v>
      </c>
      <c r="CJ48" s="32">
        <v>300</v>
      </c>
      <c r="CK48" s="32">
        <v>300</v>
      </c>
      <c r="CL48" s="32">
        <v>300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21</v>
      </c>
    </row>
    <row r="49" spans="1:96" s="28" customFormat="1">
      <c r="A49" s="28" t="str">
        <f>"5"</f>
        <v>5</v>
      </c>
      <c r="B49" s="29" t="s">
        <v>109</v>
      </c>
      <c r="C49" s="30" t="str">
        <f>"200"</f>
        <v>200</v>
      </c>
      <c r="D49" s="30">
        <v>1</v>
      </c>
      <c r="E49" s="30">
        <v>0</v>
      </c>
      <c r="F49" s="30">
        <v>0.2</v>
      </c>
      <c r="G49" s="30">
        <v>0</v>
      </c>
      <c r="H49" s="30">
        <v>20.6</v>
      </c>
      <c r="I49" s="30">
        <v>86.47999999999999</v>
      </c>
      <c r="J49" s="31">
        <v>0</v>
      </c>
      <c r="K49" s="31">
        <v>0</v>
      </c>
      <c r="L49" s="31">
        <v>0</v>
      </c>
      <c r="M49" s="31">
        <v>0</v>
      </c>
      <c r="N49" s="31">
        <v>19.8</v>
      </c>
      <c r="O49" s="31">
        <v>0.4</v>
      </c>
      <c r="P49" s="31">
        <v>0.4</v>
      </c>
      <c r="Q49" s="31">
        <v>0</v>
      </c>
      <c r="R49" s="31">
        <v>0</v>
      </c>
      <c r="S49" s="31">
        <v>1</v>
      </c>
      <c r="T49" s="31">
        <v>0.6</v>
      </c>
      <c r="U49" s="31">
        <v>12</v>
      </c>
      <c r="V49" s="31">
        <v>240</v>
      </c>
      <c r="W49" s="31">
        <v>14</v>
      </c>
      <c r="X49" s="31">
        <v>8</v>
      </c>
      <c r="Y49" s="31">
        <v>14</v>
      </c>
      <c r="Z49" s="31">
        <v>2.8</v>
      </c>
      <c r="AA49" s="31">
        <v>0</v>
      </c>
      <c r="AB49" s="31">
        <v>0</v>
      </c>
      <c r="AC49" s="31">
        <v>0</v>
      </c>
      <c r="AD49" s="31">
        <v>0.2</v>
      </c>
      <c r="AE49" s="31">
        <v>0.02</v>
      </c>
      <c r="AF49" s="31">
        <v>0.02</v>
      </c>
      <c r="AG49" s="31">
        <v>0.2</v>
      </c>
      <c r="AH49" s="31">
        <v>0.4</v>
      </c>
      <c r="AI49" s="31">
        <v>4</v>
      </c>
      <c r="AJ49" s="31">
        <v>0.4</v>
      </c>
      <c r="AK49" s="31">
        <v>16</v>
      </c>
      <c r="AL49" s="31">
        <v>20</v>
      </c>
      <c r="AM49" s="31">
        <v>28</v>
      </c>
      <c r="AN49" s="31">
        <v>28</v>
      </c>
      <c r="AO49" s="31">
        <v>4</v>
      </c>
      <c r="AP49" s="31">
        <v>16</v>
      </c>
      <c r="AQ49" s="31">
        <v>4</v>
      </c>
      <c r="AR49" s="31">
        <v>14</v>
      </c>
      <c r="AS49" s="31">
        <v>26</v>
      </c>
      <c r="AT49" s="31">
        <v>16</v>
      </c>
      <c r="AU49" s="31">
        <v>116</v>
      </c>
      <c r="AV49" s="31">
        <v>10</v>
      </c>
      <c r="AW49" s="31">
        <v>22</v>
      </c>
      <c r="AX49" s="31">
        <v>64</v>
      </c>
      <c r="AY49" s="31">
        <v>0</v>
      </c>
      <c r="AZ49" s="31">
        <v>20</v>
      </c>
      <c r="BA49" s="31">
        <v>24</v>
      </c>
      <c r="BB49" s="31">
        <v>10</v>
      </c>
      <c r="BC49" s="31">
        <v>8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176.2</v>
      </c>
      <c r="CC49" s="30">
        <v>9.6</v>
      </c>
      <c r="CE49" s="28">
        <v>0</v>
      </c>
      <c r="CG49" s="28">
        <v>4</v>
      </c>
      <c r="CH49" s="28">
        <v>4</v>
      </c>
      <c r="CI49" s="28">
        <v>4</v>
      </c>
      <c r="CJ49" s="28">
        <v>400</v>
      </c>
      <c r="CK49" s="28">
        <v>182</v>
      </c>
      <c r="CL49" s="28">
        <v>291</v>
      </c>
      <c r="CM49" s="28">
        <v>0.6</v>
      </c>
      <c r="CN49" s="28">
        <v>0.6</v>
      </c>
      <c r="CO49" s="28">
        <v>0.6</v>
      </c>
      <c r="CP49" s="28">
        <v>0</v>
      </c>
      <c r="CQ49" s="28">
        <v>0</v>
      </c>
      <c r="CR49" s="28">
        <v>8</v>
      </c>
    </row>
    <row r="50" spans="1:96" s="36" customFormat="1" ht="11.4">
      <c r="B50" s="37" t="s">
        <v>117</v>
      </c>
      <c r="C50" s="38"/>
      <c r="D50" s="38">
        <v>1.6</v>
      </c>
      <c r="E50" s="38">
        <v>0</v>
      </c>
      <c r="F50" s="38">
        <v>0.8</v>
      </c>
      <c r="G50" s="38">
        <v>0.6</v>
      </c>
      <c r="H50" s="38">
        <v>38</v>
      </c>
      <c r="I50" s="38">
        <v>159.5</v>
      </c>
      <c r="J50" s="39">
        <v>0.15</v>
      </c>
      <c r="K50" s="39">
        <v>0</v>
      </c>
      <c r="L50" s="39">
        <v>0</v>
      </c>
      <c r="M50" s="39">
        <v>0</v>
      </c>
      <c r="N50" s="39">
        <v>33.299999999999997</v>
      </c>
      <c r="O50" s="39">
        <v>1.6</v>
      </c>
      <c r="P50" s="39">
        <v>3.1</v>
      </c>
      <c r="Q50" s="39">
        <v>0</v>
      </c>
      <c r="R50" s="39">
        <v>0</v>
      </c>
      <c r="S50" s="39">
        <v>2.2000000000000002</v>
      </c>
      <c r="T50" s="39">
        <v>1.35</v>
      </c>
      <c r="U50" s="39">
        <v>51</v>
      </c>
      <c r="V50" s="39">
        <v>657</v>
      </c>
      <c r="W50" s="39">
        <v>38</v>
      </c>
      <c r="X50" s="39">
        <v>21.5</v>
      </c>
      <c r="Y50" s="39">
        <v>30.5</v>
      </c>
      <c r="Z50" s="39">
        <v>6.1</v>
      </c>
      <c r="AA50" s="39">
        <v>0</v>
      </c>
      <c r="AB50" s="39">
        <v>45</v>
      </c>
      <c r="AC50" s="39">
        <v>7.5</v>
      </c>
      <c r="AD50" s="39">
        <v>0.5</v>
      </c>
      <c r="AE50" s="39">
        <v>7.0000000000000007E-2</v>
      </c>
      <c r="AF50" s="39">
        <v>0.05</v>
      </c>
      <c r="AG50" s="39">
        <v>0.65</v>
      </c>
      <c r="AH50" s="39">
        <v>1</v>
      </c>
      <c r="AI50" s="39">
        <v>19</v>
      </c>
      <c r="AJ50" s="39">
        <v>0.4</v>
      </c>
      <c r="AK50" s="39">
        <v>34</v>
      </c>
      <c r="AL50" s="39">
        <v>39.5</v>
      </c>
      <c r="AM50" s="39">
        <v>56.5</v>
      </c>
      <c r="AN50" s="39">
        <v>55</v>
      </c>
      <c r="AO50" s="39">
        <v>8.5</v>
      </c>
      <c r="AP50" s="39">
        <v>32.5</v>
      </c>
      <c r="AQ50" s="39">
        <v>8.5</v>
      </c>
      <c r="AR50" s="39">
        <v>27.5</v>
      </c>
      <c r="AS50" s="39">
        <v>51.5</v>
      </c>
      <c r="AT50" s="39">
        <v>31</v>
      </c>
      <c r="AU50" s="39">
        <v>233</v>
      </c>
      <c r="AV50" s="39">
        <v>20.5</v>
      </c>
      <c r="AW50" s="39">
        <v>43</v>
      </c>
      <c r="AX50" s="39">
        <v>127</v>
      </c>
      <c r="AY50" s="39">
        <v>0</v>
      </c>
      <c r="AZ50" s="39">
        <v>39.5</v>
      </c>
      <c r="BA50" s="39">
        <v>48</v>
      </c>
      <c r="BB50" s="39">
        <v>19</v>
      </c>
      <c r="BC50" s="39">
        <v>15.5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305.64999999999998</v>
      </c>
      <c r="CC50" s="38">
        <f>SUM($CC$47:$CC$49)</f>
        <v>34.799999999999997</v>
      </c>
      <c r="CD50" s="36">
        <f>$I$50/$I$51*100</f>
        <v>5.4930673701466421</v>
      </c>
      <c r="CE50" s="36">
        <v>7.5</v>
      </c>
      <c r="CG50" s="36">
        <v>8</v>
      </c>
      <c r="CH50" s="36">
        <v>8</v>
      </c>
      <c r="CI50" s="36">
        <v>8</v>
      </c>
      <c r="CJ50" s="36">
        <v>700</v>
      </c>
      <c r="CK50" s="36">
        <v>482</v>
      </c>
      <c r="CL50" s="36">
        <v>591</v>
      </c>
      <c r="CM50" s="36">
        <v>0.6</v>
      </c>
      <c r="CN50" s="36">
        <v>0.6</v>
      </c>
      <c r="CO50" s="36">
        <v>0.6</v>
      </c>
      <c r="CP50" s="36">
        <v>0</v>
      </c>
      <c r="CQ50" s="36">
        <v>0</v>
      </c>
    </row>
    <row r="51" spans="1:96" s="36" customFormat="1" ht="11.4" hidden="1">
      <c r="B51" s="37" t="s">
        <v>118</v>
      </c>
      <c r="C51" s="38"/>
      <c r="D51" s="38">
        <v>106.09</v>
      </c>
      <c r="E51" s="38">
        <v>54.53</v>
      </c>
      <c r="F51" s="38">
        <v>89.83</v>
      </c>
      <c r="G51" s="38">
        <v>21.18</v>
      </c>
      <c r="H51" s="38">
        <v>434.53</v>
      </c>
      <c r="I51" s="38">
        <v>2903.66</v>
      </c>
      <c r="J51" s="39">
        <v>36.94</v>
      </c>
      <c r="K51" s="39">
        <v>7.4</v>
      </c>
      <c r="L51" s="39">
        <v>0</v>
      </c>
      <c r="M51" s="39">
        <v>0</v>
      </c>
      <c r="N51" s="39">
        <v>161.08000000000001</v>
      </c>
      <c r="O51" s="39">
        <v>232.76</v>
      </c>
      <c r="P51" s="39">
        <v>40.69</v>
      </c>
      <c r="Q51" s="39">
        <v>0</v>
      </c>
      <c r="R51" s="39">
        <v>0</v>
      </c>
      <c r="S51" s="39">
        <v>7.67</v>
      </c>
      <c r="T51" s="39">
        <v>28.03</v>
      </c>
      <c r="U51" s="39">
        <v>3353.1</v>
      </c>
      <c r="V51" s="39">
        <v>4295.6400000000003</v>
      </c>
      <c r="W51" s="39">
        <v>968.07</v>
      </c>
      <c r="X51" s="39">
        <v>596.79999999999995</v>
      </c>
      <c r="Y51" s="39">
        <v>1687.27</v>
      </c>
      <c r="Z51" s="39">
        <v>35.31</v>
      </c>
      <c r="AA51" s="39">
        <v>448.11</v>
      </c>
      <c r="AB51" s="39">
        <v>20325.38</v>
      </c>
      <c r="AC51" s="39">
        <v>4224.16</v>
      </c>
      <c r="AD51" s="39">
        <v>10.99</v>
      </c>
      <c r="AE51" s="39">
        <v>1.5</v>
      </c>
      <c r="AF51" s="39">
        <v>1.95</v>
      </c>
      <c r="AG51" s="39">
        <v>17.079999999999998</v>
      </c>
      <c r="AH51" s="39">
        <v>48.05</v>
      </c>
      <c r="AI51" s="39">
        <v>73.739999999999995</v>
      </c>
      <c r="AJ51" s="39">
        <v>0.8</v>
      </c>
      <c r="AK51" s="39">
        <v>5243.76</v>
      </c>
      <c r="AL51" s="39">
        <v>4808.01</v>
      </c>
      <c r="AM51" s="39">
        <v>8324.18</v>
      </c>
      <c r="AN51" s="39">
        <v>6520.96</v>
      </c>
      <c r="AO51" s="39">
        <v>2479.71</v>
      </c>
      <c r="AP51" s="39">
        <v>4170.16</v>
      </c>
      <c r="AQ51" s="39">
        <v>1178.3599999999999</v>
      </c>
      <c r="AR51" s="39">
        <v>5075.57</v>
      </c>
      <c r="AS51" s="39">
        <v>3495.77</v>
      </c>
      <c r="AT51" s="39">
        <v>4313.78</v>
      </c>
      <c r="AU51" s="39">
        <v>5867.23</v>
      </c>
      <c r="AV51" s="39">
        <v>2189.25</v>
      </c>
      <c r="AW51" s="39">
        <v>2800.24</v>
      </c>
      <c r="AX51" s="39">
        <v>13062.08</v>
      </c>
      <c r="AY51" s="39">
        <v>20.41</v>
      </c>
      <c r="AZ51" s="39">
        <v>3568.67</v>
      </c>
      <c r="BA51" s="39">
        <v>3728.77</v>
      </c>
      <c r="BB51" s="39">
        <v>3865.34</v>
      </c>
      <c r="BC51" s="39">
        <v>1813.55</v>
      </c>
      <c r="BD51" s="39">
        <v>0.5</v>
      </c>
      <c r="BE51" s="39">
        <v>0.23</v>
      </c>
      <c r="BF51" s="39">
        <v>0.14000000000000001</v>
      </c>
      <c r="BG51" s="39">
        <v>0.35</v>
      </c>
      <c r="BH51" s="39">
        <v>0.38</v>
      </c>
      <c r="BI51" s="39">
        <v>1.63</v>
      </c>
      <c r="BJ51" s="39">
        <v>0.02</v>
      </c>
      <c r="BK51" s="39">
        <v>6.15</v>
      </c>
      <c r="BL51" s="39">
        <v>0.01</v>
      </c>
      <c r="BM51" s="39">
        <v>2.02</v>
      </c>
      <c r="BN51" s="39">
        <v>0.08</v>
      </c>
      <c r="BO51" s="39">
        <v>7.0000000000000007E-2</v>
      </c>
      <c r="BP51" s="39">
        <v>0</v>
      </c>
      <c r="BQ51" s="39">
        <v>0.31</v>
      </c>
      <c r="BR51" s="39">
        <v>0.51</v>
      </c>
      <c r="BS51" s="39">
        <v>7.97</v>
      </c>
      <c r="BT51" s="39">
        <v>0.02</v>
      </c>
      <c r="BU51" s="39">
        <v>0</v>
      </c>
      <c r="BV51" s="39">
        <v>9.15</v>
      </c>
      <c r="BW51" s="39">
        <v>0.25</v>
      </c>
      <c r="BX51" s="39">
        <v>0</v>
      </c>
      <c r="BY51" s="39">
        <v>0</v>
      </c>
      <c r="BZ51" s="39">
        <v>0</v>
      </c>
      <c r="CA51" s="39">
        <v>0</v>
      </c>
      <c r="CB51" s="39">
        <v>2915.27</v>
      </c>
      <c r="CC51" s="38">
        <v>430.00000000000006</v>
      </c>
      <c r="CE51" s="36">
        <v>3835.67</v>
      </c>
      <c r="CG51" s="36">
        <v>552.66</v>
      </c>
      <c r="CH51" s="36">
        <v>307.16000000000003</v>
      </c>
      <c r="CI51" s="36">
        <v>429.91</v>
      </c>
      <c r="CJ51" s="36">
        <v>19789.02</v>
      </c>
      <c r="CK51" s="36">
        <v>8872.16</v>
      </c>
      <c r="CL51" s="36">
        <v>14330.59</v>
      </c>
      <c r="CM51" s="36">
        <v>343.38</v>
      </c>
      <c r="CN51" s="36">
        <v>199.3</v>
      </c>
      <c r="CO51" s="36">
        <v>271.54000000000002</v>
      </c>
      <c r="CP51" s="36">
        <v>47.76</v>
      </c>
      <c r="CQ51" s="36">
        <v>6.71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119</v>
      </c>
      <c r="C53" s="16"/>
      <c r="D53" s="16">
        <v>15</v>
      </c>
      <c r="E53" s="16"/>
      <c r="F53" s="16">
        <v>29</v>
      </c>
      <c r="G53" s="16"/>
      <c r="H53" s="16">
        <v>56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5:CC55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86</v>
      </c>
      <c r="C1" s="43"/>
      <c r="D1" s="44"/>
      <c r="E1" s="41" t="s">
        <v>122</v>
      </c>
      <c r="F1" s="45"/>
      <c r="I1" s="41" t="s">
        <v>123</v>
      </c>
      <c r="J1" s="46" t="s">
        <v>120</v>
      </c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135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136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137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138</v>
      </c>
      <c r="B11" s="70" t="s">
        <v>137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139</v>
      </c>
      <c r="B14" s="71" t="s">
        <v>140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141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142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143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144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145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146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>
      <c r="A23" s="50" t="s">
        <v>107</v>
      </c>
      <c r="B23" s="70" t="s">
        <v>147</v>
      </c>
      <c r="C23" s="84" t="s">
        <v>151</v>
      </c>
      <c r="D23" s="53" t="s">
        <v>108</v>
      </c>
      <c r="E23" s="54">
        <v>150</v>
      </c>
      <c r="F23" s="55">
        <v>25.2</v>
      </c>
      <c r="G23" s="54">
        <v>73.02</v>
      </c>
      <c r="H23" s="54">
        <v>0.6</v>
      </c>
      <c r="I23" s="54">
        <v>0.6</v>
      </c>
      <c r="J23" s="56">
        <v>17.399999999999999</v>
      </c>
    </row>
    <row r="24" spans="1:10">
      <c r="A24" s="57"/>
      <c r="B24" s="82" t="s">
        <v>144</v>
      </c>
      <c r="C24" s="85" t="s">
        <v>152</v>
      </c>
      <c r="D24" s="59" t="s">
        <v>109</v>
      </c>
      <c r="E24" s="60">
        <v>200</v>
      </c>
      <c r="F24" s="61">
        <v>9.6</v>
      </c>
      <c r="G24" s="60">
        <v>86.47999999999999</v>
      </c>
      <c r="H24" s="60">
        <v>1</v>
      </c>
      <c r="I24" s="60">
        <v>0.2</v>
      </c>
      <c r="J24" s="62">
        <v>20.6</v>
      </c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148</v>
      </c>
      <c r="B27" s="51" t="s">
        <v>134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143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144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136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149</v>
      </c>
      <c r="B33" s="70" t="s">
        <v>150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147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144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137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45667.366423611114</v>
      </c>
      <c r="C1">
        <f>YEAR(Дата_Сост)</f>
        <v>2025</v>
      </c>
      <c r="D1">
        <f>MONTH(Дата_Сост)</f>
        <v>1</v>
      </c>
      <c r="E1">
        <f>DAY(Дата_Сост)</f>
        <v>10</v>
      </c>
    </row>
    <row r="2" spans="1:5">
      <c r="A2" t="s">
        <v>82</v>
      </c>
      <c r="B2" s="2">
        <v>45663.407488425924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10.01.2025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2025-01-06T04:52:01Z</dcterms:modified>
</cp:coreProperties>
</file>