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<sst xmlns="http://schemas.openxmlformats.org/spreadsheetml/2006/main" count="186" uniqueCount="154">
  <si>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</si>
  <si>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</si>
  <si>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</si>
  <si>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</si>
  <si>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</si>
  <si>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</si>
  <si>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</si>
  <si>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</si>
  <si>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</si>
  <si>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</si>
  <si>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</si>
  <si>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</si>
  <si>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</si>
  <si>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</si>
  <si>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</si>
  <si>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</si>
  <si>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</si>
  <si>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</si>
  <si>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</si>
  <si>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</si>
  <si>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</si>
  <si>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</si>
  <si>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</si>
  <si>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</si>
  <si>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</si>
  <si>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</si>
  <si>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</si>
  <si>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</si>
  <si>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</si>
  <si>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</si>
  <si>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</si>
  <si>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</si>
  <si>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</si>
  <si>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</si>
  <si>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</si>
  <si>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</si>
  <si>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</si>
  <si>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</si>
  <si>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</si>
  <si>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</si>
  <si>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</si>
  <si>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</si>
  <si>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</si>
  <si>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</si>
  <si>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</si>
  <si>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</si>
  <si>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</si>
  <si>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</si>
  <si>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</si>
  <si>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</si>
  <si>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</si>
  <si>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</si>
  <si>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</si>
  <si>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</si>
  <si>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</si>
  <si>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</si>
  <si>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</si>
  <si>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</si>
  <si>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</si>
  <si>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</si>
  <si>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</si>
  <si>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</si>
  <si>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</si>
  <si>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</si>
  <si>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</si>
  <si>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</si>
  <si>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</si>
  <si>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</si>
  <si>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</si>
  <si>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</si>
  <si>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</si>
  <si>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</si>
  <si>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</si>
  <si>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</si>
  <si>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</si>
  <si>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</si>
  <si>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</si>
  <si>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</si>
  <si>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</si>
  <si>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</si>
  <si>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</si>
  <si>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</si>
  <si>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</si>
  <si>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</si>
  <si>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</si>
  <si>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</si>
  <si>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</si>
  <si>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</si>
  <si>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</si>
  <si>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</si>
  <si>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</si>
  <si>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</si>
  <si>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</si>
  <si>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</si>
  <si>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</si>
  <si>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</si>
  <si>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</si>
  <si>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</si>
  <si>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</si>
  <si>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</si>
  <si>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</si>
  <si>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</si>
  <si>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</si>
  <si>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</si>
  <si>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</si>
  <si>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</si>
  <si>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</si>
  <si>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</si>
  <si>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</si>
  <si>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</si>
  <si>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</si>
  <si>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</si>
  <si>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</si>
  <si>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</si>
  <si>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</si>
  <si>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</si>
  <si>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</si>
  <si>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</si>
  <si>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</si>
  <si>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</si>
  <si>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</si>
  <si>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</si>
  <si>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</si>
  <si>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</si>
  <si>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</si>
  <si>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</si>
  <si>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</si>
  <si>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</si>
  <si>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</si>
  <si>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</si>
  <si>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</si>
  <si>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</si>
  <si>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</si>
  <si>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</si>
  <si>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</si>
  <si>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</si>
  <si>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</si>
  <si>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</si>
  <si>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</si>
  <si>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</si>
  <si>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</si>
  <si>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</si>
  <si>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</si>
  <si>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</si>
  <si>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</si>
  <si>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</si>
  <si>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</si>
  <si>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</si>
  <si>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</si>
  <si>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</si>
  <si>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</si>
  <si>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</si>
  <si>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12 и старше        230,00</t>
  </si>
  <si>
    <t>Итого сумма с 7 до 11 лет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</si>
</sst>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38" sqref="G3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24.2.2025г.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"24 февраля 2025 г."</f>
        <v>24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22.11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13.4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26.3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15.94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2.88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2.4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1.1499999999999999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0.7</v>
      </c>
    </row>
    <row r="15" spans="1:96" s="36" customFormat="1" ht="11.4">
      <c r="B15" s="37" t="s">
        <v>97</v>
      </c>
      <c r="C15" s="38"/>
      <c r="D15" s="38">
        <v>16</v>
      </c>
      <c r="E15" s="38">
        <v>2.4</v>
      </c>
      <c r="F15" s="38">
        <v>10.47</v>
      </c>
      <c r="G15" s="38">
        <v>2.85</v>
      </c>
      <c r="H15" s="38">
        <v>93.23</v>
      </c>
      <c r="I15" s="38">
        <v>526.82000000000005</v>
      </c>
      <c r="J15" s="39">
        <v>6.64</v>
      </c>
      <c r="K15" s="39">
        <v>0.22</v>
      </c>
      <c r="L15" s="39">
        <v>0</v>
      </c>
      <c r="M15" s="39">
        <v>0</v>
      </c>
      <c r="N15" s="39">
        <v>27.58</v>
      </c>
      <c r="O15" s="39">
        <v>62.74</v>
      </c>
      <c r="P15" s="39">
        <v>2.91</v>
      </c>
      <c r="Q15" s="39">
        <v>0</v>
      </c>
      <c r="R15" s="39">
        <v>0</v>
      </c>
      <c r="S15" s="39">
        <v>0.26</v>
      </c>
      <c r="T15" s="39">
        <v>3.47</v>
      </c>
      <c r="U15" s="39">
        <v>603.41</v>
      </c>
      <c r="V15" s="39">
        <v>224.84</v>
      </c>
      <c r="W15" s="39">
        <v>107.71</v>
      </c>
      <c r="X15" s="39">
        <v>43.09</v>
      </c>
      <c r="Y15" s="39">
        <v>158.52000000000001</v>
      </c>
      <c r="Z15" s="39">
        <v>1.74</v>
      </c>
      <c r="AA15" s="39">
        <v>33.31</v>
      </c>
      <c r="AB15" s="39">
        <v>33.229999999999997</v>
      </c>
      <c r="AC15" s="39">
        <v>62.64</v>
      </c>
      <c r="AD15" s="39">
        <v>1.36</v>
      </c>
      <c r="AE15" s="39">
        <v>0.16</v>
      </c>
      <c r="AF15" s="39">
        <v>0.14000000000000001</v>
      </c>
      <c r="AG15" s="39">
        <v>1.2</v>
      </c>
      <c r="AH15" s="39">
        <v>3.72</v>
      </c>
      <c r="AI15" s="39">
        <v>0.42</v>
      </c>
      <c r="AJ15" s="39">
        <v>0</v>
      </c>
      <c r="AK15" s="39">
        <v>605.48</v>
      </c>
      <c r="AL15" s="39">
        <v>605.15</v>
      </c>
      <c r="AM15" s="39">
        <v>1124.24</v>
      </c>
      <c r="AN15" s="39">
        <v>432.46</v>
      </c>
      <c r="AO15" s="39">
        <v>235.01</v>
      </c>
      <c r="AP15" s="39">
        <v>423.04</v>
      </c>
      <c r="AQ15" s="39">
        <v>161.66</v>
      </c>
      <c r="AR15" s="39">
        <v>662.63</v>
      </c>
      <c r="AS15" s="39">
        <v>475.85</v>
      </c>
      <c r="AT15" s="39">
        <v>463.39</v>
      </c>
      <c r="AU15" s="39">
        <v>440.5</v>
      </c>
      <c r="AV15" s="39">
        <v>219.72</v>
      </c>
      <c r="AW15" s="39">
        <v>352.39</v>
      </c>
      <c r="AX15" s="39">
        <v>2895.81</v>
      </c>
      <c r="AY15" s="39">
        <v>0</v>
      </c>
      <c r="AZ15" s="39">
        <v>958.98</v>
      </c>
      <c r="BA15" s="39">
        <v>493.67</v>
      </c>
      <c r="BB15" s="39">
        <v>448.65</v>
      </c>
      <c r="BC15" s="39">
        <v>235.74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425.81</v>
      </c>
      <c r="CC15" s="38">
        <f>SUM($CC$10:$CC$14)</f>
        <v>52.44</v>
      </c>
      <c r="CD15" s="36">
        <f>$I$15/$I$51*100</f>
        <v>16.417412766328756</v>
      </c>
      <c r="CE15" s="36">
        <v>38.85</v>
      </c>
      <c r="CG15" s="36">
        <v>27.43</v>
      </c>
      <c r="CH15" s="36">
        <v>13.98</v>
      </c>
      <c r="CI15" s="36">
        <v>20.71</v>
      </c>
      <c r="CJ15" s="36">
        <v>2550.9699999999998</v>
      </c>
      <c r="CK15" s="36">
        <v>1088.72</v>
      </c>
      <c r="CL15" s="36">
        <v>1819.85</v>
      </c>
      <c r="CM15" s="36">
        <v>24.38</v>
      </c>
      <c r="CN15" s="36">
        <v>20.16</v>
      </c>
      <c r="CO15" s="36">
        <v>22.27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8.57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5.79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15.58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9.44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10.25</v>
      </c>
      <c r="CE19" s="32">
        <v>10.5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0.98</v>
      </c>
      <c r="CR19" s="32">
        <v>6.21</v>
      </c>
    </row>
    <row r="20" spans="1:96" s="32" customFormat="1">
      <c r="A20" s="32" t="str">
        <f>"10/7"</f>
        <v>10/7</v>
      </c>
      <c r="B20" s="33" t="s">
        <v>102</v>
      </c>
      <c r="C20" s="34" t="str">
        <f>"100"</f>
        <v>100</v>
      </c>
      <c r="D20" s="34">
        <v>14.37</v>
      </c>
      <c r="E20" s="34">
        <v>14.3</v>
      </c>
      <c r="F20" s="34">
        <v>16.239999999999998</v>
      </c>
      <c r="G20" s="34">
        <v>4.0999999999999996</v>
      </c>
      <c r="H20" s="34">
        <v>6.45</v>
      </c>
      <c r="I20" s="34">
        <v>228.20706760000002</v>
      </c>
      <c r="J20" s="35">
        <v>4.08</v>
      </c>
      <c r="K20" s="35">
        <v>2.6</v>
      </c>
      <c r="L20" s="35">
        <v>0</v>
      </c>
      <c r="M20" s="35">
        <v>0</v>
      </c>
      <c r="N20" s="35">
        <v>2.41</v>
      </c>
      <c r="O20" s="35">
        <v>3.36</v>
      </c>
      <c r="P20" s="35">
        <v>0.68</v>
      </c>
      <c r="Q20" s="35">
        <v>0</v>
      </c>
      <c r="R20" s="35">
        <v>0</v>
      </c>
      <c r="S20" s="35">
        <v>0.09</v>
      </c>
      <c r="T20" s="35">
        <v>1.66</v>
      </c>
      <c r="U20" s="35">
        <v>265.49</v>
      </c>
      <c r="V20" s="35">
        <v>192.85</v>
      </c>
      <c r="W20" s="35">
        <v>33.92</v>
      </c>
      <c r="X20" s="35">
        <v>20.95</v>
      </c>
      <c r="Y20" s="35">
        <v>139.22</v>
      </c>
      <c r="Z20" s="35">
        <v>1.39</v>
      </c>
      <c r="AA20" s="35">
        <v>45.6</v>
      </c>
      <c r="AB20" s="35">
        <v>1931.2</v>
      </c>
      <c r="AC20" s="35">
        <v>478.6</v>
      </c>
      <c r="AD20" s="35">
        <v>2.27</v>
      </c>
      <c r="AE20" s="35">
        <v>0.05</v>
      </c>
      <c r="AF20" s="35">
        <v>0.14000000000000001</v>
      </c>
      <c r="AG20" s="35">
        <v>4.51</v>
      </c>
      <c r="AH20" s="35">
        <v>9.4499999999999993</v>
      </c>
      <c r="AI20" s="35">
        <v>1.29</v>
      </c>
      <c r="AJ20" s="35">
        <v>0</v>
      </c>
      <c r="AK20" s="35">
        <v>797.37</v>
      </c>
      <c r="AL20" s="35">
        <v>841.55</v>
      </c>
      <c r="AM20" s="35">
        <v>1245.79</v>
      </c>
      <c r="AN20" s="35">
        <v>1427.04</v>
      </c>
      <c r="AO20" s="35">
        <v>382.2</v>
      </c>
      <c r="AP20" s="35">
        <v>708.76</v>
      </c>
      <c r="AQ20" s="35">
        <v>31.27</v>
      </c>
      <c r="AR20" s="35">
        <v>725.38</v>
      </c>
      <c r="AS20" s="35">
        <v>95.17</v>
      </c>
      <c r="AT20" s="35">
        <v>108.77</v>
      </c>
      <c r="AU20" s="35">
        <v>163.25</v>
      </c>
      <c r="AV20" s="35">
        <v>373.36</v>
      </c>
      <c r="AW20" s="35">
        <v>65.31</v>
      </c>
      <c r="AX20" s="35">
        <v>384.42</v>
      </c>
      <c r="AY20" s="35">
        <v>1.32</v>
      </c>
      <c r="AZ20" s="35">
        <v>99.42</v>
      </c>
      <c r="BA20" s="35">
        <v>118.03</v>
      </c>
      <c r="BB20" s="35">
        <v>503.52</v>
      </c>
      <c r="BC20" s="35">
        <v>192.57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0.23</v>
      </c>
      <c r="BL20" s="35">
        <v>0</v>
      </c>
      <c r="BM20" s="35">
        <v>0.15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0.84</v>
      </c>
      <c r="BT20" s="35">
        <v>0</v>
      </c>
      <c r="BU20" s="35">
        <v>0</v>
      </c>
      <c r="BV20" s="35">
        <v>2.4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88.03</v>
      </c>
      <c r="CC20" s="34">
        <v>54.72</v>
      </c>
      <c r="CE20" s="32">
        <v>367.47</v>
      </c>
      <c r="CG20" s="32">
        <v>2.4500000000000002</v>
      </c>
      <c r="CH20" s="32">
        <v>1.34</v>
      </c>
      <c r="CI20" s="32">
        <v>1.89</v>
      </c>
      <c r="CJ20" s="32">
        <v>78.06</v>
      </c>
      <c r="CK20" s="32">
        <v>34.67</v>
      </c>
      <c r="CL20" s="32">
        <v>56.36</v>
      </c>
      <c r="CM20" s="32">
        <v>0.6</v>
      </c>
      <c r="CN20" s="32">
        <v>0.35</v>
      </c>
      <c r="CO20" s="32">
        <v>0.47</v>
      </c>
      <c r="CP20" s="32">
        <v>0</v>
      </c>
      <c r="CQ20" s="32">
        <v>0.5</v>
      </c>
      <c r="CR20" s="32">
        <v>33.29</v>
      </c>
    </row>
    <row r="21" spans="1:96" s="32" customFormat="1">
      <c r="A21" s="32" t="str">
        <f>"601"</f>
        <v>601</v>
      </c>
      <c r="B21" s="33" t="s">
        <v>103</v>
      </c>
      <c r="C21" s="34" t="str">
        <f>"20"</f>
        <v>20</v>
      </c>
      <c r="D21" s="34">
        <v>0.28999999999999998</v>
      </c>
      <c r="E21" s="34">
        <v>0</v>
      </c>
      <c r="F21" s="34">
        <v>0.6</v>
      </c>
      <c r="G21" s="34">
        <v>0.02</v>
      </c>
      <c r="H21" s="34">
        <v>1.1599999999999999</v>
      </c>
      <c r="I21" s="34">
        <v>11.233095985</v>
      </c>
      <c r="J21" s="35">
        <v>0.45</v>
      </c>
      <c r="K21" s="35">
        <v>0</v>
      </c>
      <c r="L21" s="35">
        <v>0</v>
      </c>
      <c r="M21" s="35">
        <v>0</v>
      </c>
      <c r="N21" s="35">
        <v>0.26</v>
      </c>
      <c r="O21" s="35">
        <v>0.85</v>
      </c>
      <c r="P21" s="35">
        <v>0.05</v>
      </c>
      <c r="Q21" s="35">
        <v>0</v>
      </c>
      <c r="R21" s="35">
        <v>0</v>
      </c>
      <c r="S21" s="35">
        <v>0.05</v>
      </c>
      <c r="T21" s="35">
        <v>0.38</v>
      </c>
      <c r="U21" s="35">
        <v>131.16999999999999</v>
      </c>
      <c r="V21" s="35">
        <v>10.56</v>
      </c>
      <c r="W21" s="35">
        <v>4.8</v>
      </c>
      <c r="X21" s="35">
        <v>0.85</v>
      </c>
      <c r="Y21" s="35">
        <v>3.86</v>
      </c>
      <c r="Z21" s="35">
        <v>0.04</v>
      </c>
      <c r="AA21" s="35">
        <v>1.8</v>
      </c>
      <c r="AB21" s="35">
        <v>9.92</v>
      </c>
      <c r="AC21" s="35">
        <v>7.15</v>
      </c>
      <c r="AD21" s="35">
        <v>0.04</v>
      </c>
      <c r="AE21" s="35">
        <v>0</v>
      </c>
      <c r="AF21" s="35">
        <v>0</v>
      </c>
      <c r="AG21" s="35">
        <v>0.02</v>
      </c>
      <c r="AH21" s="35">
        <v>0.09</v>
      </c>
      <c r="AI21" s="35">
        <v>0.11</v>
      </c>
      <c r="AJ21" s="35">
        <v>0</v>
      </c>
      <c r="AK21" s="35">
        <v>6.24</v>
      </c>
      <c r="AL21" s="35">
        <v>5.7</v>
      </c>
      <c r="AM21" s="35">
        <v>10.68</v>
      </c>
      <c r="AN21" s="35">
        <v>3.31</v>
      </c>
      <c r="AO21" s="35">
        <v>2.0299999999999998</v>
      </c>
      <c r="AP21" s="35">
        <v>4.12</v>
      </c>
      <c r="AQ21" s="35">
        <v>1.33</v>
      </c>
      <c r="AR21" s="35">
        <v>6.63</v>
      </c>
      <c r="AS21" s="35">
        <v>4.37</v>
      </c>
      <c r="AT21" s="35">
        <v>5.3</v>
      </c>
      <c r="AU21" s="35">
        <v>4.51</v>
      </c>
      <c r="AV21" s="35">
        <v>2.65</v>
      </c>
      <c r="AW21" s="35">
        <v>4.6399999999999997</v>
      </c>
      <c r="AX21" s="35">
        <v>40.82</v>
      </c>
      <c r="AY21" s="35">
        <v>0</v>
      </c>
      <c r="AZ21" s="35">
        <v>12.86</v>
      </c>
      <c r="BA21" s="35">
        <v>6.63</v>
      </c>
      <c r="BB21" s="35">
        <v>3.31</v>
      </c>
      <c r="BC21" s="35">
        <v>2.65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19.510000000000002</v>
      </c>
      <c r="CC21" s="34">
        <v>2.2799999999999998</v>
      </c>
      <c r="CE21" s="32">
        <v>3.45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0.33</v>
      </c>
      <c r="CR21" s="32">
        <v>1.38</v>
      </c>
    </row>
    <row r="22" spans="1:96" s="32" customFormat="1">
      <c r="A22" s="32" t="str">
        <f>"2"</f>
        <v>2</v>
      </c>
      <c r="B22" s="33" t="s">
        <v>95</v>
      </c>
      <c r="C22" s="34" t="str">
        <f>"50,7"</f>
        <v>50,7</v>
      </c>
      <c r="D22" s="34">
        <v>3.35</v>
      </c>
      <c r="E22" s="34">
        <v>0</v>
      </c>
      <c r="F22" s="34">
        <v>0.33</v>
      </c>
      <c r="G22" s="34">
        <v>0.33</v>
      </c>
      <c r="H22" s="34">
        <v>23.78</v>
      </c>
      <c r="I22" s="34">
        <v>113.51780699999998</v>
      </c>
      <c r="J22" s="35">
        <v>0</v>
      </c>
      <c r="K22" s="35">
        <v>0</v>
      </c>
      <c r="L22" s="35">
        <v>0</v>
      </c>
      <c r="M22" s="35">
        <v>0</v>
      </c>
      <c r="N22" s="35">
        <v>0.56000000000000005</v>
      </c>
      <c r="O22" s="35">
        <v>23.12</v>
      </c>
      <c r="P22" s="35">
        <v>0.1</v>
      </c>
      <c r="Q22" s="35">
        <v>0</v>
      </c>
      <c r="R22" s="35">
        <v>0</v>
      </c>
      <c r="S22" s="35">
        <v>0</v>
      </c>
      <c r="T22" s="35">
        <v>0.91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161.88</v>
      </c>
      <c r="AL22" s="35">
        <v>168.5</v>
      </c>
      <c r="AM22" s="35">
        <v>258.04000000000002</v>
      </c>
      <c r="AN22" s="35">
        <v>85.57</v>
      </c>
      <c r="AO22" s="35">
        <v>50.73</v>
      </c>
      <c r="AP22" s="35">
        <v>101.45</v>
      </c>
      <c r="AQ22" s="35">
        <v>38.369999999999997</v>
      </c>
      <c r="AR22" s="35">
        <v>183.49</v>
      </c>
      <c r="AS22" s="35">
        <v>113.8</v>
      </c>
      <c r="AT22" s="35">
        <v>158.79</v>
      </c>
      <c r="AU22" s="35">
        <v>131</v>
      </c>
      <c r="AV22" s="35">
        <v>68.81</v>
      </c>
      <c r="AW22" s="35">
        <v>121.74</v>
      </c>
      <c r="AX22" s="35">
        <v>1018.04</v>
      </c>
      <c r="AY22" s="35">
        <v>0</v>
      </c>
      <c r="AZ22" s="35">
        <v>331.7</v>
      </c>
      <c r="BA22" s="35">
        <v>144.24</v>
      </c>
      <c r="BB22" s="35">
        <v>95.72</v>
      </c>
      <c r="BC22" s="35">
        <v>75.87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19.82</v>
      </c>
      <c r="CC22" s="34">
        <v>3.65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3.04</v>
      </c>
    </row>
    <row r="23" spans="1:96" s="32" customFormat="1">
      <c r="A23" s="32" t="str">
        <f>"3"</f>
        <v>3</v>
      </c>
      <c r="B23" s="33" t="s">
        <v>104</v>
      </c>
      <c r="C23" s="34" t="str">
        <f>"25"</f>
        <v>25</v>
      </c>
      <c r="D23" s="34">
        <v>1.65</v>
      </c>
      <c r="E23" s="34">
        <v>0</v>
      </c>
      <c r="F23" s="34">
        <v>0.3</v>
      </c>
      <c r="G23" s="34">
        <v>0.3</v>
      </c>
      <c r="H23" s="34">
        <v>10.43</v>
      </c>
      <c r="I23" s="34">
        <v>48.344999999999999</v>
      </c>
      <c r="J23" s="35">
        <v>0.05</v>
      </c>
      <c r="K23" s="35">
        <v>0</v>
      </c>
      <c r="L23" s="35">
        <v>0</v>
      </c>
      <c r="M23" s="35">
        <v>0</v>
      </c>
      <c r="N23" s="35">
        <v>0.3</v>
      </c>
      <c r="O23" s="35">
        <v>8.0500000000000007</v>
      </c>
      <c r="P23" s="35">
        <v>2.08</v>
      </c>
      <c r="Q23" s="35">
        <v>0</v>
      </c>
      <c r="R23" s="35">
        <v>0</v>
      </c>
      <c r="S23" s="35">
        <v>0.25</v>
      </c>
      <c r="T23" s="35">
        <v>0.63</v>
      </c>
      <c r="U23" s="35">
        <v>152.5</v>
      </c>
      <c r="V23" s="35">
        <v>61.25</v>
      </c>
      <c r="W23" s="35">
        <v>8.75</v>
      </c>
      <c r="X23" s="35">
        <v>11.75</v>
      </c>
      <c r="Y23" s="35">
        <v>39.5</v>
      </c>
      <c r="Z23" s="35">
        <v>0.98</v>
      </c>
      <c r="AA23" s="35">
        <v>0</v>
      </c>
      <c r="AB23" s="35">
        <v>1.25</v>
      </c>
      <c r="AC23" s="35">
        <v>0.25</v>
      </c>
      <c r="AD23" s="35">
        <v>0.35</v>
      </c>
      <c r="AE23" s="35">
        <v>0.05</v>
      </c>
      <c r="AF23" s="35">
        <v>0.02</v>
      </c>
      <c r="AG23" s="35">
        <v>0.18</v>
      </c>
      <c r="AH23" s="35">
        <v>0.5</v>
      </c>
      <c r="AI23" s="35">
        <v>0</v>
      </c>
      <c r="AJ23" s="35">
        <v>0</v>
      </c>
      <c r="AK23" s="35">
        <v>80.5</v>
      </c>
      <c r="AL23" s="35">
        <v>62</v>
      </c>
      <c r="AM23" s="35">
        <v>106.75</v>
      </c>
      <c r="AN23" s="35">
        <v>55.75</v>
      </c>
      <c r="AO23" s="35">
        <v>23.25</v>
      </c>
      <c r="AP23" s="35">
        <v>49.5</v>
      </c>
      <c r="AQ23" s="35">
        <v>20</v>
      </c>
      <c r="AR23" s="35">
        <v>92.75</v>
      </c>
      <c r="AS23" s="35">
        <v>74.25</v>
      </c>
      <c r="AT23" s="35">
        <v>72.75</v>
      </c>
      <c r="AU23" s="35">
        <v>116</v>
      </c>
      <c r="AV23" s="35">
        <v>31</v>
      </c>
      <c r="AW23" s="35">
        <v>77.5</v>
      </c>
      <c r="AX23" s="35">
        <v>382.25</v>
      </c>
      <c r="AY23" s="35">
        <v>0</v>
      </c>
      <c r="AZ23" s="35">
        <v>131.5</v>
      </c>
      <c r="BA23" s="35">
        <v>72.75</v>
      </c>
      <c r="BB23" s="35">
        <v>45</v>
      </c>
      <c r="BC23" s="35">
        <v>32.5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0.12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11.75</v>
      </c>
      <c r="CC23" s="34">
        <v>1.85</v>
      </c>
      <c r="CE23" s="32">
        <v>0.21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1.54</v>
      </c>
    </row>
    <row r="24" spans="1:96" s="28" customFormat="1">
      <c r="A24" s="28" t="str">
        <f>"37/10"</f>
        <v>37/10</v>
      </c>
      <c r="B24" s="29" t="s">
        <v>105</v>
      </c>
      <c r="C24" s="30" t="str">
        <f>"200"</f>
        <v>200</v>
      </c>
      <c r="D24" s="30">
        <v>0.67</v>
      </c>
      <c r="E24" s="30">
        <v>0</v>
      </c>
      <c r="F24" s="30">
        <v>0.27</v>
      </c>
      <c r="G24" s="30">
        <v>0.27</v>
      </c>
      <c r="H24" s="30">
        <v>23.62</v>
      </c>
      <c r="I24" s="30">
        <v>90.302599999999998</v>
      </c>
      <c r="J24" s="31">
        <v>0.04</v>
      </c>
      <c r="K24" s="31">
        <v>0</v>
      </c>
      <c r="L24" s="31">
        <v>0</v>
      </c>
      <c r="M24" s="31">
        <v>0</v>
      </c>
      <c r="N24" s="31">
        <v>18.03</v>
      </c>
      <c r="O24" s="31">
        <v>1.18</v>
      </c>
      <c r="P24" s="31">
        <v>4.41</v>
      </c>
      <c r="Q24" s="31">
        <v>0</v>
      </c>
      <c r="R24" s="31">
        <v>0</v>
      </c>
      <c r="S24" s="31">
        <v>1</v>
      </c>
      <c r="T24" s="31">
        <v>0.95</v>
      </c>
      <c r="U24" s="31">
        <v>2.2799999999999998</v>
      </c>
      <c r="V24" s="31">
        <v>10.199999999999999</v>
      </c>
      <c r="W24" s="31">
        <v>11.93</v>
      </c>
      <c r="X24" s="31">
        <v>3.23</v>
      </c>
      <c r="Y24" s="31">
        <v>3.16</v>
      </c>
      <c r="Z24" s="31">
        <v>0.61</v>
      </c>
      <c r="AA24" s="31">
        <v>0</v>
      </c>
      <c r="AB24" s="31">
        <v>882</v>
      </c>
      <c r="AC24" s="31">
        <v>163.4</v>
      </c>
      <c r="AD24" s="31">
        <v>0.76</v>
      </c>
      <c r="AE24" s="31">
        <v>0.01</v>
      </c>
      <c r="AF24" s="31">
        <v>0.05</v>
      </c>
      <c r="AG24" s="31">
        <v>0.2</v>
      </c>
      <c r="AH24" s="31">
        <v>0.28000000000000003</v>
      </c>
      <c r="AI24" s="31">
        <v>80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232.81</v>
      </c>
      <c r="CC24" s="30">
        <v>11.06</v>
      </c>
      <c r="CE24" s="28">
        <v>147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10</v>
      </c>
      <c r="CQ24" s="28">
        <v>0</v>
      </c>
      <c r="CR24" s="28">
        <v>6.7</v>
      </c>
    </row>
    <row r="25" spans="1:96" s="36" customFormat="1" ht="11.4">
      <c r="B25" s="37" t="s">
        <v>106</v>
      </c>
      <c r="C25" s="38"/>
      <c r="D25" s="38">
        <v>27.98</v>
      </c>
      <c r="E25" s="38">
        <v>14.33</v>
      </c>
      <c r="F25" s="38">
        <v>28.7</v>
      </c>
      <c r="G25" s="38">
        <v>13.52</v>
      </c>
      <c r="H25" s="38">
        <v>120.37</v>
      </c>
      <c r="I25" s="38">
        <v>832.78</v>
      </c>
      <c r="J25" s="39">
        <v>7.94</v>
      </c>
      <c r="K25" s="39">
        <v>7.62</v>
      </c>
      <c r="L25" s="39">
        <v>0</v>
      </c>
      <c r="M25" s="39">
        <v>0</v>
      </c>
      <c r="N25" s="39">
        <v>35.020000000000003</v>
      </c>
      <c r="O25" s="39">
        <v>73</v>
      </c>
      <c r="P25" s="39">
        <v>12.34</v>
      </c>
      <c r="Q25" s="39">
        <v>0</v>
      </c>
      <c r="R25" s="39">
        <v>0</v>
      </c>
      <c r="S25" s="39">
        <v>1.81</v>
      </c>
      <c r="T25" s="39">
        <v>8.4499999999999993</v>
      </c>
      <c r="U25" s="39">
        <v>1375.63</v>
      </c>
      <c r="V25" s="39">
        <v>789.99</v>
      </c>
      <c r="W25" s="39">
        <v>117.46</v>
      </c>
      <c r="X25" s="39">
        <v>83.23</v>
      </c>
      <c r="Y25" s="39">
        <v>300.72000000000003</v>
      </c>
      <c r="Z25" s="39">
        <v>5.37</v>
      </c>
      <c r="AA25" s="39">
        <v>59.42</v>
      </c>
      <c r="AB25" s="39">
        <v>8907.83</v>
      </c>
      <c r="AC25" s="39">
        <v>1734.29</v>
      </c>
      <c r="AD25" s="39">
        <v>7.92</v>
      </c>
      <c r="AE25" s="39">
        <v>0.25</v>
      </c>
      <c r="AF25" s="39">
        <v>0.32</v>
      </c>
      <c r="AG25" s="39">
        <v>6.41</v>
      </c>
      <c r="AH25" s="39">
        <v>13.35</v>
      </c>
      <c r="AI25" s="39">
        <v>90.06</v>
      </c>
      <c r="AJ25" s="39">
        <v>0</v>
      </c>
      <c r="AK25" s="39">
        <v>1382.76</v>
      </c>
      <c r="AL25" s="39">
        <v>1387.24</v>
      </c>
      <c r="AM25" s="39">
        <v>2167.64</v>
      </c>
      <c r="AN25" s="39">
        <v>1860.81</v>
      </c>
      <c r="AO25" s="39">
        <v>575.72</v>
      </c>
      <c r="AP25" s="39">
        <v>1113.94</v>
      </c>
      <c r="AQ25" s="39">
        <v>169.2</v>
      </c>
      <c r="AR25" s="39">
        <v>1343.2</v>
      </c>
      <c r="AS25" s="39">
        <v>569.13</v>
      </c>
      <c r="AT25" s="39">
        <v>702.79</v>
      </c>
      <c r="AU25" s="39">
        <v>935.96</v>
      </c>
      <c r="AV25" s="39">
        <v>627.45000000000005</v>
      </c>
      <c r="AW25" s="39">
        <v>535.28</v>
      </c>
      <c r="AX25" s="39">
        <v>3814.79</v>
      </c>
      <c r="AY25" s="39">
        <v>1.32</v>
      </c>
      <c r="AZ25" s="39">
        <v>1138.26</v>
      </c>
      <c r="BA25" s="39">
        <v>686.85</v>
      </c>
      <c r="BB25" s="39">
        <v>848.14</v>
      </c>
      <c r="BC25" s="39">
        <v>433.26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1.58</v>
      </c>
      <c r="BL25" s="39">
        <v>0</v>
      </c>
      <c r="BM25" s="39">
        <v>0.68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0.09</v>
      </c>
      <c r="BS25" s="39">
        <v>3.23</v>
      </c>
      <c r="BT25" s="39">
        <v>0</v>
      </c>
      <c r="BU25" s="39">
        <v>0</v>
      </c>
      <c r="BV25" s="39">
        <v>7.38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679.78</v>
      </c>
      <c r="CC25" s="38">
        <f>SUM($CC$16:$CC$24)</f>
        <v>107.96000000000001</v>
      </c>
      <c r="CD25" s="36">
        <f>$I$25/$I$51*100</f>
        <v>25.952114580963631</v>
      </c>
      <c r="CE25" s="36">
        <v>1544.06</v>
      </c>
      <c r="CG25" s="36">
        <v>162.09</v>
      </c>
      <c r="CH25" s="36">
        <v>93.57</v>
      </c>
      <c r="CI25" s="36">
        <v>127.83</v>
      </c>
      <c r="CJ25" s="36">
        <v>4635.4799999999996</v>
      </c>
      <c r="CK25" s="36">
        <v>2098.7399999999998</v>
      </c>
      <c r="CL25" s="36">
        <v>3367.11</v>
      </c>
      <c r="CM25" s="36">
        <v>138.44999999999999</v>
      </c>
      <c r="CN25" s="36">
        <v>87.98</v>
      </c>
      <c r="CO25" s="36">
        <v>113.25</v>
      </c>
      <c r="CP25" s="36">
        <v>12.84</v>
      </c>
      <c r="CQ25" s="36">
        <v>2.85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9.6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8</v>
      </c>
    </row>
    <row r="28" spans="1:96" s="28" customFormat="1">
      <c r="A28" s="28" t="str">
        <f>"10,1"</f>
        <v>10,1</v>
      </c>
      <c r="B28" s="29" t="s">
        <v>109</v>
      </c>
      <c r="C28" s="30" t="str">
        <f>"100"</f>
        <v>100</v>
      </c>
      <c r="D28" s="30">
        <v>0.8</v>
      </c>
      <c r="E28" s="30">
        <v>0</v>
      </c>
      <c r="F28" s="30">
        <v>0.2</v>
      </c>
      <c r="G28" s="30">
        <v>0.2</v>
      </c>
      <c r="H28" s="30">
        <v>9.4</v>
      </c>
      <c r="I28" s="30">
        <v>40.599999999999994</v>
      </c>
      <c r="J28" s="31">
        <v>0</v>
      </c>
      <c r="K28" s="31">
        <v>0</v>
      </c>
      <c r="L28" s="31">
        <v>0</v>
      </c>
      <c r="M28" s="31">
        <v>0</v>
      </c>
      <c r="N28" s="31">
        <v>7.5</v>
      </c>
      <c r="O28" s="31">
        <v>0</v>
      </c>
      <c r="P28" s="31">
        <v>1.9</v>
      </c>
      <c r="Q28" s="31">
        <v>0</v>
      </c>
      <c r="R28" s="31">
        <v>0</v>
      </c>
      <c r="S28" s="31">
        <v>1.1000000000000001</v>
      </c>
      <c r="T28" s="31">
        <v>0.5</v>
      </c>
      <c r="U28" s="31">
        <v>12</v>
      </c>
      <c r="V28" s="31">
        <v>155</v>
      </c>
      <c r="W28" s="31">
        <v>35</v>
      </c>
      <c r="X28" s="31">
        <v>11</v>
      </c>
      <c r="Y28" s="31">
        <v>17</v>
      </c>
      <c r="Z28" s="31">
        <v>0.1</v>
      </c>
      <c r="AA28" s="31">
        <v>0</v>
      </c>
      <c r="AB28" s="31">
        <v>60</v>
      </c>
      <c r="AC28" s="31">
        <v>10</v>
      </c>
      <c r="AD28" s="31">
        <v>0.2</v>
      </c>
      <c r="AE28" s="31">
        <v>0.06</v>
      </c>
      <c r="AF28" s="31">
        <v>0.03</v>
      </c>
      <c r="AG28" s="31">
        <v>0.2</v>
      </c>
      <c r="AH28" s="31">
        <v>0.3</v>
      </c>
      <c r="AI28" s="31">
        <v>38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88</v>
      </c>
      <c r="CC28" s="30">
        <v>30</v>
      </c>
      <c r="CE28" s="28">
        <v>10</v>
      </c>
      <c r="CG28" s="28">
        <v>1.75</v>
      </c>
      <c r="CH28" s="28">
        <v>0.44</v>
      </c>
      <c r="CI28" s="28">
        <v>1.0900000000000001</v>
      </c>
      <c r="CJ28" s="28">
        <v>87.5</v>
      </c>
      <c r="CK28" s="28">
        <v>35.880000000000003</v>
      </c>
      <c r="CL28" s="28">
        <v>61.69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25</v>
      </c>
    </row>
    <row r="29" spans="1:96" s="36" customFormat="1" ht="11.4">
      <c r="B29" s="37" t="s">
        <v>110</v>
      </c>
      <c r="C29" s="38"/>
      <c r="D29" s="38">
        <v>1.8</v>
      </c>
      <c r="E29" s="38">
        <v>0</v>
      </c>
      <c r="F29" s="38">
        <v>0.4</v>
      </c>
      <c r="G29" s="38">
        <v>0.2</v>
      </c>
      <c r="H29" s="38">
        <v>30</v>
      </c>
      <c r="I29" s="38">
        <v>127.08</v>
      </c>
      <c r="J29" s="39">
        <v>0</v>
      </c>
      <c r="K29" s="39">
        <v>0</v>
      </c>
      <c r="L29" s="39">
        <v>0</v>
      </c>
      <c r="M29" s="39">
        <v>0</v>
      </c>
      <c r="N29" s="39">
        <v>27.3</v>
      </c>
      <c r="O29" s="39">
        <v>0.4</v>
      </c>
      <c r="P29" s="39">
        <v>2.2999999999999998</v>
      </c>
      <c r="Q29" s="39">
        <v>0</v>
      </c>
      <c r="R29" s="39">
        <v>0</v>
      </c>
      <c r="S29" s="39">
        <v>2.1</v>
      </c>
      <c r="T29" s="39">
        <v>1.1000000000000001</v>
      </c>
      <c r="U29" s="39">
        <v>24</v>
      </c>
      <c r="V29" s="39">
        <v>395</v>
      </c>
      <c r="W29" s="39">
        <v>49</v>
      </c>
      <c r="X29" s="39">
        <v>19</v>
      </c>
      <c r="Y29" s="39">
        <v>31</v>
      </c>
      <c r="Z29" s="39">
        <v>2.9</v>
      </c>
      <c r="AA29" s="39">
        <v>0</v>
      </c>
      <c r="AB29" s="39">
        <v>60</v>
      </c>
      <c r="AC29" s="39">
        <v>10</v>
      </c>
      <c r="AD29" s="39">
        <v>0.4</v>
      </c>
      <c r="AE29" s="39">
        <v>0.08</v>
      </c>
      <c r="AF29" s="39">
        <v>0.05</v>
      </c>
      <c r="AG29" s="39">
        <v>0.4</v>
      </c>
      <c r="AH29" s="39">
        <v>0.7</v>
      </c>
      <c r="AI29" s="39">
        <v>42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264.2</v>
      </c>
      <c r="CC29" s="38">
        <f>SUM($CC$26:$CC$28)</f>
        <v>39.6</v>
      </c>
      <c r="CD29" s="36">
        <f>$I$29/$I$51*100</f>
        <v>3.9602232533788735</v>
      </c>
      <c r="CE29" s="36">
        <v>10</v>
      </c>
      <c r="CG29" s="36">
        <v>5.75</v>
      </c>
      <c r="CH29" s="36">
        <v>4.4400000000000004</v>
      </c>
      <c r="CI29" s="36">
        <v>5.09</v>
      </c>
      <c r="CJ29" s="36">
        <v>487.5</v>
      </c>
      <c r="CK29" s="36">
        <v>217.88</v>
      </c>
      <c r="CL29" s="36">
        <v>352.69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"200"</f>
        <v>200</v>
      </c>
      <c r="D32" s="34">
        <v>5.49</v>
      </c>
      <c r="E32" s="34">
        <v>2.36</v>
      </c>
      <c r="F32" s="34">
        <v>6.04</v>
      </c>
      <c r="G32" s="34">
        <v>0.76</v>
      </c>
      <c r="H32" s="34">
        <v>26.6</v>
      </c>
      <c r="I32" s="34">
        <v>181.42480868292691</v>
      </c>
      <c r="J32" s="35">
        <v>3.98</v>
      </c>
      <c r="K32" s="35">
        <v>0.11</v>
      </c>
      <c r="L32" s="35">
        <v>0</v>
      </c>
      <c r="M32" s="35">
        <v>0</v>
      </c>
      <c r="N32" s="35">
        <v>6.61</v>
      </c>
      <c r="O32" s="35">
        <v>18.95</v>
      </c>
      <c r="P32" s="35">
        <v>1.03</v>
      </c>
      <c r="Q32" s="35">
        <v>0</v>
      </c>
      <c r="R32" s="35">
        <v>0</v>
      </c>
      <c r="S32" s="35">
        <v>0.08</v>
      </c>
      <c r="T32" s="35">
        <v>1.68</v>
      </c>
      <c r="U32" s="35">
        <v>345.2</v>
      </c>
      <c r="V32" s="35">
        <v>154.16999999999999</v>
      </c>
      <c r="W32" s="35">
        <v>94.86</v>
      </c>
      <c r="X32" s="35">
        <v>25.86</v>
      </c>
      <c r="Y32" s="35">
        <v>112.85</v>
      </c>
      <c r="Z32" s="35">
        <v>0.67</v>
      </c>
      <c r="AA32" s="35">
        <v>21.31</v>
      </c>
      <c r="AB32" s="35">
        <v>21.23</v>
      </c>
      <c r="AC32" s="35">
        <v>40.14</v>
      </c>
      <c r="AD32" s="35">
        <v>0.28999999999999998</v>
      </c>
      <c r="AE32" s="35">
        <v>0.09</v>
      </c>
      <c r="AF32" s="35">
        <v>0.11</v>
      </c>
      <c r="AG32" s="35">
        <v>0.43</v>
      </c>
      <c r="AH32" s="35">
        <v>1.91</v>
      </c>
      <c r="AI32" s="35">
        <v>0.42</v>
      </c>
      <c r="AJ32" s="35">
        <v>0</v>
      </c>
      <c r="AK32" s="35">
        <v>265.98</v>
      </c>
      <c r="AL32" s="35">
        <v>252.58</v>
      </c>
      <c r="AM32" s="35">
        <v>583.76</v>
      </c>
      <c r="AN32" s="35">
        <v>250.59</v>
      </c>
      <c r="AO32" s="35">
        <v>128.19999999999999</v>
      </c>
      <c r="AP32" s="35">
        <v>208.81</v>
      </c>
      <c r="AQ32" s="35">
        <v>79.73</v>
      </c>
      <c r="AR32" s="35">
        <v>279.01</v>
      </c>
      <c r="AS32" s="35">
        <v>237.17</v>
      </c>
      <c r="AT32" s="35">
        <v>132.16</v>
      </c>
      <c r="AU32" s="35">
        <v>164.7</v>
      </c>
      <c r="AV32" s="35">
        <v>72.98</v>
      </c>
      <c r="AW32" s="35">
        <v>97.3</v>
      </c>
      <c r="AX32" s="35">
        <v>774.65</v>
      </c>
      <c r="AY32" s="35">
        <v>0</v>
      </c>
      <c r="AZ32" s="35">
        <v>268.08</v>
      </c>
      <c r="BA32" s="35">
        <v>190.65</v>
      </c>
      <c r="BB32" s="35">
        <v>245.95</v>
      </c>
      <c r="BC32" s="35">
        <v>77.84</v>
      </c>
      <c r="BD32" s="35">
        <v>0.12</v>
      </c>
      <c r="BE32" s="35">
        <v>0.05</v>
      </c>
      <c r="BF32" s="35">
        <v>0.03</v>
      </c>
      <c r="BG32" s="35">
        <v>0.06</v>
      </c>
      <c r="BH32" s="35">
        <v>7.0000000000000007E-2</v>
      </c>
      <c r="BI32" s="35">
        <v>0.34</v>
      </c>
      <c r="BJ32" s="35">
        <v>0</v>
      </c>
      <c r="BK32" s="35">
        <v>0.99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0.86</v>
      </c>
      <c r="BT32" s="35">
        <v>0</v>
      </c>
      <c r="BU32" s="35">
        <v>0</v>
      </c>
      <c r="BV32" s="35">
        <v>0.4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176.36</v>
      </c>
      <c r="CC32" s="34">
        <v>22.11</v>
      </c>
      <c r="CE32" s="32">
        <v>24.85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2.93</v>
      </c>
      <c r="CQ32" s="32">
        <v>0.78</v>
      </c>
      <c r="CR32" s="32">
        <v>13.4</v>
      </c>
    </row>
    <row r="33" spans="1:96" s="32" customFormat="1">
      <c r="A33" s="32" t="str">
        <f>"726/1"</f>
        <v>726/1</v>
      </c>
      <c r="B33" s="33" t="s">
        <v>94</v>
      </c>
      <c r="C33" s="34" t="str">
        <f>"120"</f>
        <v>120</v>
      </c>
      <c r="D33" s="34">
        <v>15.53</v>
      </c>
      <c r="E33" s="34">
        <v>0.08</v>
      </c>
      <c r="F33" s="34">
        <v>8.2799999999999994</v>
      </c>
      <c r="G33" s="34">
        <v>3.6</v>
      </c>
      <c r="H33" s="34">
        <v>83.87</v>
      </c>
      <c r="I33" s="34">
        <v>465.48802000000006</v>
      </c>
      <c r="J33" s="35">
        <v>5.31</v>
      </c>
      <c r="K33" s="35">
        <v>0.22</v>
      </c>
      <c r="L33" s="35">
        <v>0</v>
      </c>
      <c r="M33" s="35">
        <v>0</v>
      </c>
      <c r="N33" s="35">
        <v>29.27</v>
      </c>
      <c r="O33" s="35">
        <v>51.11</v>
      </c>
      <c r="P33" s="35">
        <v>3.49</v>
      </c>
      <c r="Q33" s="35">
        <v>0</v>
      </c>
      <c r="R33" s="35">
        <v>0</v>
      </c>
      <c r="S33" s="35">
        <v>0.36</v>
      </c>
      <c r="T33" s="35">
        <v>2.06</v>
      </c>
      <c r="U33" s="35">
        <v>516.29999999999995</v>
      </c>
      <c r="V33" s="35">
        <v>140.97999999999999</v>
      </c>
      <c r="W33" s="35">
        <v>25.34</v>
      </c>
      <c r="X33" s="35">
        <v>34.450000000000003</v>
      </c>
      <c r="Y33" s="35">
        <v>91.35</v>
      </c>
      <c r="Z33" s="35">
        <v>2.11</v>
      </c>
      <c r="AA33" s="35">
        <v>24</v>
      </c>
      <c r="AB33" s="35">
        <v>24</v>
      </c>
      <c r="AC33" s="35">
        <v>45</v>
      </c>
      <c r="AD33" s="35">
        <v>2.14</v>
      </c>
      <c r="AE33" s="35">
        <v>0.14000000000000001</v>
      </c>
      <c r="AF33" s="35">
        <v>0.06</v>
      </c>
      <c r="AG33" s="35">
        <v>1.54</v>
      </c>
      <c r="AH33" s="35">
        <v>3.62</v>
      </c>
      <c r="AI33" s="35">
        <v>0</v>
      </c>
      <c r="AJ33" s="35">
        <v>0</v>
      </c>
      <c r="AK33" s="35">
        <v>423.56</v>
      </c>
      <c r="AL33" s="35">
        <v>439.26</v>
      </c>
      <c r="AM33" s="35">
        <v>673.79</v>
      </c>
      <c r="AN33" s="35">
        <v>228.7</v>
      </c>
      <c r="AO33" s="35">
        <v>133.57</v>
      </c>
      <c r="AP33" s="35">
        <v>268.37</v>
      </c>
      <c r="AQ33" s="35">
        <v>103.31</v>
      </c>
      <c r="AR33" s="35">
        <v>477.71</v>
      </c>
      <c r="AS33" s="35">
        <v>297.79000000000002</v>
      </c>
      <c r="AT33" s="35">
        <v>411.91</v>
      </c>
      <c r="AU33" s="35">
        <v>344.89</v>
      </c>
      <c r="AV33" s="35">
        <v>184.9</v>
      </c>
      <c r="AW33" s="35">
        <v>318.10000000000002</v>
      </c>
      <c r="AX33" s="35">
        <v>2635.95</v>
      </c>
      <c r="AY33" s="35">
        <v>0</v>
      </c>
      <c r="AZ33" s="35">
        <v>858.41</v>
      </c>
      <c r="BA33" s="35">
        <v>378.44</v>
      </c>
      <c r="BB33" s="35">
        <v>254.36</v>
      </c>
      <c r="BC33" s="35">
        <v>196.08</v>
      </c>
      <c r="BD33" s="35">
        <v>0.24</v>
      </c>
      <c r="BE33" s="35">
        <v>0.11</v>
      </c>
      <c r="BF33" s="35">
        <v>0.06</v>
      </c>
      <c r="BG33" s="35">
        <v>0.13</v>
      </c>
      <c r="BH33" s="35">
        <v>0.16</v>
      </c>
      <c r="BI33" s="35">
        <v>0.72</v>
      </c>
      <c r="BJ33" s="35">
        <v>0</v>
      </c>
      <c r="BK33" s="35">
        <v>2.29</v>
      </c>
      <c r="BL33" s="35">
        <v>0</v>
      </c>
      <c r="BM33" s="35">
        <v>0.76</v>
      </c>
      <c r="BN33" s="35">
        <v>0.01</v>
      </c>
      <c r="BO33" s="35">
        <v>0</v>
      </c>
      <c r="BP33" s="35">
        <v>0</v>
      </c>
      <c r="BQ33" s="35">
        <v>0.14000000000000001</v>
      </c>
      <c r="BR33" s="35">
        <v>0.21</v>
      </c>
      <c r="BS33" s="35">
        <v>2.82</v>
      </c>
      <c r="BT33" s="35">
        <v>0</v>
      </c>
      <c r="BU33" s="35">
        <v>0</v>
      </c>
      <c r="BV33" s="35">
        <v>1.1499999999999999</v>
      </c>
      <c r="BW33" s="35">
        <v>0.03</v>
      </c>
      <c r="BX33" s="35">
        <v>0</v>
      </c>
      <c r="BY33" s="35">
        <v>0</v>
      </c>
      <c r="BZ33" s="35">
        <v>0</v>
      </c>
      <c r="CA33" s="35">
        <v>0</v>
      </c>
      <c r="CB33" s="35">
        <v>67.540000000000006</v>
      </c>
      <c r="CC33" s="34">
        <v>52.6</v>
      </c>
      <c r="CE33" s="32">
        <v>28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31.88</v>
      </c>
    </row>
    <row r="34" spans="1:96" s="32" customFormat="1">
      <c r="A34" s="32" t="str">
        <f>"2"</f>
        <v>2</v>
      </c>
      <c r="B34" s="33" t="s">
        <v>95</v>
      </c>
      <c r="C34" s="34" t="str">
        <f>"30"</f>
        <v>30</v>
      </c>
      <c r="D34" s="34">
        <v>1.98</v>
      </c>
      <c r="E34" s="34">
        <v>0</v>
      </c>
      <c r="F34" s="34">
        <v>0.2</v>
      </c>
      <c r="G34" s="34">
        <v>0.2</v>
      </c>
      <c r="H34" s="34">
        <v>14.07</v>
      </c>
      <c r="I34" s="34">
        <v>67.170299999999997</v>
      </c>
      <c r="J34" s="35">
        <v>0</v>
      </c>
      <c r="K34" s="35">
        <v>0</v>
      </c>
      <c r="L34" s="35">
        <v>0</v>
      </c>
      <c r="M34" s="35">
        <v>0</v>
      </c>
      <c r="N34" s="35">
        <v>0.33</v>
      </c>
      <c r="O34" s="35">
        <v>13.68</v>
      </c>
      <c r="P34" s="35">
        <v>0.06</v>
      </c>
      <c r="Q34" s="35">
        <v>0</v>
      </c>
      <c r="R34" s="35">
        <v>0</v>
      </c>
      <c r="S34" s="35">
        <v>0</v>
      </c>
      <c r="T34" s="35">
        <v>0.54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95.79</v>
      </c>
      <c r="AL34" s="35">
        <v>99.7</v>
      </c>
      <c r="AM34" s="35">
        <v>152.69</v>
      </c>
      <c r="AN34" s="35">
        <v>50.63</v>
      </c>
      <c r="AO34" s="35">
        <v>30.02</v>
      </c>
      <c r="AP34" s="35">
        <v>60.03</v>
      </c>
      <c r="AQ34" s="35">
        <v>22.71</v>
      </c>
      <c r="AR34" s="35">
        <v>108.58</v>
      </c>
      <c r="AS34" s="35">
        <v>67.34</v>
      </c>
      <c r="AT34" s="35">
        <v>93.96</v>
      </c>
      <c r="AU34" s="35">
        <v>77.52</v>
      </c>
      <c r="AV34" s="35">
        <v>40.72</v>
      </c>
      <c r="AW34" s="35">
        <v>72.040000000000006</v>
      </c>
      <c r="AX34" s="35">
        <v>602.39</v>
      </c>
      <c r="AY34" s="35">
        <v>0</v>
      </c>
      <c r="AZ34" s="35">
        <v>196.27</v>
      </c>
      <c r="BA34" s="35">
        <v>85.35</v>
      </c>
      <c r="BB34" s="35">
        <v>56.64</v>
      </c>
      <c r="BC34" s="35">
        <v>44.89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0.08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11.73</v>
      </c>
      <c r="CC34" s="34">
        <v>2.16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1.8</v>
      </c>
    </row>
    <row r="35" spans="1:96" s="28" customFormat="1">
      <c r="A35" s="28" t="str">
        <f>"27/10"</f>
        <v>27/10</v>
      </c>
      <c r="B35" s="29" t="s">
        <v>96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</v>
      </c>
    </row>
    <row r="36" spans="1:96" s="36" customFormat="1" ht="11.4">
      <c r="B36" s="37" t="s">
        <v>112</v>
      </c>
      <c r="C36" s="38"/>
      <c r="D36" s="38">
        <v>23.1</v>
      </c>
      <c r="E36" s="38">
        <v>2.44</v>
      </c>
      <c r="F36" s="38">
        <v>14.54</v>
      </c>
      <c r="G36" s="38">
        <v>4.59</v>
      </c>
      <c r="H36" s="38">
        <v>130.47999999999999</v>
      </c>
      <c r="I36" s="38">
        <v>737.18</v>
      </c>
      <c r="J36" s="39">
        <v>9.2899999999999991</v>
      </c>
      <c r="K36" s="39">
        <v>0.33</v>
      </c>
      <c r="L36" s="39">
        <v>0</v>
      </c>
      <c r="M36" s="39">
        <v>0</v>
      </c>
      <c r="N36" s="39">
        <v>42.11</v>
      </c>
      <c r="O36" s="39">
        <v>83.74</v>
      </c>
      <c r="P36" s="39">
        <v>4.6399999999999997</v>
      </c>
      <c r="Q36" s="39">
        <v>0</v>
      </c>
      <c r="R36" s="39">
        <v>0</v>
      </c>
      <c r="S36" s="39">
        <v>0.44</v>
      </c>
      <c r="T36" s="39">
        <v>4.32</v>
      </c>
      <c r="U36" s="39">
        <v>861.56</v>
      </c>
      <c r="V36" s="39">
        <v>295.32</v>
      </c>
      <c r="W36" s="39">
        <v>120.38</v>
      </c>
      <c r="X36" s="39">
        <v>60.31</v>
      </c>
      <c r="Y36" s="39">
        <v>204.2</v>
      </c>
      <c r="Z36" s="39">
        <v>2.79</v>
      </c>
      <c r="AA36" s="39">
        <v>45.31</v>
      </c>
      <c r="AB36" s="39">
        <v>45.23</v>
      </c>
      <c r="AC36" s="39">
        <v>85.14</v>
      </c>
      <c r="AD36" s="39">
        <v>2.4300000000000002</v>
      </c>
      <c r="AE36" s="39">
        <v>0.23</v>
      </c>
      <c r="AF36" s="39">
        <v>0.17</v>
      </c>
      <c r="AG36" s="39">
        <v>1.98</v>
      </c>
      <c r="AH36" s="39">
        <v>5.53</v>
      </c>
      <c r="AI36" s="39">
        <v>0.42</v>
      </c>
      <c r="AJ36" s="39">
        <v>0</v>
      </c>
      <c r="AK36" s="39">
        <v>785.33</v>
      </c>
      <c r="AL36" s="39">
        <v>791.54</v>
      </c>
      <c r="AM36" s="39">
        <v>1410.24</v>
      </c>
      <c r="AN36" s="39">
        <v>529.92999999999995</v>
      </c>
      <c r="AO36" s="39">
        <v>291.79000000000002</v>
      </c>
      <c r="AP36" s="39">
        <v>537.21</v>
      </c>
      <c r="AQ36" s="39">
        <v>205.74</v>
      </c>
      <c r="AR36" s="39">
        <v>865.29</v>
      </c>
      <c r="AS36" s="39">
        <v>602.29999999999995</v>
      </c>
      <c r="AT36" s="39">
        <v>638.03</v>
      </c>
      <c r="AU36" s="39">
        <v>587.1</v>
      </c>
      <c r="AV36" s="39">
        <v>298.58999999999997</v>
      </c>
      <c r="AW36" s="39">
        <v>487.43</v>
      </c>
      <c r="AX36" s="39">
        <v>4012.99</v>
      </c>
      <c r="AY36" s="39">
        <v>0</v>
      </c>
      <c r="AZ36" s="39">
        <v>1322.76</v>
      </c>
      <c r="BA36" s="39">
        <v>654.44000000000005</v>
      </c>
      <c r="BB36" s="39">
        <v>556.95000000000005</v>
      </c>
      <c r="BC36" s="39">
        <v>318.82</v>
      </c>
      <c r="BD36" s="39">
        <v>0.35</v>
      </c>
      <c r="BE36" s="39">
        <v>0.16</v>
      </c>
      <c r="BF36" s="39">
        <v>0.09</v>
      </c>
      <c r="BG36" s="39">
        <v>0.2</v>
      </c>
      <c r="BH36" s="39">
        <v>0.24</v>
      </c>
      <c r="BI36" s="39">
        <v>1.06</v>
      </c>
      <c r="BJ36" s="39">
        <v>0</v>
      </c>
      <c r="BK36" s="39">
        <v>3.3</v>
      </c>
      <c r="BL36" s="39">
        <v>0</v>
      </c>
      <c r="BM36" s="39">
        <v>1.06</v>
      </c>
      <c r="BN36" s="39">
        <v>0.01</v>
      </c>
      <c r="BO36" s="39">
        <v>0</v>
      </c>
      <c r="BP36" s="39">
        <v>0</v>
      </c>
      <c r="BQ36" s="39">
        <v>0.2</v>
      </c>
      <c r="BR36" s="39">
        <v>0.32</v>
      </c>
      <c r="BS36" s="39">
        <v>3.7</v>
      </c>
      <c r="BT36" s="39">
        <v>0</v>
      </c>
      <c r="BU36" s="39">
        <v>0</v>
      </c>
      <c r="BV36" s="39">
        <v>1.63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455.67</v>
      </c>
      <c r="CC36" s="38">
        <f>SUM($CC$31:$CC$35)</f>
        <v>78.02000000000001</v>
      </c>
      <c r="CD36" s="36">
        <f>$I$36/$I$51*100</f>
        <v>22.972909804263754</v>
      </c>
      <c r="CE36" s="36">
        <v>52.85</v>
      </c>
      <c r="CG36" s="36">
        <v>34.14</v>
      </c>
      <c r="CH36" s="36">
        <v>17.329999999999998</v>
      </c>
      <c r="CI36" s="36">
        <v>25.73</v>
      </c>
      <c r="CJ36" s="36">
        <v>3055.67</v>
      </c>
      <c r="CK36" s="36">
        <v>1309.27</v>
      </c>
      <c r="CL36" s="36">
        <v>2182.4699999999998</v>
      </c>
      <c r="CM36" s="36">
        <v>27.89</v>
      </c>
      <c r="CN36" s="36">
        <v>23.29</v>
      </c>
      <c r="CO36" s="36">
        <v>25.59</v>
      </c>
      <c r="CP36" s="36">
        <v>8.93</v>
      </c>
      <c r="CQ36" s="36">
        <v>0.78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14.28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9.65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19.48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11.8</v>
      </c>
    </row>
    <row r="40" spans="1:96" s="32" customFormat="1">
      <c r="A40" s="32" t="str">
        <f>"46/3"</f>
        <v>46/3</v>
      </c>
      <c r="B40" s="33" t="s">
        <v>101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12.3</v>
      </c>
      <c r="CE40" s="32">
        <v>12.6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1.17</v>
      </c>
      <c r="CR40" s="32">
        <v>7.45</v>
      </c>
    </row>
    <row r="41" spans="1:96" s="32" customFormat="1">
      <c r="A41" s="32" t="str">
        <f>"10/7"</f>
        <v>10/7</v>
      </c>
      <c r="B41" s="33" t="s">
        <v>102</v>
      </c>
      <c r="C41" s="34" t="str">
        <f>"90"</f>
        <v>90</v>
      </c>
      <c r="D41" s="34">
        <v>12.93</v>
      </c>
      <c r="E41" s="34">
        <v>12.87</v>
      </c>
      <c r="F41" s="34">
        <v>14.62</v>
      </c>
      <c r="G41" s="34">
        <v>3.69</v>
      </c>
      <c r="H41" s="34">
        <v>5.81</v>
      </c>
      <c r="I41" s="34">
        <v>205.38636084000004</v>
      </c>
      <c r="J41" s="35">
        <v>3.67</v>
      </c>
      <c r="K41" s="35">
        <v>2.34</v>
      </c>
      <c r="L41" s="35">
        <v>0</v>
      </c>
      <c r="M41" s="35">
        <v>0</v>
      </c>
      <c r="N41" s="35">
        <v>2.17</v>
      </c>
      <c r="O41" s="35">
        <v>3.03</v>
      </c>
      <c r="P41" s="35">
        <v>0.61</v>
      </c>
      <c r="Q41" s="35">
        <v>0</v>
      </c>
      <c r="R41" s="35">
        <v>0</v>
      </c>
      <c r="S41" s="35">
        <v>0.08</v>
      </c>
      <c r="T41" s="35">
        <v>1.49</v>
      </c>
      <c r="U41" s="35">
        <v>238.94</v>
      </c>
      <c r="V41" s="35">
        <v>173.56</v>
      </c>
      <c r="W41" s="35">
        <v>30.53</v>
      </c>
      <c r="X41" s="35">
        <v>18.86</v>
      </c>
      <c r="Y41" s="35">
        <v>125.3</v>
      </c>
      <c r="Z41" s="35">
        <v>1.25</v>
      </c>
      <c r="AA41" s="35">
        <v>41.04</v>
      </c>
      <c r="AB41" s="35">
        <v>1738.08</v>
      </c>
      <c r="AC41" s="35">
        <v>430.74</v>
      </c>
      <c r="AD41" s="35">
        <v>2.04</v>
      </c>
      <c r="AE41" s="35">
        <v>0.05</v>
      </c>
      <c r="AF41" s="35">
        <v>0.13</v>
      </c>
      <c r="AG41" s="35">
        <v>4.0599999999999996</v>
      </c>
      <c r="AH41" s="35">
        <v>8.51</v>
      </c>
      <c r="AI41" s="35">
        <v>1.1599999999999999</v>
      </c>
      <c r="AJ41" s="35">
        <v>0</v>
      </c>
      <c r="AK41" s="35">
        <v>717.63</v>
      </c>
      <c r="AL41" s="35">
        <v>757.39</v>
      </c>
      <c r="AM41" s="35">
        <v>1121.21</v>
      </c>
      <c r="AN41" s="35">
        <v>1284.33</v>
      </c>
      <c r="AO41" s="35">
        <v>343.98</v>
      </c>
      <c r="AP41" s="35">
        <v>637.89</v>
      </c>
      <c r="AQ41" s="35">
        <v>28.14</v>
      </c>
      <c r="AR41" s="35">
        <v>652.84</v>
      </c>
      <c r="AS41" s="35">
        <v>85.65</v>
      </c>
      <c r="AT41" s="35">
        <v>97.89</v>
      </c>
      <c r="AU41" s="35">
        <v>146.91999999999999</v>
      </c>
      <c r="AV41" s="35">
        <v>336.03</v>
      </c>
      <c r="AW41" s="35">
        <v>58.78</v>
      </c>
      <c r="AX41" s="35">
        <v>345.98</v>
      </c>
      <c r="AY41" s="35">
        <v>1.18</v>
      </c>
      <c r="AZ41" s="35">
        <v>89.48</v>
      </c>
      <c r="BA41" s="35">
        <v>106.23</v>
      </c>
      <c r="BB41" s="35">
        <v>453.17</v>
      </c>
      <c r="BC41" s="35">
        <v>173.31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</v>
      </c>
      <c r="BL41" s="35">
        <v>0</v>
      </c>
      <c r="BM41" s="35">
        <v>0.13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0.76</v>
      </c>
      <c r="BT41" s="35">
        <v>0</v>
      </c>
      <c r="BU41" s="35">
        <v>0</v>
      </c>
      <c r="BV41" s="35">
        <v>2.16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79.22</v>
      </c>
      <c r="CC41" s="34">
        <v>49.25</v>
      </c>
      <c r="CE41" s="32">
        <v>330.72</v>
      </c>
      <c r="CG41" s="32">
        <v>2.2000000000000002</v>
      </c>
      <c r="CH41" s="32">
        <v>1.2</v>
      </c>
      <c r="CI41" s="32">
        <v>1.7</v>
      </c>
      <c r="CJ41" s="32">
        <v>70.25</v>
      </c>
      <c r="CK41" s="32">
        <v>31.2</v>
      </c>
      <c r="CL41" s="32">
        <v>50.73</v>
      </c>
      <c r="CM41" s="32">
        <v>0.54</v>
      </c>
      <c r="CN41" s="32">
        <v>0.32</v>
      </c>
      <c r="CO41" s="32">
        <v>0.43</v>
      </c>
      <c r="CP41" s="32">
        <v>0</v>
      </c>
      <c r="CQ41" s="32">
        <v>0.45</v>
      </c>
      <c r="CR41" s="32">
        <v>29.96</v>
      </c>
    </row>
    <row r="42" spans="1:96" s="32" customFormat="1">
      <c r="A42" s="32" t="str">
        <f>"601"</f>
        <v>601</v>
      </c>
      <c r="B42" s="33" t="s">
        <v>103</v>
      </c>
      <c r="C42" s="34" t="str">
        <f>"20"</f>
        <v>20</v>
      </c>
      <c r="D42" s="34">
        <v>0.28999999999999998</v>
      </c>
      <c r="E42" s="34">
        <v>0</v>
      </c>
      <c r="F42" s="34">
        <v>0.6</v>
      </c>
      <c r="G42" s="34">
        <v>0.02</v>
      </c>
      <c r="H42" s="34">
        <v>1.1599999999999999</v>
      </c>
      <c r="I42" s="34">
        <v>11.233095985</v>
      </c>
      <c r="J42" s="35">
        <v>0.45</v>
      </c>
      <c r="K42" s="35">
        <v>0</v>
      </c>
      <c r="L42" s="35">
        <v>0</v>
      </c>
      <c r="M42" s="35">
        <v>0</v>
      </c>
      <c r="N42" s="35">
        <v>0.26</v>
      </c>
      <c r="O42" s="35">
        <v>0.85</v>
      </c>
      <c r="P42" s="35">
        <v>0.05</v>
      </c>
      <c r="Q42" s="35">
        <v>0</v>
      </c>
      <c r="R42" s="35">
        <v>0</v>
      </c>
      <c r="S42" s="35">
        <v>0.05</v>
      </c>
      <c r="T42" s="35">
        <v>0.38</v>
      </c>
      <c r="U42" s="35">
        <v>131.16999999999999</v>
      </c>
      <c r="V42" s="35">
        <v>10.56</v>
      </c>
      <c r="W42" s="35">
        <v>4.8</v>
      </c>
      <c r="X42" s="35">
        <v>0.85</v>
      </c>
      <c r="Y42" s="35">
        <v>3.86</v>
      </c>
      <c r="Z42" s="35">
        <v>0.04</v>
      </c>
      <c r="AA42" s="35">
        <v>1.8</v>
      </c>
      <c r="AB42" s="35">
        <v>9.92</v>
      </c>
      <c r="AC42" s="35">
        <v>7.15</v>
      </c>
      <c r="AD42" s="35">
        <v>0.04</v>
      </c>
      <c r="AE42" s="35">
        <v>0</v>
      </c>
      <c r="AF42" s="35">
        <v>0</v>
      </c>
      <c r="AG42" s="35">
        <v>0.02</v>
      </c>
      <c r="AH42" s="35">
        <v>0.09</v>
      </c>
      <c r="AI42" s="35">
        <v>0.11</v>
      </c>
      <c r="AJ42" s="35">
        <v>0</v>
      </c>
      <c r="AK42" s="35">
        <v>6.24</v>
      </c>
      <c r="AL42" s="35">
        <v>5.7</v>
      </c>
      <c r="AM42" s="35">
        <v>10.68</v>
      </c>
      <c r="AN42" s="35">
        <v>3.31</v>
      </c>
      <c r="AO42" s="35">
        <v>2.0299999999999998</v>
      </c>
      <c r="AP42" s="35">
        <v>4.12</v>
      </c>
      <c r="AQ42" s="35">
        <v>1.33</v>
      </c>
      <c r="AR42" s="35">
        <v>6.63</v>
      </c>
      <c r="AS42" s="35">
        <v>4.37</v>
      </c>
      <c r="AT42" s="35">
        <v>5.3</v>
      </c>
      <c r="AU42" s="35">
        <v>4.51</v>
      </c>
      <c r="AV42" s="35">
        <v>2.65</v>
      </c>
      <c r="AW42" s="35">
        <v>4.6399999999999997</v>
      </c>
      <c r="AX42" s="35">
        <v>40.82</v>
      </c>
      <c r="AY42" s="35">
        <v>0</v>
      </c>
      <c r="AZ42" s="35">
        <v>12.86</v>
      </c>
      <c r="BA42" s="35">
        <v>6.63</v>
      </c>
      <c r="BB42" s="35">
        <v>3.31</v>
      </c>
      <c r="BC42" s="35">
        <v>2.65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19.510000000000002</v>
      </c>
      <c r="CC42" s="34">
        <v>2.2799999999999998</v>
      </c>
      <c r="CE42" s="32">
        <v>3.45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0.33</v>
      </c>
      <c r="CR42" s="32">
        <v>1.38</v>
      </c>
    </row>
    <row r="43" spans="1:96" s="32" customFormat="1">
      <c r="A43" s="32" t="str">
        <f>"2"</f>
        <v>2</v>
      </c>
      <c r="B43" s="33" t="s">
        <v>95</v>
      </c>
      <c r="C43" s="34" t="str">
        <f>"31,3"</f>
        <v>31,3</v>
      </c>
      <c r="D43" s="34">
        <v>2.0699999999999998</v>
      </c>
      <c r="E43" s="34">
        <v>0</v>
      </c>
      <c r="F43" s="34">
        <v>0.21</v>
      </c>
      <c r="G43" s="34">
        <v>0.21</v>
      </c>
      <c r="H43" s="34">
        <v>14.68</v>
      </c>
      <c r="I43" s="34">
        <v>70.081012999999999</v>
      </c>
      <c r="J43" s="35">
        <v>0</v>
      </c>
      <c r="K43" s="35">
        <v>0</v>
      </c>
      <c r="L43" s="35">
        <v>0</v>
      </c>
      <c r="M43" s="35">
        <v>0</v>
      </c>
      <c r="N43" s="35">
        <v>0.34</v>
      </c>
      <c r="O43" s="35">
        <v>14.27</v>
      </c>
      <c r="P43" s="35">
        <v>0.06</v>
      </c>
      <c r="Q43" s="35">
        <v>0</v>
      </c>
      <c r="R43" s="35">
        <v>0</v>
      </c>
      <c r="S43" s="35">
        <v>0</v>
      </c>
      <c r="T43" s="35">
        <v>0.56000000000000005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99.94</v>
      </c>
      <c r="AL43" s="35">
        <v>104.02</v>
      </c>
      <c r="AM43" s="35">
        <v>159.30000000000001</v>
      </c>
      <c r="AN43" s="35">
        <v>52.83</v>
      </c>
      <c r="AO43" s="35">
        <v>31.32</v>
      </c>
      <c r="AP43" s="35">
        <v>62.63</v>
      </c>
      <c r="AQ43" s="35">
        <v>23.69</v>
      </c>
      <c r="AR43" s="35">
        <v>113.28</v>
      </c>
      <c r="AS43" s="35">
        <v>70.260000000000005</v>
      </c>
      <c r="AT43" s="35">
        <v>98.03</v>
      </c>
      <c r="AU43" s="35">
        <v>80.88</v>
      </c>
      <c r="AV43" s="35">
        <v>42.48</v>
      </c>
      <c r="AW43" s="35">
        <v>75.16</v>
      </c>
      <c r="AX43" s="35">
        <v>628.49</v>
      </c>
      <c r="AY43" s="35">
        <v>0</v>
      </c>
      <c r="AZ43" s="35">
        <v>204.78</v>
      </c>
      <c r="BA43" s="35">
        <v>89.05</v>
      </c>
      <c r="BB43" s="35">
        <v>59.09</v>
      </c>
      <c r="BC43" s="35">
        <v>46.84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12.24</v>
      </c>
      <c r="CC43" s="34">
        <v>2.25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1.88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1.48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1.23</v>
      </c>
    </row>
    <row r="45" spans="1:96" s="28" customFormat="1">
      <c r="A45" s="28" t="str">
        <f>"37/10"</f>
        <v>37/10</v>
      </c>
      <c r="B45" s="29" t="s">
        <v>105</v>
      </c>
      <c r="C45" s="30" t="str">
        <f>"200"</f>
        <v>200</v>
      </c>
      <c r="D45" s="30">
        <v>0.67</v>
      </c>
      <c r="E45" s="30">
        <v>0</v>
      </c>
      <c r="F45" s="30">
        <v>0.27</v>
      </c>
      <c r="G45" s="30">
        <v>0.27</v>
      </c>
      <c r="H45" s="30">
        <v>23.62</v>
      </c>
      <c r="I45" s="30">
        <v>90.302599999999998</v>
      </c>
      <c r="J45" s="31">
        <v>0.04</v>
      </c>
      <c r="K45" s="31">
        <v>0</v>
      </c>
      <c r="L45" s="31">
        <v>0</v>
      </c>
      <c r="M45" s="31">
        <v>0</v>
      </c>
      <c r="N45" s="31">
        <v>18.03</v>
      </c>
      <c r="O45" s="31">
        <v>1.18</v>
      </c>
      <c r="P45" s="31">
        <v>4.41</v>
      </c>
      <c r="Q45" s="31">
        <v>0</v>
      </c>
      <c r="R45" s="31">
        <v>0</v>
      </c>
      <c r="S45" s="31">
        <v>1</v>
      </c>
      <c r="T45" s="31">
        <v>0.95</v>
      </c>
      <c r="U45" s="31">
        <v>2.2799999999999998</v>
      </c>
      <c r="V45" s="31">
        <v>10.199999999999999</v>
      </c>
      <c r="W45" s="31">
        <v>11.93</v>
      </c>
      <c r="X45" s="31">
        <v>3.23</v>
      </c>
      <c r="Y45" s="31">
        <v>3.16</v>
      </c>
      <c r="Z45" s="31">
        <v>0.61</v>
      </c>
      <c r="AA45" s="31">
        <v>0</v>
      </c>
      <c r="AB45" s="31">
        <v>882</v>
      </c>
      <c r="AC45" s="31">
        <v>163.4</v>
      </c>
      <c r="AD45" s="31">
        <v>0.76</v>
      </c>
      <c r="AE45" s="31">
        <v>0.01</v>
      </c>
      <c r="AF45" s="31">
        <v>0.05</v>
      </c>
      <c r="AG45" s="31">
        <v>0.2</v>
      </c>
      <c r="AH45" s="31">
        <v>0.28000000000000003</v>
      </c>
      <c r="AI45" s="31">
        <v>80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232.81</v>
      </c>
      <c r="CC45" s="30">
        <v>11.06</v>
      </c>
      <c r="CE45" s="28">
        <v>147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10</v>
      </c>
      <c r="CQ45" s="28">
        <v>0</v>
      </c>
      <c r="CR45" s="28">
        <v>6.7</v>
      </c>
    </row>
    <row r="46" spans="1:96" s="36" customFormat="1" ht="11.4">
      <c r="B46" s="37" t="s">
        <v>114</v>
      </c>
      <c r="C46" s="38"/>
      <c r="D46" s="38">
        <v>26.84</v>
      </c>
      <c r="E46" s="38">
        <v>12.91</v>
      </c>
      <c r="F46" s="38">
        <v>30.99</v>
      </c>
      <c r="G46" s="38">
        <v>16.510000000000002</v>
      </c>
      <c r="H46" s="38">
        <v>123.5</v>
      </c>
      <c r="I46" s="38">
        <v>857.97</v>
      </c>
      <c r="J46" s="39">
        <v>8.4499999999999993</v>
      </c>
      <c r="K46" s="39">
        <v>9.59</v>
      </c>
      <c r="L46" s="39">
        <v>0</v>
      </c>
      <c r="M46" s="39">
        <v>0</v>
      </c>
      <c r="N46" s="39">
        <v>40.17</v>
      </c>
      <c r="O46" s="39">
        <v>69.819999999999993</v>
      </c>
      <c r="P46" s="39">
        <v>13.51</v>
      </c>
      <c r="Q46" s="39">
        <v>0</v>
      </c>
      <c r="R46" s="39">
        <v>0</v>
      </c>
      <c r="S46" s="39">
        <v>1.94</v>
      </c>
      <c r="T46" s="39">
        <v>8.93</v>
      </c>
      <c r="U46" s="39">
        <v>1510.6</v>
      </c>
      <c r="V46" s="39">
        <v>932.77</v>
      </c>
      <c r="W46" s="39">
        <v>131.85</v>
      </c>
      <c r="X46" s="39">
        <v>97.39</v>
      </c>
      <c r="Y46" s="39">
        <v>316.23</v>
      </c>
      <c r="Z46" s="39">
        <v>5.8</v>
      </c>
      <c r="AA46" s="39">
        <v>57.42</v>
      </c>
      <c r="AB46" s="39">
        <v>12441.13</v>
      </c>
      <c r="AC46" s="39">
        <v>2331.9699999999998</v>
      </c>
      <c r="AD46" s="39">
        <v>9.4499999999999993</v>
      </c>
      <c r="AE46" s="39">
        <v>0.28000000000000003</v>
      </c>
      <c r="AF46" s="39">
        <v>0.34</v>
      </c>
      <c r="AG46" s="39">
        <v>6.47</v>
      </c>
      <c r="AH46" s="39">
        <v>13.21</v>
      </c>
      <c r="AI46" s="39">
        <v>93.43</v>
      </c>
      <c r="AJ46" s="39">
        <v>0</v>
      </c>
      <c r="AK46" s="39">
        <v>1241.69</v>
      </c>
      <c r="AL46" s="39">
        <v>1250.45</v>
      </c>
      <c r="AM46" s="39">
        <v>2048.77</v>
      </c>
      <c r="AN46" s="39">
        <v>1748.09</v>
      </c>
      <c r="AO46" s="39">
        <v>540.86</v>
      </c>
      <c r="AP46" s="39">
        <v>1055.5999999999999</v>
      </c>
      <c r="AQ46" s="39">
        <v>166.05</v>
      </c>
      <c r="AR46" s="39">
        <v>1259.5</v>
      </c>
      <c r="AS46" s="39">
        <v>573.05999999999995</v>
      </c>
      <c r="AT46" s="39">
        <v>704.12</v>
      </c>
      <c r="AU46" s="39">
        <v>996.32</v>
      </c>
      <c r="AV46" s="39">
        <v>593.45000000000005</v>
      </c>
      <c r="AW46" s="39">
        <v>530.58000000000004</v>
      </c>
      <c r="AX46" s="39">
        <v>3777.71</v>
      </c>
      <c r="AY46" s="39">
        <v>1.18</v>
      </c>
      <c r="AZ46" s="39">
        <v>1098.24</v>
      </c>
      <c r="BA46" s="39">
        <v>686.11</v>
      </c>
      <c r="BB46" s="39">
        <v>799.73</v>
      </c>
      <c r="BC46" s="39">
        <v>408.44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1.9</v>
      </c>
      <c r="BL46" s="39">
        <v>0</v>
      </c>
      <c r="BM46" s="39">
        <v>0.84</v>
      </c>
      <c r="BN46" s="39">
        <v>0.04</v>
      </c>
      <c r="BO46" s="39">
        <v>0.09</v>
      </c>
      <c r="BP46" s="39">
        <v>0</v>
      </c>
      <c r="BQ46" s="39">
        <v>0.06</v>
      </c>
      <c r="BR46" s="39">
        <v>0.1</v>
      </c>
      <c r="BS46" s="39">
        <v>4.0199999999999996</v>
      </c>
      <c r="BT46" s="39">
        <v>0</v>
      </c>
      <c r="BU46" s="39">
        <v>0</v>
      </c>
      <c r="BV46" s="39">
        <v>9.1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757.8</v>
      </c>
      <c r="CC46" s="38">
        <f>SUM($CC$37:$CC$45)</f>
        <v>112.38000000000001</v>
      </c>
      <c r="CD46" s="36">
        <f>$I$46/$I$51*100</f>
        <v>26.737116341686118</v>
      </c>
      <c r="CE46" s="36">
        <v>2130.94</v>
      </c>
      <c r="CG46" s="36">
        <v>132.83000000000001</v>
      </c>
      <c r="CH46" s="36">
        <v>76.19</v>
      </c>
      <c r="CI46" s="36">
        <v>104.51</v>
      </c>
      <c r="CJ46" s="36">
        <v>3398.03</v>
      </c>
      <c r="CK46" s="36">
        <v>1487.05</v>
      </c>
      <c r="CL46" s="36">
        <v>2442.54</v>
      </c>
      <c r="CM46" s="36">
        <v>126.2</v>
      </c>
      <c r="CN46" s="36">
        <v>77.56</v>
      </c>
      <c r="CO46" s="36">
        <v>101.91</v>
      </c>
      <c r="CP46" s="36">
        <v>14.3</v>
      </c>
      <c r="CQ46" s="36">
        <v>3.25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9.6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8</v>
      </c>
    </row>
    <row r="49" spans="1:96" s="28" customFormat="1">
      <c r="A49" s="28" t="str">
        <f>"10,1"</f>
        <v>10,1</v>
      </c>
      <c r="B49" s="29" t="s">
        <v>109</v>
      </c>
      <c r="C49" s="30" t="str">
        <f>"100"</f>
        <v>100</v>
      </c>
      <c r="D49" s="30">
        <v>0.8</v>
      </c>
      <c r="E49" s="30">
        <v>0</v>
      </c>
      <c r="F49" s="30">
        <v>0.2</v>
      </c>
      <c r="G49" s="30">
        <v>0.2</v>
      </c>
      <c r="H49" s="30">
        <v>9.4</v>
      </c>
      <c r="I49" s="30">
        <v>40.599999999999994</v>
      </c>
      <c r="J49" s="31">
        <v>0</v>
      </c>
      <c r="K49" s="31">
        <v>0</v>
      </c>
      <c r="L49" s="31">
        <v>0</v>
      </c>
      <c r="M49" s="31">
        <v>0</v>
      </c>
      <c r="N49" s="31">
        <v>7.5</v>
      </c>
      <c r="O49" s="31">
        <v>0</v>
      </c>
      <c r="P49" s="31">
        <v>1.9</v>
      </c>
      <c r="Q49" s="31">
        <v>0</v>
      </c>
      <c r="R49" s="31">
        <v>0</v>
      </c>
      <c r="S49" s="31">
        <v>1.1000000000000001</v>
      </c>
      <c r="T49" s="31">
        <v>0.5</v>
      </c>
      <c r="U49" s="31">
        <v>12</v>
      </c>
      <c r="V49" s="31">
        <v>155</v>
      </c>
      <c r="W49" s="31">
        <v>35</v>
      </c>
      <c r="X49" s="31">
        <v>11</v>
      </c>
      <c r="Y49" s="31">
        <v>17</v>
      </c>
      <c r="Z49" s="31">
        <v>0.1</v>
      </c>
      <c r="AA49" s="31">
        <v>0</v>
      </c>
      <c r="AB49" s="31">
        <v>60</v>
      </c>
      <c r="AC49" s="31">
        <v>10</v>
      </c>
      <c r="AD49" s="31">
        <v>0.2</v>
      </c>
      <c r="AE49" s="31">
        <v>0.06</v>
      </c>
      <c r="AF49" s="31">
        <v>0.03</v>
      </c>
      <c r="AG49" s="31">
        <v>0.2</v>
      </c>
      <c r="AH49" s="31">
        <v>0.3</v>
      </c>
      <c r="AI49" s="31">
        <v>38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88</v>
      </c>
      <c r="CC49" s="30">
        <v>30</v>
      </c>
      <c r="CE49" s="28">
        <v>10</v>
      </c>
      <c r="CG49" s="28">
        <v>1.75</v>
      </c>
      <c r="CH49" s="28">
        <v>0.44</v>
      </c>
      <c r="CI49" s="28">
        <v>1.0900000000000001</v>
      </c>
      <c r="CJ49" s="28">
        <v>87.5</v>
      </c>
      <c r="CK49" s="28">
        <v>35.880000000000003</v>
      </c>
      <c r="CL49" s="28">
        <v>61.69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25</v>
      </c>
    </row>
    <row r="50" spans="1:96" s="36" customFormat="1" ht="11.4">
      <c r="B50" s="37" t="s">
        <v>116</v>
      </c>
      <c r="C50" s="38"/>
      <c r="D50" s="38">
        <v>1.8</v>
      </c>
      <c r="E50" s="38">
        <v>0</v>
      </c>
      <c r="F50" s="38">
        <v>0.4</v>
      </c>
      <c r="G50" s="38">
        <v>0.2</v>
      </c>
      <c r="H50" s="38">
        <v>30</v>
      </c>
      <c r="I50" s="38">
        <v>127.08</v>
      </c>
      <c r="J50" s="39">
        <v>0</v>
      </c>
      <c r="K50" s="39">
        <v>0</v>
      </c>
      <c r="L50" s="39">
        <v>0</v>
      </c>
      <c r="M50" s="39">
        <v>0</v>
      </c>
      <c r="N50" s="39">
        <v>27.3</v>
      </c>
      <c r="O50" s="39">
        <v>0.4</v>
      </c>
      <c r="P50" s="39">
        <v>2.2999999999999998</v>
      </c>
      <c r="Q50" s="39">
        <v>0</v>
      </c>
      <c r="R50" s="39">
        <v>0</v>
      </c>
      <c r="S50" s="39">
        <v>2.1</v>
      </c>
      <c r="T50" s="39">
        <v>1.1000000000000001</v>
      </c>
      <c r="U50" s="39">
        <v>24</v>
      </c>
      <c r="V50" s="39">
        <v>395</v>
      </c>
      <c r="W50" s="39">
        <v>49</v>
      </c>
      <c r="X50" s="39">
        <v>19</v>
      </c>
      <c r="Y50" s="39">
        <v>31</v>
      </c>
      <c r="Z50" s="39">
        <v>2.9</v>
      </c>
      <c r="AA50" s="39">
        <v>0</v>
      </c>
      <c r="AB50" s="39">
        <v>60</v>
      </c>
      <c r="AC50" s="39">
        <v>10</v>
      </c>
      <c r="AD50" s="39">
        <v>0.4</v>
      </c>
      <c r="AE50" s="39">
        <v>0.08</v>
      </c>
      <c r="AF50" s="39">
        <v>0.05</v>
      </c>
      <c r="AG50" s="39">
        <v>0.4</v>
      </c>
      <c r="AH50" s="39">
        <v>0.7</v>
      </c>
      <c r="AI50" s="39">
        <v>42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264.2</v>
      </c>
      <c r="CC50" s="38">
        <f>SUM($CC$47:$CC$49)</f>
        <v>39.6</v>
      </c>
      <c r="CD50" s="36">
        <f>$I$50/$I$51*100</f>
        <v>3.9602232533788735</v>
      </c>
      <c r="CE50" s="36">
        <v>10</v>
      </c>
      <c r="CG50" s="36">
        <v>5.75</v>
      </c>
      <c r="CH50" s="36">
        <v>4.4400000000000004</v>
      </c>
      <c r="CI50" s="36">
        <v>5.09</v>
      </c>
      <c r="CJ50" s="36">
        <v>487.5</v>
      </c>
      <c r="CK50" s="36">
        <v>217.88</v>
      </c>
      <c r="CL50" s="36">
        <v>352.69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97.52</v>
      </c>
      <c r="E51" s="38">
        <v>32.07</v>
      </c>
      <c r="F51" s="38">
        <v>85.49</v>
      </c>
      <c r="G51" s="38">
        <v>37.869999999999997</v>
      </c>
      <c r="H51" s="38">
        <v>527.58000000000004</v>
      </c>
      <c r="I51" s="38">
        <v>3208.91</v>
      </c>
      <c r="J51" s="39">
        <v>32.31</v>
      </c>
      <c r="K51" s="39">
        <v>17.760000000000002</v>
      </c>
      <c r="L51" s="39">
        <v>0</v>
      </c>
      <c r="M51" s="39">
        <v>0</v>
      </c>
      <c r="N51" s="39">
        <v>199.48</v>
      </c>
      <c r="O51" s="39">
        <v>290.10000000000002</v>
      </c>
      <c r="P51" s="39">
        <v>38.01</v>
      </c>
      <c r="Q51" s="39">
        <v>0</v>
      </c>
      <c r="R51" s="39">
        <v>0</v>
      </c>
      <c r="S51" s="39">
        <v>8.65</v>
      </c>
      <c r="T51" s="39">
        <v>27.37</v>
      </c>
      <c r="U51" s="39">
        <v>4399.1899999999996</v>
      </c>
      <c r="V51" s="39">
        <v>3032.92</v>
      </c>
      <c r="W51" s="39">
        <v>575.4</v>
      </c>
      <c r="X51" s="39">
        <v>322.02</v>
      </c>
      <c r="Y51" s="39">
        <v>1041.67</v>
      </c>
      <c r="Z51" s="39">
        <v>21.5</v>
      </c>
      <c r="AA51" s="39">
        <v>195.46</v>
      </c>
      <c r="AB51" s="39">
        <v>21547.42</v>
      </c>
      <c r="AC51" s="39">
        <v>4234.03</v>
      </c>
      <c r="AD51" s="39">
        <v>21.96</v>
      </c>
      <c r="AE51" s="39">
        <v>1.0900000000000001</v>
      </c>
      <c r="AF51" s="39">
        <v>1.07</v>
      </c>
      <c r="AG51" s="39">
        <v>16.86</v>
      </c>
      <c r="AH51" s="39">
        <v>37.21</v>
      </c>
      <c r="AI51" s="39">
        <v>268.33</v>
      </c>
      <c r="AJ51" s="39">
        <v>0.8</v>
      </c>
      <c r="AK51" s="39">
        <v>4047.25</v>
      </c>
      <c r="AL51" s="39">
        <v>4074.38</v>
      </c>
      <c r="AM51" s="39">
        <v>6806.89</v>
      </c>
      <c r="AN51" s="39">
        <v>4627.29</v>
      </c>
      <c r="AO51" s="39">
        <v>1651.38</v>
      </c>
      <c r="AP51" s="39">
        <v>3161.79</v>
      </c>
      <c r="AQ51" s="39">
        <v>710.66</v>
      </c>
      <c r="AR51" s="39">
        <v>4158.62</v>
      </c>
      <c r="AS51" s="39">
        <v>2272.35</v>
      </c>
      <c r="AT51" s="39">
        <v>2540.33</v>
      </c>
      <c r="AU51" s="39">
        <v>3191.88</v>
      </c>
      <c r="AV51" s="39">
        <v>1759.21</v>
      </c>
      <c r="AW51" s="39">
        <v>1949.68</v>
      </c>
      <c r="AX51" s="39">
        <v>14629.3</v>
      </c>
      <c r="AY51" s="39">
        <v>2.5</v>
      </c>
      <c r="AZ51" s="39">
        <v>4558.2299999999996</v>
      </c>
      <c r="BA51" s="39">
        <v>2569.0700000000002</v>
      </c>
      <c r="BB51" s="39">
        <v>2673.47</v>
      </c>
      <c r="BC51" s="39">
        <v>1412.26</v>
      </c>
      <c r="BD51" s="39">
        <v>0.78</v>
      </c>
      <c r="BE51" s="39">
        <v>0.36</v>
      </c>
      <c r="BF51" s="39">
        <v>0.19</v>
      </c>
      <c r="BG51" s="39">
        <v>0.44</v>
      </c>
      <c r="BH51" s="39">
        <v>0.52</v>
      </c>
      <c r="BI51" s="39">
        <v>2.34</v>
      </c>
      <c r="BJ51" s="39">
        <v>0</v>
      </c>
      <c r="BK51" s="39">
        <v>8.9499999999999993</v>
      </c>
      <c r="BL51" s="39">
        <v>0</v>
      </c>
      <c r="BM51" s="39">
        <v>3.26</v>
      </c>
      <c r="BN51" s="39">
        <v>0.1</v>
      </c>
      <c r="BO51" s="39">
        <v>0.17</v>
      </c>
      <c r="BP51" s="39">
        <v>0</v>
      </c>
      <c r="BQ51" s="39">
        <v>0.45</v>
      </c>
      <c r="BR51" s="39">
        <v>0.72</v>
      </c>
      <c r="BS51" s="39">
        <v>13.25</v>
      </c>
      <c r="BT51" s="39">
        <v>0</v>
      </c>
      <c r="BU51" s="39">
        <v>0</v>
      </c>
      <c r="BV51" s="39">
        <v>19.2</v>
      </c>
      <c r="BW51" s="39">
        <v>0.14000000000000001</v>
      </c>
      <c r="BX51" s="39">
        <v>0</v>
      </c>
      <c r="BY51" s="39">
        <v>0</v>
      </c>
      <c r="BZ51" s="39">
        <v>0</v>
      </c>
      <c r="CA51" s="39">
        <v>0</v>
      </c>
      <c r="CB51" s="39">
        <v>2847.46</v>
      </c>
      <c r="CC51" s="38">
        <v>430.00000000000006</v>
      </c>
      <c r="CE51" s="36">
        <v>3786.69</v>
      </c>
      <c r="CG51" s="36">
        <v>367.98</v>
      </c>
      <c r="CH51" s="36">
        <v>209.94</v>
      </c>
      <c r="CI51" s="36">
        <v>288.95999999999998</v>
      </c>
      <c r="CJ51" s="36">
        <v>14615.16</v>
      </c>
      <c r="CK51" s="36">
        <v>6419.53</v>
      </c>
      <c r="CL51" s="36">
        <v>10517.34</v>
      </c>
      <c r="CM51" s="36">
        <v>318.12</v>
      </c>
      <c r="CN51" s="36">
        <v>210.18</v>
      </c>
      <c r="CO51" s="36">
        <v>264.22000000000003</v>
      </c>
      <c r="CP51" s="36">
        <v>44.99</v>
      </c>
      <c r="CQ51" s="36">
        <v>7.66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200</v>
      </c>
      <c r="F23" s="55">
        <v>9.6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100</v>
      </c>
      <c r="F24" s="61">
        <v>30</v>
      </c>
      <c r="G24" s="60">
        <v>40.599999999999994</v>
      </c>
      <c r="H24" s="60">
        <v>0.8</v>
      </c>
      <c r="I24" s="60">
        <v>0.2</v>
      </c>
      <c r="J24" s="62">
        <v>9.4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45712.321701388886</v>
      </c>
      <c r="C1">
        <f>YEAR(Дата_Сост)</f>
        <v>2025</v>
      </c>
      <c r="D1">
        <f>MONTH(Дата_Сост)</f>
        <v>2</v>
      </c>
      <c r="E1">
        <f>DAY(Дата_Сост)</f>
        <v>24</v>
      </c>
    </row>
    <row r="2" spans="1:5">
      <c r="A2" t="s">
        <v>82</v>
      </c>
      <c r="B2" s="2">
        <v>45707.551203703704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2025-02-19T08:15:28Z</dcterms:modified>
</cp:coreProperties>
</file>