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7.02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'27.02.2025'!$A$3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4"/>
  <c r="CD27"/>
  <c r="CD24"/>
  <c r="CD15"/>
  <c r="CC46"/>
  <c r="A45"/>
  <c r="C45"/>
  <c r="CC43"/>
  <c r="A42"/>
  <c r="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<sst xmlns="http://schemas.openxmlformats.org/spreadsheetml/2006/main" count="180" uniqueCount="152">
  <si>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</si>
  <si>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</si>
  <si>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</si>
  <si>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</si>
  <si>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</si>
  <si>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</si>
  <si>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</si>
  <si>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</si>
  <si>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</si>
  <si>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</si>
  <si>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</si>
  <si>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</si>
  <si>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</si>
  <si>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</si>
  <si>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</si>
  <si>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</si>
  <si>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</si>
  <si>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</si>
  <si>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</si>
  <si>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</si>
  <si>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</si>
  <si>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</si>
  <si>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</si>
  <si>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</si>
  <si>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</si>
  <si>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</si>
  <si>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</si>
  <si>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</si>
  <si>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</si>
  <si>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</si>
  <si>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</si>
  <si>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</si>
  <si>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</si>
  <si>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</si>
  <si>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</si>
  <si>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</si>
  <si>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</si>
  <si>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</si>
  <si>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</si>
  <si>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</si>
  <si>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</si>
  <si>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</si>
  <si>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</si>
  <si>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</si>
  <si>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</si>
  <si>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</si>
  <si>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</si>
  <si>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</si>
  <si>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</si>
  <si>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</si>
  <si>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</si>
  <si>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</si>
  <si>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</si>
  <si>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</si>
  <si>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</si>
  <si>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</si>
  <si>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</si>
  <si>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</si>
  <si>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</si>
  <si>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</si>
  <si>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</si>
  <si>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</si>
  <si>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</si>
  <si>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</si>
  <si>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</si>
  <si>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</si>
  <si>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</si>
  <si>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</si>
  <si>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</si>
  <si>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</si>
  <si>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</si>
  <si>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</si>
  <si>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</si>
  <si>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</si>
  <si>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</si>
  <si>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</si>
  <si>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</si>
  <si>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</si>
  <si>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</si>
  <si>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</si>
  <si>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</si>
  <si>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</si>
  <si>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</si>
  <si>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</si>
  <si>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</si>
  <si>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</si>
  <si>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</si>
  <si>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</si>
  <si>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</si>
  <si>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</si>
  <si>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</si>
  <si>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</si>
  <si>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</si>
  <si>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</si>
  <si>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Горячий бутерброд с сыром (60гр)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</si>
  <si>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</si>
  <si>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</si>
  <si>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</si>
  <si>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</si>
  <si>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</si>
  <si>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</si>
  <si>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</si>
  <si>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Печень по-строгановски</t>
  </si>
  <si>
    <t>Хлеб ржаной</t>
  </si>
  <si>
    <t>Компот из сухофруктов (вариант 2)</t>
  </si>
  <si>
    <t>Итого за 'Обед  с 7 до 11 лет'</t>
  </si>
  <si>
    <t>Полдник</t>
  </si>
  <si>
    <t>Молоко витаминизированное "Летний луг" т/пак</t>
  </si>
  <si>
    <t>Итого за 'Полдник'</t>
  </si>
  <si>
    <t>Завтрак с 12 и старше</t>
  </si>
  <si>
    <t>Горячий бутерброд с сыром (70гр)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</si>
  <si>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</si>
  <si>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</si>
  <si>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</si>
  <si>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</si>
  <si>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</si>
  <si>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</si>
  <si>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</si>
  <si>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27.02.2025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</si>
  <si>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</si>
  <si>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</si>
  <si>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</si>
  <si>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</si>
  <si>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</si>
  <si>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</si>
  <si>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</si>
  <si>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</si>
  <si>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</si>
  <si>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</si>
  <si>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</si>
  <si>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</si>
  <si>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</si>
  <si>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</si>
  <si>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</si>
  <si>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</si>
  <si>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</si>
  <si>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</si>
  <si>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</si>
  <si>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</si>
  <si>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</si>
  <si>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</si>
  <si>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</si>
  <si>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</si>
  <si>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</si>
  <si>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</si>
  <si>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</si>
  <si>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</si>
  <si>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</si>
  <si>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</si>
  <si>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</si>
  <si>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Итого сумма с 12 и старше      230,00</t>
  </si>
  <si>
    <t>Итого сумма с 7 до 11 лет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</si>
</sst>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6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28" sqref="A28:IV2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27.2.2025г.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"27 февраля 2025 г."</f>
        <v>27 февраля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"8/4"</f>
        <v>8/4</v>
      </c>
      <c r="B11" s="33" t="s">
        <v>93</v>
      </c>
      <c r="C11" s="34" t="str">
        <f>"200"</f>
        <v>200</v>
      </c>
      <c r="D11" s="34">
        <v>6.38</v>
      </c>
      <c r="E11" s="34">
        <v>2.36</v>
      </c>
      <c r="F11" s="34">
        <v>7.41</v>
      </c>
      <c r="G11" s="34">
        <v>2.23</v>
      </c>
      <c r="H11" s="34">
        <v>29.16</v>
      </c>
      <c r="I11" s="34">
        <v>205.60567799999995</v>
      </c>
      <c r="J11" s="35">
        <v>4.46</v>
      </c>
      <c r="K11" s="35">
        <v>0.11</v>
      </c>
      <c r="L11" s="35">
        <v>0</v>
      </c>
      <c r="M11" s="35">
        <v>0</v>
      </c>
      <c r="N11" s="35">
        <v>7.51</v>
      </c>
      <c r="O11" s="35">
        <v>19.690000000000001</v>
      </c>
      <c r="P11" s="35">
        <v>1.97</v>
      </c>
      <c r="Q11" s="35">
        <v>0</v>
      </c>
      <c r="R11" s="35">
        <v>0</v>
      </c>
      <c r="S11" s="35">
        <v>0.08</v>
      </c>
      <c r="T11" s="35">
        <v>2.04</v>
      </c>
      <c r="U11" s="35">
        <v>357.67</v>
      </c>
      <c r="V11" s="35">
        <v>208.82</v>
      </c>
      <c r="W11" s="35">
        <v>104.71</v>
      </c>
      <c r="X11" s="35">
        <v>50.3</v>
      </c>
      <c r="Y11" s="35">
        <v>167.2</v>
      </c>
      <c r="Z11" s="35">
        <v>1.24</v>
      </c>
      <c r="AA11" s="35">
        <v>21.6</v>
      </c>
      <c r="AB11" s="35">
        <v>18.399999999999999</v>
      </c>
      <c r="AC11" s="35">
        <v>40.1</v>
      </c>
      <c r="AD11" s="35">
        <v>0.63</v>
      </c>
      <c r="AE11" s="35">
        <v>0.14000000000000001</v>
      </c>
      <c r="AF11" s="35">
        <v>0.13</v>
      </c>
      <c r="AG11" s="35">
        <v>0.36</v>
      </c>
      <c r="AH11" s="35">
        <v>2.31</v>
      </c>
      <c r="AI11" s="35">
        <v>0.42</v>
      </c>
      <c r="AJ11" s="35">
        <v>0</v>
      </c>
      <c r="AK11" s="35">
        <v>314.05</v>
      </c>
      <c r="AL11" s="35">
        <v>257.68</v>
      </c>
      <c r="AM11" s="35">
        <v>426.01</v>
      </c>
      <c r="AN11" s="35">
        <v>311.19</v>
      </c>
      <c r="AO11" s="35">
        <v>97.73</v>
      </c>
      <c r="AP11" s="35">
        <v>228.56</v>
      </c>
      <c r="AQ11" s="35">
        <v>100.35</v>
      </c>
      <c r="AR11" s="35">
        <v>293.49</v>
      </c>
      <c r="AS11" s="35">
        <v>166.15</v>
      </c>
      <c r="AT11" s="35">
        <v>250.28</v>
      </c>
      <c r="AU11" s="35">
        <v>312.64999999999998</v>
      </c>
      <c r="AV11" s="35">
        <v>84.21</v>
      </c>
      <c r="AW11" s="35">
        <v>345.96</v>
      </c>
      <c r="AX11" s="35">
        <v>665.88</v>
      </c>
      <c r="AY11" s="35">
        <v>0</v>
      </c>
      <c r="AZ11" s="35">
        <v>219.17</v>
      </c>
      <c r="BA11" s="35">
        <v>176.48</v>
      </c>
      <c r="BB11" s="35">
        <v>290.25</v>
      </c>
      <c r="BC11" s="35">
        <v>115.45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0.36</v>
      </c>
      <c r="BJ11" s="35">
        <v>0</v>
      </c>
      <c r="BK11" s="35">
        <v>1.39</v>
      </c>
      <c r="BL11" s="35">
        <v>0</v>
      </c>
      <c r="BM11" s="35">
        <v>0.32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1.47</v>
      </c>
      <c r="BT11" s="35">
        <v>0</v>
      </c>
      <c r="BU11" s="35">
        <v>0</v>
      </c>
      <c r="BV11" s="35">
        <v>0.87</v>
      </c>
      <c r="BW11" s="35">
        <v>0.02</v>
      </c>
      <c r="BX11" s="35">
        <v>0</v>
      </c>
      <c r="BY11" s="35">
        <v>0</v>
      </c>
      <c r="BZ11" s="35">
        <v>0</v>
      </c>
      <c r="CA11" s="35">
        <v>0</v>
      </c>
      <c r="CB11" s="35">
        <v>176.3</v>
      </c>
      <c r="CC11" s="34">
        <v>22.16</v>
      </c>
      <c r="CE11" s="32">
        <v>24.67</v>
      </c>
      <c r="CG11" s="32">
        <v>43.38</v>
      </c>
      <c r="CH11" s="32">
        <v>19.27</v>
      </c>
      <c r="CI11" s="32">
        <v>31.33</v>
      </c>
      <c r="CJ11" s="32">
        <v>1909.62</v>
      </c>
      <c r="CK11" s="32">
        <v>866.22</v>
      </c>
      <c r="CL11" s="32">
        <v>1387.92</v>
      </c>
      <c r="CM11" s="32">
        <v>37.549999999999997</v>
      </c>
      <c r="CN11" s="32">
        <v>19.5</v>
      </c>
      <c r="CO11" s="32">
        <v>28.53</v>
      </c>
      <c r="CP11" s="32">
        <v>4</v>
      </c>
      <c r="CQ11" s="32">
        <v>0.8</v>
      </c>
      <c r="CR11" s="32">
        <v>13.43</v>
      </c>
    </row>
    <row r="12" spans="1:96" s="32" customFormat="1">
      <c r="A12" s="32" t="str">
        <f>"3/13"</f>
        <v>3/13</v>
      </c>
      <c r="B12" s="33" t="s">
        <v>94</v>
      </c>
      <c r="C12" s="34" t="str">
        <f>"60"</f>
        <v>60</v>
      </c>
      <c r="D12" s="34">
        <v>6.47</v>
      </c>
      <c r="E12" s="34">
        <v>3.45</v>
      </c>
      <c r="F12" s="34">
        <v>8.33</v>
      </c>
      <c r="G12" s="34">
        <v>1.08</v>
      </c>
      <c r="H12" s="34">
        <v>20.32</v>
      </c>
      <c r="I12" s="34">
        <v>182.40324999999999</v>
      </c>
      <c r="J12" s="35">
        <v>4.9400000000000004</v>
      </c>
      <c r="K12" s="35">
        <v>0.11</v>
      </c>
      <c r="L12" s="35">
        <v>0</v>
      </c>
      <c r="M12" s="35">
        <v>0</v>
      </c>
      <c r="N12" s="35">
        <v>1.32</v>
      </c>
      <c r="O12" s="35">
        <v>17.78</v>
      </c>
      <c r="P12" s="35">
        <v>1.22</v>
      </c>
      <c r="Q12" s="35">
        <v>0</v>
      </c>
      <c r="R12" s="35">
        <v>0</v>
      </c>
      <c r="S12" s="35">
        <v>0.42</v>
      </c>
      <c r="T12" s="35">
        <v>1.36</v>
      </c>
      <c r="U12" s="35">
        <v>276.22000000000003</v>
      </c>
      <c r="V12" s="35">
        <v>65.09</v>
      </c>
      <c r="W12" s="35">
        <v>139.16</v>
      </c>
      <c r="X12" s="35">
        <v>18.079999999999998</v>
      </c>
      <c r="Y12" s="35">
        <v>108.29</v>
      </c>
      <c r="Z12" s="35">
        <v>0.94</v>
      </c>
      <c r="AA12" s="35">
        <v>59</v>
      </c>
      <c r="AB12" s="35">
        <v>34.43</v>
      </c>
      <c r="AC12" s="35">
        <v>65.7</v>
      </c>
      <c r="AD12" s="35">
        <v>0.81</v>
      </c>
      <c r="AE12" s="35">
        <v>0.06</v>
      </c>
      <c r="AF12" s="35">
        <v>0.06</v>
      </c>
      <c r="AG12" s="35">
        <v>0.54</v>
      </c>
      <c r="AH12" s="35">
        <v>2.13</v>
      </c>
      <c r="AI12" s="35">
        <v>0.04</v>
      </c>
      <c r="AJ12" s="35">
        <v>0</v>
      </c>
      <c r="AK12" s="35">
        <v>396.31</v>
      </c>
      <c r="AL12" s="35">
        <v>295.91000000000003</v>
      </c>
      <c r="AM12" s="35">
        <v>519.11</v>
      </c>
      <c r="AN12" s="35">
        <v>305.12</v>
      </c>
      <c r="AO12" s="35">
        <v>126.08</v>
      </c>
      <c r="AP12" s="35">
        <v>229.27</v>
      </c>
      <c r="AQ12" s="35">
        <v>133.62</v>
      </c>
      <c r="AR12" s="35">
        <v>346.04</v>
      </c>
      <c r="AS12" s="35">
        <v>192.28</v>
      </c>
      <c r="AT12" s="35">
        <v>247.94</v>
      </c>
      <c r="AU12" s="35">
        <v>319.24</v>
      </c>
      <c r="AV12" s="35">
        <v>283.86</v>
      </c>
      <c r="AW12" s="35">
        <v>166.8</v>
      </c>
      <c r="AX12" s="35">
        <v>1594.56</v>
      </c>
      <c r="AY12" s="35">
        <v>0</v>
      </c>
      <c r="AZ12" s="35">
        <v>640.14</v>
      </c>
      <c r="BA12" s="35">
        <v>308.8</v>
      </c>
      <c r="BB12" s="35">
        <v>287.52999999999997</v>
      </c>
      <c r="BC12" s="35">
        <v>99.18</v>
      </c>
      <c r="BD12" s="35">
        <v>0.12</v>
      </c>
      <c r="BE12" s="35">
        <v>7.0000000000000007E-2</v>
      </c>
      <c r="BF12" s="35">
        <v>0.08</v>
      </c>
      <c r="BG12" s="35">
        <v>0.24</v>
      </c>
      <c r="BH12" s="35">
        <v>0.24</v>
      </c>
      <c r="BI12" s="35">
        <v>0.69</v>
      </c>
      <c r="BJ12" s="35">
        <v>0.04</v>
      </c>
      <c r="BK12" s="35">
        <v>1.95</v>
      </c>
      <c r="BL12" s="35">
        <v>0.03</v>
      </c>
      <c r="BM12" s="35">
        <v>0.82</v>
      </c>
      <c r="BN12" s="35">
        <v>0.03</v>
      </c>
      <c r="BO12" s="35">
        <v>0</v>
      </c>
      <c r="BP12" s="35">
        <v>0</v>
      </c>
      <c r="BQ12" s="35">
        <v>0.12</v>
      </c>
      <c r="BR12" s="35">
        <v>0.17</v>
      </c>
      <c r="BS12" s="35">
        <v>2.15</v>
      </c>
      <c r="BT12" s="35">
        <v>0</v>
      </c>
      <c r="BU12" s="35">
        <v>0</v>
      </c>
      <c r="BV12" s="35">
        <v>0.45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21.04</v>
      </c>
      <c r="CC12" s="34">
        <v>29.19</v>
      </c>
      <c r="CE12" s="32">
        <v>64.739999999999995</v>
      </c>
      <c r="CG12" s="32">
        <v>0</v>
      </c>
      <c r="CH12" s="32">
        <v>0</v>
      </c>
      <c r="CI12" s="32">
        <v>0</v>
      </c>
      <c r="CJ12" s="32">
        <v>1510</v>
      </c>
      <c r="CK12" s="32">
        <v>847.8</v>
      </c>
      <c r="CL12" s="32">
        <v>1178.9000000000001</v>
      </c>
      <c r="CM12" s="32">
        <v>8.3800000000000008</v>
      </c>
      <c r="CN12" s="32">
        <v>7.54</v>
      </c>
      <c r="CO12" s="32">
        <v>7.96</v>
      </c>
      <c r="CP12" s="32">
        <v>0</v>
      </c>
      <c r="CQ12" s="32">
        <v>0</v>
      </c>
      <c r="CR12" s="32">
        <v>18.829999999999998</v>
      </c>
    </row>
    <row r="13" spans="1:96" s="32" customFormat="1">
      <c r="A13" s="32" t="str">
        <f>"2"</f>
        <v>2</v>
      </c>
      <c r="B13" s="33" t="s">
        <v>95</v>
      </c>
      <c r="C13" s="34" t="str">
        <f>"40"</f>
        <v>40</v>
      </c>
      <c r="D13" s="34">
        <v>2.64</v>
      </c>
      <c r="E13" s="34">
        <v>0</v>
      </c>
      <c r="F13" s="34">
        <v>0.26</v>
      </c>
      <c r="G13" s="34">
        <v>0.26</v>
      </c>
      <c r="H13" s="34">
        <v>18.760000000000002</v>
      </c>
      <c r="I13" s="34">
        <v>89.560399999999987</v>
      </c>
      <c r="J13" s="35">
        <v>0</v>
      </c>
      <c r="K13" s="35">
        <v>0</v>
      </c>
      <c r="L13" s="35">
        <v>0</v>
      </c>
      <c r="M13" s="35">
        <v>0</v>
      </c>
      <c r="N13" s="35">
        <v>0.44</v>
      </c>
      <c r="O13" s="35">
        <v>18.239999999999998</v>
      </c>
      <c r="P13" s="35">
        <v>0.08</v>
      </c>
      <c r="Q13" s="35">
        <v>0</v>
      </c>
      <c r="R13" s="35">
        <v>0</v>
      </c>
      <c r="S13" s="35">
        <v>0</v>
      </c>
      <c r="T13" s="35">
        <v>0.72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127.72</v>
      </c>
      <c r="AL13" s="35">
        <v>132.94</v>
      </c>
      <c r="AM13" s="35">
        <v>203.58</v>
      </c>
      <c r="AN13" s="35">
        <v>67.510000000000005</v>
      </c>
      <c r="AO13" s="35">
        <v>40.020000000000003</v>
      </c>
      <c r="AP13" s="35">
        <v>80.040000000000006</v>
      </c>
      <c r="AQ13" s="35">
        <v>30.28</v>
      </c>
      <c r="AR13" s="35">
        <v>144.77000000000001</v>
      </c>
      <c r="AS13" s="35">
        <v>89.78</v>
      </c>
      <c r="AT13" s="35">
        <v>125.28</v>
      </c>
      <c r="AU13" s="35">
        <v>103.36</v>
      </c>
      <c r="AV13" s="35">
        <v>54.29</v>
      </c>
      <c r="AW13" s="35">
        <v>96.05</v>
      </c>
      <c r="AX13" s="35">
        <v>803.18</v>
      </c>
      <c r="AY13" s="35">
        <v>0</v>
      </c>
      <c r="AZ13" s="35">
        <v>261.7</v>
      </c>
      <c r="BA13" s="35">
        <v>113.8</v>
      </c>
      <c r="BB13" s="35">
        <v>75.52</v>
      </c>
      <c r="BC13" s="35">
        <v>59.86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0.03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0.03</v>
      </c>
      <c r="BT13" s="35">
        <v>0</v>
      </c>
      <c r="BU13" s="35">
        <v>0</v>
      </c>
      <c r="BV13" s="35">
        <v>0.11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15.64</v>
      </c>
      <c r="CC13" s="34">
        <v>2.88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2.4</v>
      </c>
    </row>
    <row r="14" spans="1:96" s="28" customFormat="1">
      <c r="A14" s="28" t="str">
        <f>"27/10"</f>
        <v>27/10</v>
      </c>
      <c r="B14" s="29" t="s">
        <v>96</v>
      </c>
      <c r="C14" s="30" t="str">
        <f>"200"</f>
        <v>200</v>
      </c>
      <c r="D14" s="30">
        <v>0.1</v>
      </c>
      <c r="E14" s="30">
        <v>0</v>
      </c>
      <c r="F14" s="30">
        <v>0.02</v>
      </c>
      <c r="G14" s="30">
        <v>0.02</v>
      </c>
      <c r="H14" s="30">
        <v>5.94</v>
      </c>
      <c r="I14" s="30">
        <v>23.095202</v>
      </c>
      <c r="J14" s="31">
        <v>0</v>
      </c>
      <c r="K14" s="31">
        <v>0</v>
      </c>
      <c r="L14" s="31">
        <v>0</v>
      </c>
      <c r="M14" s="31">
        <v>0</v>
      </c>
      <c r="N14" s="31">
        <v>5.89</v>
      </c>
      <c r="O14" s="31">
        <v>0</v>
      </c>
      <c r="P14" s="31">
        <v>0.05</v>
      </c>
      <c r="Q14" s="31">
        <v>0</v>
      </c>
      <c r="R14" s="31">
        <v>0</v>
      </c>
      <c r="S14" s="31">
        <v>0</v>
      </c>
      <c r="T14" s="31">
        <v>0.03</v>
      </c>
      <c r="U14" s="31">
        <v>0.06</v>
      </c>
      <c r="V14" s="31">
        <v>0.18</v>
      </c>
      <c r="W14" s="31">
        <v>0.17</v>
      </c>
      <c r="X14" s="31">
        <v>0</v>
      </c>
      <c r="Y14" s="31">
        <v>0</v>
      </c>
      <c r="Z14" s="31">
        <v>0.02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200.05</v>
      </c>
      <c r="CC14" s="30">
        <v>1.1499999999999999</v>
      </c>
      <c r="CE14" s="28">
        <v>0</v>
      </c>
      <c r="CG14" s="28">
        <v>0.6</v>
      </c>
      <c r="CH14" s="28">
        <v>0.6</v>
      </c>
      <c r="CI14" s="28">
        <v>0.6</v>
      </c>
      <c r="CJ14" s="28">
        <v>60</v>
      </c>
      <c r="CK14" s="28">
        <v>24.6</v>
      </c>
      <c r="CL14" s="28">
        <v>42.3</v>
      </c>
      <c r="CM14" s="28">
        <v>6.54</v>
      </c>
      <c r="CN14" s="28">
        <v>3.84</v>
      </c>
      <c r="CO14" s="28">
        <v>5.19</v>
      </c>
      <c r="CP14" s="28">
        <v>6</v>
      </c>
      <c r="CQ14" s="28">
        <v>0</v>
      </c>
      <c r="CR14" s="28">
        <v>0.7</v>
      </c>
    </row>
    <row r="15" spans="1:96" s="36" customFormat="1" ht="11.4">
      <c r="B15" s="37" t="s">
        <v>97</v>
      </c>
      <c r="C15" s="38"/>
      <c r="D15" s="38">
        <v>15.59</v>
      </c>
      <c r="E15" s="38">
        <v>5.81</v>
      </c>
      <c r="F15" s="38">
        <v>16.02</v>
      </c>
      <c r="G15" s="38">
        <v>3.6</v>
      </c>
      <c r="H15" s="38">
        <v>74.180000000000007</v>
      </c>
      <c r="I15" s="38">
        <v>500.66</v>
      </c>
      <c r="J15" s="39">
        <v>9.4</v>
      </c>
      <c r="K15" s="39">
        <v>0.22</v>
      </c>
      <c r="L15" s="39">
        <v>0</v>
      </c>
      <c r="M15" s="39">
        <v>0</v>
      </c>
      <c r="N15" s="39">
        <v>15.15</v>
      </c>
      <c r="O15" s="39">
        <v>55.71</v>
      </c>
      <c r="P15" s="39">
        <v>3.31</v>
      </c>
      <c r="Q15" s="39">
        <v>0</v>
      </c>
      <c r="R15" s="39">
        <v>0</v>
      </c>
      <c r="S15" s="39">
        <v>0.5</v>
      </c>
      <c r="T15" s="39">
        <v>4.1500000000000004</v>
      </c>
      <c r="U15" s="39">
        <v>633.95000000000005</v>
      </c>
      <c r="V15" s="39">
        <v>274.08</v>
      </c>
      <c r="W15" s="39">
        <v>244.04</v>
      </c>
      <c r="X15" s="39">
        <v>68.38</v>
      </c>
      <c r="Y15" s="39">
        <v>275.49</v>
      </c>
      <c r="Z15" s="39">
        <v>2.19</v>
      </c>
      <c r="AA15" s="39">
        <v>80.599999999999994</v>
      </c>
      <c r="AB15" s="39">
        <v>52.83</v>
      </c>
      <c r="AC15" s="39">
        <v>105.8</v>
      </c>
      <c r="AD15" s="39">
        <v>1.43</v>
      </c>
      <c r="AE15" s="39">
        <v>0.2</v>
      </c>
      <c r="AF15" s="39">
        <v>0.19</v>
      </c>
      <c r="AG15" s="39">
        <v>0.9</v>
      </c>
      <c r="AH15" s="39">
        <v>4.43</v>
      </c>
      <c r="AI15" s="39">
        <v>0.45</v>
      </c>
      <c r="AJ15" s="39">
        <v>0</v>
      </c>
      <c r="AK15" s="39">
        <v>838.08</v>
      </c>
      <c r="AL15" s="39">
        <v>686.53</v>
      </c>
      <c r="AM15" s="39">
        <v>1148.69</v>
      </c>
      <c r="AN15" s="39">
        <v>683.82</v>
      </c>
      <c r="AO15" s="39">
        <v>263.83</v>
      </c>
      <c r="AP15" s="39">
        <v>537.87</v>
      </c>
      <c r="AQ15" s="39">
        <v>264.24</v>
      </c>
      <c r="AR15" s="39">
        <v>784.29</v>
      </c>
      <c r="AS15" s="39">
        <v>448.21</v>
      </c>
      <c r="AT15" s="39">
        <v>623.5</v>
      </c>
      <c r="AU15" s="39">
        <v>735.24</v>
      </c>
      <c r="AV15" s="39">
        <v>422.36</v>
      </c>
      <c r="AW15" s="39">
        <v>608.79999999999995</v>
      </c>
      <c r="AX15" s="39">
        <v>3063.62</v>
      </c>
      <c r="AY15" s="39">
        <v>0</v>
      </c>
      <c r="AZ15" s="39">
        <v>1121</v>
      </c>
      <c r="BA15" s="39">
        <v>599.07000000000005</v>
      </c>
      <c r="BB15" s="39">
        <v>653.29999999999995</v>
      </c>
      <c r="BC15" s="39">
        <v>274.48</v>
      </c>
      <c r="BD15" s="39">
        <v>0.24</v>
      </c>
      <c r="BE15" s="39">
        <v>0.12</v>
      </c>
      <c r="BF15" s="39">
        <v>0.11</v>
      </c>
      <c r="BG15" s="39">
        <v>0.3</v>
      </c>
      <c r="BH15" s="39">
        <v>0.31</v>
      </c>
      <c r="BI15" s="39">
        <v>1.05</v>
      </c>
      <c r="BJ15" s="39">
        <v>0.04</v>
      </c>
      <c r="BK15" s="39">
        <v>3.37</v>
      </c>
      <c r="BL15" s="39">
        <v>0.03</v>
      </c>
      <c r="BM15" s="39">
        <v>1.1399999999999999</v>
      </c>
      <c r="BN15" s="39">
        <v>0.03</v>
      </c>
      <c r="BO15" s="39">
        <v>0</v>
      </c>
      <c r="BP15" s="39">
        <v>0</v>
      </c>
      <c r="BQ15" s="39">
        <v>0.19</v>
      </c>
      <c r="BR15" s="39">
        <v>0.28000000000000003</v>
      </c>
      <c r="BS15" s="39">
        <v>3.64</v>
      </c>
      <c r="BT15" s="39">
        <v>0</v>
      </c>
      <c r="BU15" s="39">
        <v>0</v>
      </c>
      <c r="BV15" s="39">
        <v>1.43</v>
      </c>
      <c r="BW15" s="39">
        <v>0.04</v>
      </c>
      <c r="BX15" s="39">
        <v>0</v>
      </c>
      <c r="BY15" s="39">
        <v>0</v>
      </c>
      <c r="BZ15" s="39">
        <v>0</v>
      </c>
      <c r="CA15" s="39">
        <v>0</v>
      </c>
      <c r="CB15" s="39">
        <v>413.02</v>
      </c>
      <c r="CC15" s="38">
        <f>SUM($CC$10:$CC$14)</f>
        <v>55.38</v>
      </c>
      <c r="CD15" s="36">
        <f>$I$15/$I$47*100</f>
        <v>17.900788741660289</v>
      </c>
      <c r="CE15" s="36">
        <v>89.4</v>
      </c>
      <c r="CG15" s="36">
        <v>43.98</v>
      </c>
      <c r="CH15" s="36">
        <v>19.87</v>
      </c>
      <c r="CI15" s="36">
        <v>31.93</v>
      </c>
      <c r="CJ15" s="36">
        <v>3918.44</v>
      </c>
      <c r="CK15" s="36">
        <v>1907.68</v>
      </c>
      <c r="CL15" s="36">
        <v>2913.06</v>
      </c>
      <c r="CM15" s="36">
        <v>55.98</v>
      </c>
      <c r="CN15" s="36">
        <v>34.39</v>
      </c>
      <c r="CO15" s="36">
        <v>45.18</v>
      </c>
      <c r="CP15" s="36">
        <v>10</v>
      </c>
      <c r="CQ15" s="36">
        <v>0.8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>
      <c r="A17" s="32" t="str">
        <f>"78"</f>
        <v>78</v>
      </c>
      <c r="B17" s="33" t="s">
        <v>99</v>
      </c>
      <c r="C17" s="34" t="str">
        <f>"60"</f>
        <v>60</v>
      </c>
      <c r="D17" s="34">
        <v>1.06</v>
      </c>
      <c r="E17" s="34">
        <v>0</v>
      </c>
      <c r="F17" s="34">
        <v>4.01</v>
      </c>
      <c r="G17" s="34">
        <v>4.5599999999999996</v>
      </c>
      <c r="H17" s="34">
        <v>6.87</v>
      </c>
      <c r="I17" s="34">
        <v>64.810159530000007</v>
      </c>
      <c r="J17" s="35">
        <v>0.56000000000000005</v>
      </c>
      <c r="K17" s="35">
        <v>2.93</v>
      </c>
      <c r="L17" s="35">
        <v>0</v>
      </c>
      <c r="M17" s="35">
        <v>0</v>
      </c>
      <c r="N17" s="35">
        <v>5.45</v>
      </c>
      <c r="O17" s="35">
        <v>0.11</v>
      </c>
      <c r="P17" s="35">
        <v>1.3</v>
      </c>
      <c r="Q17" s="35">
        <v>0</v>
      </c>
      <c r="R17" s="35">
        <v>0</v>
      </c>
      <c r="S17" s="35">
        <v>0.23</v>
      </c>
      <c r="T17" s="35">
        <v>1.05</v>
      </c>
      <c r="U17" s="35">
        <v>133.59</v>
      </c>
      <c r="V17" s="35">
        <v>161.31</v>
      </c>
      <c r="W17" s="35">
        <v>18.64</v>
      </c>
      <c r="X17" s="35">
        <v>12.22</v>
      </c>
      <c r="Y17" s="35">
        <v>25.13</v>
      </c>
      <c r="Z17" s="35">
        <v>0.72</v>
      </c>
      <c r="AA17" s="35">
        <v>0</v>
      </c>
      <c r="AB17" s="35">
        <v>98.2</v>
      </c>
      <c r="AC17" s="35">
        <v>20.73</v>
      </c>
      <c r="AD17" s="35">
        <v>2.11</v>
      </c>
      <c r="AE17" s="35">
        <v>0.02</v>
      </c>
      <c r="AF17" s="35">
        <v>0.02</v>
      </c>
      <c r="AG17" s="35">
        <v>0.17</v>
      </c>
      <c r="AH17" s="35">
        <v>0.41</v>
      </c>
      <c r="AI17" s="35">
        <v>1.98</v>
      </c>
      <c r="AJ17" s="35">
        <v>0</v>
      </c>
      <c r="AK17" s="35">
        <v>22.01</v>
      </c>
      <c r="AL17" s="35">
        <v>24.92</v>
      </c>
      <c r="AM17" s="35">
        <v>27.83</v>
      </c>
      <c r="AN17" s="35">
        <v>38.21</v>
      </c>
      <c r="AO17" s="35">
        <v>8.31</v>
      </c>
      <c r="AP17" s="35">
        <v>22.01</v>
      </c>
      <c r="AQ17" s="35">
        <v>5.4</v>
      </c>
      <c r="AR17" s="35">
        <v>18.690000000000001</v>
      </c>
      <c r="AS17" s="35">
        <v>16.61</v>
      </c>
      <c r="AT17" s="35">
        <v>30.33</v>
      </c>
      <c r="AU17" s="35">
        <v>136.21</v>
      </c>
      <c r="AV17" s="35">
        <v>5.83</v>
      </c>
      <c r="AW17" s="35">
        <v>15.78</v>
      </c>
      <c r="AX17" s="35">
        <v>113.8</v>
      </c>
      <c r="AY17" s="35">
        <v>0</v>
      </c>
      <c r="AZ17" s="35">
        <v>19.52</v>
      </c>
      <c r="BA17" s="35">
        <v>26.16</v>
      </c>
      <c r="BB17" s="35">
        <v>20.77</v>
      </c>
      <c r="BC17" s="35">
        <v>6.23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0.25</v>
      </c>
      <c r="BL17" s="35">
        <v>0</v>
      </c>
      <c r="BM17" s="35">
        <v>0.16</v>
      </c>
      <c r="BN17" s="35">
        <v>0.01</v>
      </c>
      <c r="BO17" s="35">
        <v>0.03</v>
      </c>
      <c r="BP17" s="35">
        <v>0</v>
      </c>
      <c r="BQ17" s="35">
        <v>0</v>
      </c>
      <c r="BR17" s="35">
        <v>0</v>
      </c>
      <c r="BS17" s="35">
        <v>0.94</v>
      </c>
      <c r="BT17" s="35">
        <v>0</v>
      </c>
      <c r="BU17" s="35">
        <v>0</v>
      </c>
      <c r="BV17" s="35">
        <v>2.66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53.65</v>
      </c>
      <c r="CC17" s="34">
        <v>10</v>
      </c>
      <c r="CE17" s="32">
        <v>16.37</v>
      </c>
      <c r="CG17" s="32">
        <v>15.94</v>
      </c>
      <c r="CH17" s="32">
        <v>9.81</v>
      </c>
      <c r="CI17" s="32">
        <v>12.87</v>
      </c>
      <c r="CJ17" s="32">
        <v>524.64</v>
      </c>
      <c r="CK17" s="32">
        <v>144.15</v>
      </c>
      <c r="CL17" s="32">
        <v>334.4</v>
      </c>
      <c r="CM17" s="32">
        <v>4.99</v>
      </c>
      <c r="CN17" s="32">
        <v>3.26</v>
      </c>
      <c r="CO17" s="32">
        <v>4.13</v>
      </c>
      <c r="CP17" s="32">
        <v>0.72</v>
      </c>
      <c r="CQ17" s="32">
        <v>0.3</v>
      </c>
      <c r="CR17" s="32">
        <v>6.06</v>
      </c>
    </row>
    <row r="18" spans="1:96" s="32" customFormat="1">
      <c r="A18" s="32" t="str">
        <f>"11/2"</f>
        <v>11/2</v>
      </c>
      <c r="B18" s="33" t="s">
        <v>100</v>
      </c>
      <c r="C18" s="34" t="str">
        <f>"200"</f>
        <v>200</v>
      </c>
      <c r="D18" s="34">
        <v>1.97</v>
      </c>
      <c r="E18" s="34">
        <v>0</v>
      </c>
      <c r="F18" s="34">
        <v>4.34</v>
      </c>
      <c r="G18" s="34">
        <v>4.33</v>
      </c>
      <c r="H18" s="34">
        <v>15.02</v>
      </c>
      <c r="I18" s="34">
        <v>104.93762</v>
      </c>
      <c r="J18" s="35">
        <v>0.93</v>
      </c>
      <c r="K18" s="35">
        <v>2.6</v>
      </c>
      <c r="L18" s="35">
        <v>0</v>
      </c>
      <c r="M18" s="35">
        <v>0</v>
      </c>
      <c r="N18" s="35">
        <v>2.66</v>
      </c>
      <c r="O18" s="35">
        <v>10.63</v>
      </c>
      <c r="P18" s="35">
        <v>1.73</v>
      </c>
      <c r="Q18" s="35">
        <v>0</v>
      </c>
      <c r="R18" s="35">
        <v>0</v>
      </c>
      <c r="S18" s="35">
        <v>0.3</v>
      </c>
      <c r="T18" s="35">
        <v>2.2200000000000002</v>
      </c>
      <c r="U18" s="35">
        <v>451</v>
      </c>
      <c r="V18" s="35">
        <v>364.59</v>
      </c>
      <c r="W18" s="35">
        <v>20.86</v>
      </c>
      <c r="X18" s="35">
        <v>20.75</v>
      </c>
      <c r="Y18" s="35">
        <v>58.53</v>
      </c>
      <c r="Z18" s="35">
        <v>0.78</v>
      </c>
      <c r="AA18" s="35">
        <v>2.4</v>
      </c>
      <c r="AB18" s="35">
        <v>1165.76</v>
      </c>
      <c r="AC18" s="35">
        <v>246.68</v>
      </c>
      <c r="AD18" s="35">
        <v>1.96</v>
      </c>
      <c r="AE18" s="35">
        <v>7.0000000000000007E-2</v>
      </c>
      <c r="AF18" s="35">
        <v>0.05</v>
      </c>
      <c r="AG18" s="35">
        <v>0.82</v>
      </c>
      <c r="AH18" s="35">
        <v>1.47</v>
      </c>
      <c r="AI18" s="35">
        <v>5.77</v>
      </c>
      <c r="AJ18" s="35">
        <v>0</v>
      </c>
      <c r="AK18" s="35">
        <v>74.83</v>
      </c>
      <c r="AL18" s="35">
        <v>70.69</v>
      </c>
      <c r="AM18" s="35">
        <v>117.28</v>
      </c>
      <c r="AN18" s="35">
        <v>115.21</v>
      </c>
      <c r="AO18" s="35">
        <v>31.21</v>
      </c>
      <c r="AP18" s="35">
        <v>68.739999999999995</v>
      </c>
      <c r="AQ18" s="35">
        <v>25.08</v>
      </c>
      <c r="AR18" s="35">
        <v>76.03</v>
      </c>
      <c r="AS18" s="35">
        <v>93.51</v>
      </c>
      <c r="AT18" s="35">
        <v>146.13</v>
      </c>
      <c r="AU18" s="35">
        <v>148.49</v>
      </c>
      <c r="AV18" s="35">
        <v>42.13</v>
      </c>
      <c r="AW18" s="35">
        <v>74.38</v>
      </c>
      <c r="AX18" s="35">
        <v>395.5</v>
      </c>
      <c r="AY18" s="35">
        <v>0</v>
      </c>
      <c r="AZ18" s="35">
        <v>88.7</v>
      </c>
      <c r="BA18" s="35">
        <v>67.53</v>
      </c>
      <c r="BB18" s="35">
        <v>53.51</v>
      </c>
      <c r="BC18" s="35">
        <v>26.21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0.27</v>
      </c>
      <c r="BL18" s="35">
        <v>0</v>
      </c>
      <c r="BM18" s="35">
        <v>0.15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0.93</v>
      </c>
      <c r="BT18" s="35">
        <v>0</v>
      </c>
      <c r="BU18" s="35">
        <v>0</v>
      </c>
      <c r="BV18" s="35">
        <v>2.4300000000000002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232.75</v>
      </c>
      <c r="CC18" s="34">
        <v>18.61</v>
      </c>
      <c r="CE18" s="32">
        <v>196.69</v>
      </c>
      <c r="CG18" s="32">
        <v>40.24</v>
      </c>
      <c r="CH18" s="32">
        <v>23.72</v>
      </c>
      <c r="CI18" s="32">
        <v>31.98</v>
      </c>
      <c r="CJ18" s="32">
        <v>985.06</v>
      </c>
      <c r="CK18" s="32">
        <v>492.22</v>
      </c>
      <c r="CL18" s="32">
        <v>738.64</v>
      </c>
      <c r="CM18" s="32">
        <v>46.55</v>
      </c>
      <c r="CN18" s="32">
        <v>22.86</v>
      </c>
      <c r="CO18" s="32">
        <v>34.700000000000003</v>
      </c>
      <c r="CP18" s="32">
        <v>0</v>
      </c>
      <c r="CQ18" s="32">
        <v>0.8</v>
      </c>
      <c r="CR18" s="32">
        <v>11.28</v>
      </c>
    </row>
    <row r="19" spans="1:96" s="32" customFormat="1">
      <c r="A19" s="32" t="str">
        <f>"46/3"</f>
        <v>46/3</v>
      </c>
      <c r="B19" s="33" t="s">
        <v>101</v>
      </c>
      <c r="C19" s="34" t="str">
        <f>"150"</f>
        <v>150</v>
      </c>
      <c r="D19" s="34">
        <v>5.3</v>
      </c>
      <c r="E19" s="34">
        <v>0.03</v>
      </c>
      <c r="F19" s="34">
        <v>2.98</v>
      </c>
      <c r="G19" s="34">
        <v>0.66</v>
      </c>
      <c r="H19" s="34">
        <v>34.11</v>
      </c>
      <c r="I19" s="34">
        <v>183.94017449999998</v>
      </c>
      <c r="J19" s="35">
        <v>1.87</v>
      </c>
      <c r="K19" s="35">
        <v>0.08</v>
      </c>
      <c r="L19" s="35">
        <v>0</v>
      </c>
      <c r="M19" s="35">
        <v>0</v>
      </c>
      <c r="N19" s="35">
        <v>0.97</v>
      </c>
      <c r="O19" s="35">
        <v>31.42</v>
      </c>
      <c r="P19" s="35">
        <v>1.72</v>
      </c>
      <c r="Q19" s="35">
        <v>0</v>
      </c>
      <c r="R19" s="35">
        <v>0</v>
      </c>
      <c r="S19" s="35">
        <v>0</v>
      </c>
      <c r="T19" s="35">
        <v>1.28</v>
      </c>
      <c r="U19" s="35">
        <v>379.52</v>
      </c>
      <c r="V19" s="35">
        <v>56.27</v>
      </c>
      <c r="W19" s="35">
        <v>12.48</v>
      </c>
      <c r="X19" s="35">
        <v>7.29</v>
      </c>
      <c r="Y19" s="35">
        <v>40.22</v>
      </c>
      <c r="Z19" s="35">
        <v>0.74</v>
      </c>
      <c r="AA19" s="35">
        <v>9</v>
      </c>
      <c r="AB19" s="35">
        <v>9</v>
      </c>
      <c r="AC19" s="35">
        <v>16.88</v>
      </c>
      <c r="AD19" s="35">
        <v>0.8</v>
      </c>
      <c r="AE19" s="35">
        <v>0.06</v>
      </c>
      <c r="AF19" s="35">
        <v>0.02</v>
      </c>
      <c r="AG19" s="35">
        <v>0.49</v>
      </c>
      <c r="AH19" s="35">
        <v>1.49</v>
      </c>
      <c r="AI19" s="35">
        <v>0</v>
      </c>
      <c r="AJ19" s="35">
        <v>0</v>
      </c>
      <c r="AK19" s="35">
        <v>229.67</v>
      </c>
      <c r="AL19" s="35">
        <v>209.98</v>
      </c>
      <c r="AM19" s="35">
        <v>393.39</v>
      </c>
      <c r="AN19" s="35">
        <v>122.87</v>
      </c>
      <c r="AO19" s="35">
        <v>74.91</v>
      </c>
      <c r="AP19" s="35">
        <v>152.19</v>
      </c>
      <c r="AQ19" s="35">
        <v>49.94</v>
      </c>
      <c r="AR19" s="35">
        <v>244.06</v>
      </c>
      <c r="AS19" s="35">
        <v>161.38999999999999</v>
      </c>
      <c r="AT19" s="35">
        <v>194.59</v>
      </c>
      <c r="AU19" s="35">
        <v>166.92</v>
      </c>
      <c r="AV19" s="35">
        <v>98.07</v>
      </c>
      <c r="AW19" s="35">
        <v>170.55</v>
      </c>
      <c r="AX19" s="35">
        <v>1497.86</v>
      </c>
      <c r="AY19" s="35">
        <v>0</v>
      </c>
      <c r="AZ19" s="35">
        <v>471.98</v>
      </c>
      <c r="BA19" s="35">
        <v>244.48</v>
      </c>
      <c r="BB19" s="35">
        <v>122.77</v>
      </c>
      <c r="BC19" s="35">
        <v>97.19</v>
      </c>
      <c r="BD19" s="35">
        <v>0.09</v>
      </c>
      <c r="BE19" s="35">
        <v>0.04</v>
      </c>
      <c r="BF19" s="35">
        <v>0.02</v>
      </c>
      <c r="BG19" s="35">
        <v>0.05</v>
      </c>
      <c r="BH19" s="35">
        <v>0.06</v>
      </c>
      <c r="BI19" s="35">
        <v>0.26</v>
      </c>
      <c r="BJ19" s="35">
        <v>0</v>
      </c>
      <c r="BK19" s="35">
        <v>0.81</v>
      </c>
      <c r="BL19" s="35">
        <v>0</v>
      </c>
      <c r="BM19" s="35">
        <v>0.23</v>
      </c>
      <c r="BN19" s="35">
        <v>0</v>
      </c>
      <c r="BO19" s="35">
        <v>0</v>
      </c>
      <c r="BP19" s="35">
        <v>0</v>
      </c>
      <c r="BQ19" s="35">
        <v>0.05</v>
      </c>
      <c r="BR19" s="35">
        <v>0.08</v>
      </c>
      <c r="BS19" s="35">
        <v>0.6</v>
      </c>
      <c r="BT19" s="35">
        <v>0</v>
      </c>
      <c r="BU19" s="35">
        <v>0</v>
      </c>
      <c r="BV19" s="35">
        <v>0.24</v>
      </c>
      <c r="BW19" s="35">
        <v>0.01</v>
      </c>
      <c r="BX19" s="35">
        <v>0</v>
      </c>
      <c r="BY19" s="35">
        <v>0</v>
      </c>
      <c r="BZ19" s="35">
        <v>0</v>
      </c>
      <c r="CA19" s="35">
        <v>0</v>
      </c>
      <c r="CB19" s="35">
        <v>7.57</v>
      </c>
      <c r="CC19" s="34">
        <v>10.25</v>
      </c>
      <c r="CE19" s="32">
        <v>10.5</v>
      </c>
      <c r="CG19" s="32">
        <v>42.58</v>
      </c>
      <c r="CH19" s="32">
        <v>21.66</v>
      </c>
      <c r="CI19" s="32">
        <v>32.119999999999997</v>
      </c>
      <c r="CJ19" s="32">
        <v>396.62</v>
      </c>
      <c r="CK19" s="32">
        <v>391.9</v>
      </c>
      <c r="CL19" s="32">
        <v>394.26</v>
      </c>
      <c r="CM19" s="32">
        <v>3.95</v>
      </c>
      <c r="CN19" s="32">
        <v>3.61</v>
      </c>
      <c r="CO19" s="32">
        <v>3.78</v>
      </c>
      <c r="CP19" s="32">
        <v>0</v>
      </c>
      <c r="CQ19" s="32">
        <v>0.98</v>
      </c>
      <c r="CR19" s="32">
        <v>6.21</v>
      </c>
    </row>
    <row r="20" spans="1:96" s="32" customFormat="1">
      <c r="A20" s="32" t="str">
        <f>"9/8"</f>
        <v>9/8</v>
      </c>
      <c r="B20" s="33" t="s">
        <v>102</v>
      </c>
      <c r="C20" s="34" t="str">
        <f>"90"</f>
        <v>90</v>
      </c>
      <c r="D20" s="34">
        <v>11.47</v>
      </c>
      <c r="E20" s="34">
        <v>10.61</v>
      </c>
      <c r="F20" s="34">
        <v>12.79</v>
      </c>
      <c r="G20" s="34">
        <v>5.73</v>
      </c>
      <c r="H20" s="34">
        <v>2.62</v>
      </c>
      <c r="I20" s="34">
        <v>171.934960875</v>
      </c>
      <c r="J20" s="35">
        <v>5.16</v>
      </c>
      <c r="K20" s="35">
        <v>3.96</v>
      </c>
      <c r="L20" s="35">
        <v>0</v>
      </c>
      <c r="M20" s="35">
        <v>0</v>
      </c>
      <c r="N20" s="35">
        <v>0.91</v>
      </c>
      <c r="O20" s="35">
        <v>1.62</v>
      </c>
      <c r="P20" s="35">
        <v>0.08</v>
      </c>
      <c r="Q20" s="35">
        <v>0</v>
      </c>
      <c r="R20" s="35">
        <v>0</v>
      </c>
      <c r="S20" s="35">
        <v>0.21</v>
      </c>
      <c r="T20" s="35">
        <v>1.58</v>
      </c>
      <c r="U20" s="35">
        <v>264.99</v>
      </c>
      <c r="V20" s="35">
        <v>192.64</v>
      </c>
      <c r="W20" s="35">
        <v>27.17</v>
      </c>
      <c r="X20" s="35">
        <v>13.04</v>
      </c>
      <c r="Y20" s="35">
        <v>201.88</v>
      </c>
      <c r="Z20" s="35">
        <v>4.17</v>
      </c>
      <c r="AA20" s="35">
        <v>4357.57</v>
      </c>
      <c r="AB20" s="35">
        <v>541.62</v>
      </c>
      <c r="AC20" s="35">
        <v>5248.36</v>
      </c>
      <c r="AD20" s="35">
        <v>3.34</v>
      </c>
      <c r="AE20" s="35">
        <v>0.14000000000000001</v>
      </c>
      <c r="AF20" s="35">
        <v>1.1100000000000001</v>
      </c>
      <c r="AG20" s="35">
        <v>4.8</v>
      </c>
      <c r="AH20" s="35">
        <v>8.33</v>
      </c>
      <c r="AI20" s="35">
        <v>6.18</v>
      </c>
      <c r="AJ20" s="35">
        <v>0</v>
      </c>
      <c r="AK20" s="35">
        <v>992.09</v>
      </c>
      <c r="AL20" s="35">
        <v>741.96</v>
      </c>
      <c r="AM20" s="35">
        <v>1351.75</v>
      </c>
      <c r="AN20" s="35">
        <v>1246.29</v>
      </c>
      <c r="AO20" s="35">
        <v>383.73</v>
      </c>
      <c r="AP20" s="35">
        <v>689.95</v>
      </c>
      <c r="AQ20" s="35">
        <v>197.55</v>
      </c>
      <c r="AR20" s="35">
        <v>749.73</v>
      </c>
      <c r="AS20" s="35">
        <v>278.86</v>
      </c>
      <c r="AT20" s="35">
        <v>263.85000000000002</v>
      </c>
      <c r="AU20" s="35">
        <v>455.63</v>
      </c>
      <c r="AV20" s="35">
        <v>433.43</v>
      </c>
      <c r="AW20" s="35">
        <v>239.9</v>
      </c>
      <c r="AX20" s="35">
        <v>851.43</v>
      </c>
      <c r="AY20" s="35">
        <v>0</v>
      </c>
      <c r="AZ20" s="35">
        <v>225.22</v>
      </c>
      <c r="BA20" s="35">
        <v>219.74</v>
      </c>
      <c r="BB20" s="35">
        <v>170.7</v>
      </c>
      <c r="BC20" s="35">
        <v>74.31</v>
      </c>
      <c r="BD20" s="35">
        <v>0.06</v>
      </c>
      <c r="BE20" s="35">
        <v>0.03</v>
      </c>
      <c r="BF20" s="35">
        <v>0.01</v>
      </c>
      <c r="BG20" s="35">
        <v>0.03</v>
      </c>
      <c r="BH20" s="35">
        <v>0.04</v>
      </c>
      <c r="BI20" s="35">
        <v>0.17</v>
      </c>
      <c r="BJ20" s="35">
        <v>0</v>
      </c>
      <c r="BK20" s="35">
        <v>0.85</v>
      </c>
      <c r="BL20" s="35">
        <v>0</v>
      </c>
      <c r="BM20" s="35">
        <v>0.38</v>
      </c>
      <c r="BN20" s="35">
        <v>0.02</v>
      </c>
      <c r="BO20" s="35">
        <v>0.04</v>
      </c>
      <c r="BP20" s="35">
        <v>0</v>
      </c>
      <c r="BQ20" s="35">
        <v>0.03</v>
      </c>
      <c r="BR20" s="35">
        <v>0.05</v>
      </c>
      <c r="BS20" s="35">
        <v>1.75</v>
      </c>
      <c r="BT20" s="35">
        <v>0</v>
      </c>
      <c r="BU20" s="35">
        <v>0</v>
      </c>
      <c r="BV20" s="35">
        <v>3.4</v>
      </c>
      <c r="BW20" s="35">
        <v>0.01</v>
      </c>
      <c r="BX20" s="35">
        <v>0</v>
      </c>
      <c r="BY20" s="35">
        <v>0</v>
      </c>
      <c r="BZ20" s="35">
        <v>0</v>
      </c>
      <c r="CA20" s="35">
        <v>0</v>
      </c>
      <c r="CB20" s="35">
        <v>92.26</v>
      </c>
      <c r="CC20" s="34">
        <v>52.09</v>
      </c>
      <c r="CE20" s="32">
        <v>4447.84</v>
      </c>
      <c r="CG20" s="32">
        <v>27.67</v>
      </c>
      <c r="CH20" s="32">
        <v>16.91</v>
      </c>
      <c r="CI20" s="32">
        <v>22.29</v>
      </c>
      <c r="CJ20" s="32">
        <v>2193.4</v>
      </c>
      <c r="CK20" s="32">
        <v>1358.82</v>
      </c>
      <c r="CL20" s="32">
        <v>1776.11</v>
      </c>
      <c r="CM20" s="32">
        <v>26.73</v>
      </c>
      <c r="CN20" s="32">
        <v>23.52</v>
      </c>
      <c r="CO20" s="32">
        <v>25.15</v>
      </c>
      <c r="CP20" s="32">
        <v>0</v>
      </c>
      <c r="CQ20" s="32">
        <v>0.53</v>
      </c>
      <c r="CR20" s="32">
        <v>31.57</v>
      </c>
    </row>
    <row r="21" spans="1:96" s="32" customFormat="1">
      <c r="A21" s="32" t="str">
        <f>"2"</f>
        <v>2</v>
      </c>
      <c r="B21" s="33" t="s">
        <v>95</v>
      </c>
      <c r="C21" s="34" t="str">
        <f>"31,3"</f>
        <v>31,3</v>
      </c>
      <c r="D21" s="34">
        <v>2.0699999999999998</v>
      </c>
      <c r="E21" s="34">
        <v>0</v>
      </c>
      <c r="F21" s="34">
        <v>0.21</v>
      </c>
      <c r="G21" s="34">
        <v>0.21</v>
      </c>
      <c r="H21" s="34">
        <v>14.68</v>
      </c>
      <c r="I21" s="34">
        <v>70.081012999999999</v>
      </c>
      <c r="J21" s="35">
        <v>0</v>
      </c>
      <c r="K21" s="35">
        <v>0</v>
      </c>
      <c r="L21" s="35">
        <v>0</v>
      </c>
      <c r="M21" s="35">
        <v>0</v>
      </c>
      <c r="N21" s="35">
        <v>0.34</v>
      </c>
      <c r="O21" s="35">
        <v>14.27</v>
      </c>
      <c r="P21" s="35">
        <v>0.06</v>
      </c>
      <c r="Q21" s="35">
        <v>0</v>
      </c>
      <c r="R21" s="35">
        <v>0</v>
      </c>
      <c r="S21" s="35">
        <v>0</v>
      </c>
      <c r="T21" s="35">
        <v>0.56000000000000005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99.94</v>
      </c>
      <c r="AL21" s="35">
        <v>104.02</v>
      </c>
      <c r="AM21" s="35">
        <v>159.30000000000001</v>
      </c>
      <c r="AN21" s="35">
        <v>52.83</v>
      </c>
      <c r="AO21" s="35">
        <v>31.32</v>
      </c>
      <c r="AP21" s="35">
        <v>62.63</v>
      </c>
      <c r="AQ21" s="35">
        <v>23.69</v>
      </c>
      <c r="AR21" s="35">
        <v>113.28</v>
      </c>
      <c r="AS21" s="35">
        <v>70.260000000000005</v>
      </c>
      <c r="AT21" s="35">
        <v>98.03</v>
      </c>
      <c r="AU21" s="35">
        <v>80.88</v>
      </c>
      <c r="AV21" s="35">
        <v>42.48</v>
      </c>
      <c r="AW21" s="35">
        <v>75.16</v>
      </c>
      <c r="AX21" s="35">
        <v>628.49</v>
      </c>
      <c r="AY21" s="35">
        <v>0</v>
      </c>
      <c r="AZ21" s="35">
        <v>204.78</v>
      </c>
      <c r="BA21" s="35">
        <v>89.05</v>
      </c>
      <c r="BB21" s="35">
        <v>59.09</v>
      </c>
      <c r="BC21" s="35">
        <v>46.84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0.03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0.02</v>
      </c>
      <c r="BT21" s="35">
        <v>0</v>
      </c>
      <c r="BU21" s="35">
        <v>0</v>
      </c>
      <c r="BV21" s="35">
        <v>0.09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12.24</v>
      </c>
      <c r="CC21" s="34">
        <v>2.25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1.88</v>
      </c>
    </row>
    <row r="22" spans="1:96" s="32" customFormat="1">
      <c r="A22" s="32" t="str">
        <f>"3"</f>
        <v>3</v>
      </c>
      <c r="B22" s="33" t="s">
        <v>103</v>
      </c>
      <c r="C22" s="34" t="str">
        <f>"30"</f>
        <v>30</v>
      </c>
      <c r="D22" s="34">
        <v>1.98</v>
      </c>
      <c r="E22" s="34">
        <v>0</v>
      </c>
      <c r="F22" s="34">
        <v>0.36</v>
      </c>
      <c r="G22" s="34">
        <v>0.36</v>
      </c>
      <c r="H22" s="34">
        <v>12.51</v>
      </c>
      <c r="I22" s="34">
        <v>58.013999999999996</v>
      </c>
      <c r="J22" s="35">
        <v>0.06</v>
      </c>
      <c r="K22" s="35">
        <v>0</v>
      </c>
      <c r="L22" s="35">
        <v>0</v>
      </c>
      <c r="M22" s="35">
        <v>0</v>
      </c>
      <c r="N22" s="35">
        <v>0.36</v>
      </c>
      <c r="O22" s="35">
        <v>9.66</v>
      </c>
      <c r="P22" s="35">
        <v>2.4900000000000002</v>
      </c>
      <c r="Q22" s="35">
        <v>0</v>
      </c>
      <c r="R22" s="35">
        <v>0</v>
      </c>
      <c r="S22" s="35">
        <v>0.3</v>
      </c>
      <c r="T22" s="35">
        <v>0.75</v>
      </c>
      <c r="U22" s="35">
        <v>183</v>
      </c>
      <c r="V22" s="35">
        <v>73.5</v>
      </c>
      <c r="W22" s="35">
        <v>10.5</v>
      </c>
      <c r="X22" s="35">
        <v>14.1</v>
      </c>
      <c r="Y22" s="35">
        <v>47.4</v>
      </c>
      <c r="Z22" s="35">
        <v>1.17</v>
      </c>
      <c r="AA22" s="35">
        <v>0</v>
      </c>
      <c r="AB22" s="35">
        <v>1.5</v>
      </c>
      <c r="AC22" s="35">
        <v>0.3</v>
      </c>
      <c r="AD22" s="35">
        <v>0.42</v>
      </c>
      <c r="AE22" s="35">
        <v>0.05</v>
      </c>
      <c r="AF22" s="35">
        <v>0.02</v>
      </c>
      <c r="AG22" s="35">
        <v>0.21</v>
      </c>
      <c r="AH22" s="35">
        <v>0.6</v>
      </c>
      <c r="AI22" s="35">
        <v>0</v>
      </c>
      <c r="AJ22" s="35">
        <v>0</v>
      </c>
      <c r="AK22" s="35">
        <v>96.6</v>
      </c>
      <c r="AL22" s="35">
        <v>74.400000000000006</v>
      </c>
      <c r="AM22" s="35">
        <v>128.1</v>
      </c>
      <c r="AN22" s="35">
        <v>66.900000000000006</v>
      </c>
      <c r="AO22" s="35">
        <v>27.9</v>
      </c>
      <c r="AP22" s="35">
        <v>59.4</v>
      </c>
      <c r="AQ22" s="35">
        <v>24</v>
      </c>
      <c r="AR22" s="35">
        <v>111.3</v>
      </c>
      <c r="AS22" s="35">
        <v>89.1</v>
      </c>
      <c r="AT22" s="35">
        <v>87.3</v>
      </c>
      <c r="AU22" s="35">
        <v>139.19999999999999</v>
      </c>
      <c r="AV22" s="35">
        <v>37.200000000000003</v>
      </c>
      <c r="AW22" s="35">
        <v>93</v>
      </c>
      <c r="AX22" s="35">
        <v>458.7</v>
      </c>
      <c r="AY22" s="35">
        <v>0</v>
      </c>
      <c r="AZ22" s="35">
        <v>157.80000000000001</v>
      </c>
      <c r="BA22" s="35">
        <v>87.3</v>
      </c>
      <c r="BB22" s="35">
        <v>54</v>
      </c>
      <c r="BC22" s="35">
        <v>39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0.04</v>
      </c>
      <c r="BL22" s="35">
        <v>0</v>
      </c>
      <c r="BM22" s="35">
        <v>0</v>
      </c>
      <c r="BN22" s="35">
        <v>0.01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0.14000000000000001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14.1</v>
      </c>
      <c r="CC22" s="34">
        <v>2.2200000000000002</v>
      </c>
      <c r="CE22" s="32">
        <v>0.25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1.85</v>
      </c>
    </row>
    <row r="23" spans="1:96" s="28" customFormat="1">
      <c r="A23" s="28" t="str">
        <f>"6/10"</f>
        <v>6/10</v>
      </c>
      <c r="B23" s="29" t="s">
        <v>104</v>
      </c>
      <c r="C23" s="30" t="str">
        <f>"200"</f>
        <v>200</v>
      </c>
      <c r="D23" s="30">
        <v>1.02</v>
      </c>
      <c r="E23" s="30">
        <v>0</v>
      </c>
      <c r="F23" s="30">
        <v>0.06</v>
      </c>
      <c r="G23" s="30">
        <v>0.06</v>
      </c>
      <c r="H23" s="30">
        <v>18.29</v>
      </c>
      <c r="I23" s="30">
        <v>69.016159999999999</v>
      </c>
      <c r="J23" s="31">
        <v>0.02</v>
      </c>
      <c r="K23" s="31">
        <v>0</v>
      </c>
      <c r="L23" s="31">
        <v>0</v>
      </c>
      <c r="M23" s="31">
        <v>0</v>
      </c>
      <c r="N23" s="31">
        <v>14.3</v>
      </c>
      <c r="O23" s="31">
        <v>0.56999999999999995</v>
      </c>
      <c r="P23" s="31">
        <v>3.42</v>
      </c>
      <c r="Q23" s="31">
        <v>0</v>
      </c>
      <c r="R23" s="31">
        <v>0</v>
      </c>
      <c r="S23" s="31">
        <v>0.3</v>
      </c>
      <c r="T23" s="31">
        <v>0.81</v>
      </c>
      <c r="U23" s="31">
        <v>3.42</v>
      </c>
      <c r="V23" s="31">
        <v>340.11</v>
      </c>
      <c r="W23" s="31">
        <v>31.19</v>
      </c>
      <c r="X23" s="31">
        <v>19.95</v>
      </c>
      <c r="Y23" s="31">
        <v>27.16</v>
      </c>
      <c r="Z23" s="31">
        <v>0.64</v>
      </c>
      <c r="AA23" s="31">
        <v>0</v>
      </c>
      <c r="AB23" s="31">
        <v>630</v>
      </c>
      <c r="AC23" s="31">
        <v>116.6</v>
      </c>
      <c r="AD23" s="31">
        <v>1.1000000000000001</v>
      </c>
      <c r="AE23" s="31">
        <v>0.02</v>
      </c>
      <c r="AF23" s="31">
        <v>0.04</v>
      </c>
      <c r="AG23" s="31">
        <v>0.51</v>
      </c>
      <c r="AH23" s="31">
        <v>0.78</v>
      </c>
      <c r="AI23" s="31">
        <v>0.32</v>
      </c>
      <c r="AJ23" s="31">
        <v>0</v>
      </c>
      <c r="AK23" s="31">
        <v>0.01</v>
      </c>
      <c r="AL23" s="31">
        <v>0.01</v>
      </c>
      <c r="AM23" s="31">
        <v>0.01</v>
      </c>
      <c r="AN23" s="31">
        <v>0.02</v>
      </c>
      <c r="AO23" s="31">
        <v>0</v>
      </c>
      <c r="AP23" s="31">
        <v>0.01</v>
      </c>
      <c r="AQ23" s="31">
        <v>0</v>
      </c>
      <c r="AR23" s="31">
        <v>0.01</v>
      </c>
      <c r="AS23" s="31">
        <v>0.01</v>
      </c>
      <c r="AT23" s="31">
        <v>0.01</v>
      </c>
      <c r="AU23" s="31">
        <v>0.06</v>
      </c>
      <c r="AV23" s="31">
        <v>0</v>
      </c>
      <c r="AW23" s="31">
        <v>0.01</v>
      </c>
      <c r="AX23" s="31">
        <v>0.03</v>
      </c>
      <c r="AY23" s="31">
        <v>0</v>
      </c>
      <c r="AZ23" s="31">
        <v>0.02</v>
      </c>
      <c r="BA23" s="31">
        <v>0.01</v>
      </c>
      <c r="BB23" s="31">
        <v>0.01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0.01</v>
      </c>
      <c r="BT23" s="31">
        <v>0</v>
      </c>
      <c r="BU23" s="31">
        <v>0</v>
      </c>
      <c r="BV23" s="31">
        <v>0.01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214.01</v>
      </c>
      <c r="CC23" s="30">
        <v>4.8</v>
      </c>
      <c r="CE23" s="28">
        <v>105</v>
      </c>
      <c r="CG23" s="28">
        <v>0.72</v>
      </c>
      <c r="CH23" s="28">
        <v>0.72</v>
      </c>
      <c r="CI23" s="28">
        <v>0.72</v>
      </c>
      <c r="CJ23" s="28">
        <v>77.08</v>
      </c>
      <c r="CK23" s="28">
        <v>30.37</v>
      </c>
      <c r="CL23" s="28">
        <v>53.73</v>
      </c>
      <c r="CM23" s="28">
        <v>7.7</v>
      </c>
      <c r="CN23" s="28">
        <v>4.55</v>
      </c>
      <c r="CO23" s="28">
        <v>6.12</v>
      </c>
      <c r="CP23" s="28">
        <v>5</v>
      </c>
      <c r="CQ23" s="28">
        <v>0</v>
      </c>
      <c r="CR23" s="28">
        <v>2.91</v>
      </c>
    </row>
    <row r="24" spans="1:96" s="36" customFormat="1" ht="11.4">
      <c r="B24" s="37" t="s">
        <v>105</v>
      </c>
      <c r="C24" s="38"/>
      <c r="D24" s="38">
        <v>24.87</v>
      </c>
      <c r="E24" s="38">
        <v>10.64</v>
      </c>
      <c r="F24" s="38">
        <v>24.74</v>
      </c>
      <c r="G24" s="38">
        <v>15.9</v>
      </c>
      <c r="H24" s="38">
        <v>104.09</v>
      </c>
      <c r="I24" s="38">
        <v>722.73</v>
      </c>
      <c r="J24" s="39">
        <v>8.61</v>
      </c>
      <c r="K24" s="39">
        <v>9.57</v>
      </c>
      <c r="L24" s="39">
        <v>0</v>
      </c>
      <c r="M24" s="39">
        <v>0</v>
      </c>
      <c r="N24" s="39">
        <v>25.01</v>
      </c>
      <c r="O24" s="39">
        <v>68.28</v>
      </c>
      <c r="P24" s="39">
        <v>10.8</v>
      </c>
      <c r="Q24" s="39">
        <v>0</v>
      </c>
      <c r="R24" s="39">
        <v>0</v>
      </c>
      <c r="S24" s="39">
        <v>1.33</v>
      </c>
      <c r="T24" s="39">
        <v>8.25</v>
      </c>
      <c r="U24" s="39">
        <v>1415.51</v>
      </c>
      <c r="V24" s="39">
        <v>1188.43</v>
      </c>
      <c r="W24" s="39">
        <v>120.84</v>
      </c>
      <c r="X24" s="39">
        <v>87.35</v>
      </c>
      <c r="Y24" s="39">
        <v>400.32</v>
      </c>
      <c r="Z24" s="39">
        <v>8.2200000000000006</v>
      </c>
      <c r="AA24" s="39">
        <v>4368.97</v>
      </c>
      <c r="AB24" s="39">
        <v>2446.08</v>
      </c>
      <c r="AC24" s="39">
        <v>5649.54</v>
      </c>
      <c r="AD24" s="39">
        <v>9.74</v>
      </c>
      <c r="AE24" s="39">
        <v>0.35</v>
      </c>
      <c r="AF24" s="39">
        <v>1.26</v>
      </c>
      <c r="AG24" s="39">
        <v>7</v>
      </c>
      <c r="AH24" s="39">
        <v>13.08</v>
      </c>
      <c r="AI24" s="39">
        <v>14.24</v>
      </c>
      <c r="AJ24" s="39">
        <v>0</v>
      </c>
      <c r="AK24" s="39">
        <v>1515.15</v>
      </c>
      <c r="AL24" s="39">
        <v>1225.99</v>
      </c>
      <c r="AM24" s="39">
        <v>2177.66</v>
      </c>
      <c r="AN24" s="39">
        <v>1642.33</v>
      </c>
      <c r="AO24" s="39">
        <v>557.37</v>
      </c>
      <c r="AP24" s="39">
        <v>1054.92</v>
      </c>
      <c r="AQ24" s="39">
        <v>325.66000000000003</v>
      </c>
      <c r="AR24" s="39">
        <v>1313.1</v>
      </c>
      <c r="AS24" s="39">
        <v>709.74</v>
      </c>
      <c r="AT24" s="39">
        <v>820.25</v>
      </c>
      <c r="AU24" s="39">
        <v>1127.3800000000001</v>
      </c>
      <c r="AV24" s="39">
        <v>659.15</v>
      </c>
      <c r="AW24" s="39">
        <v>668.78</v>
      </c>
      <c r="AX24" s="39">
        <v>3945.8</v>
      </c>
      <c r="AY24" s="39">
        <v>0</v>
      </c>
      <c r="AZ24" s="39">
        <v>1168.02</v>
      </c>
      <c r="BA24" s="39">
        <v>734.28</v>
      </c>
      <c r="BB24" s="39">
        <v>480.84</v>
      </c>
      <c r="BC24" s="39">
        <v>289.77999999999997</v>
      </c>
      <c r="BD24" s="39">
        <v>0.15</v>
      </c>
      <c r="BE24" s="39">
        <v>7.0000000000000007E-2</v>
      </c>
      <c r="BF24" s="39">
        <v>0.04</v>
      </c>
      <c r="BG24" s="39">
        <v>0.08</v>
      </c>
      <c r="BH24" s="39">
        <v>0.09</v>
      </c>
      <c r="BI24" s="39">
        <v>0.44</v>
      </c>
      <c r="BJ24" s="39">
        <v>0</v>
      </c>
      <c r="BK24" s="39">
        <v>2.2400000000000002</v>
      </c>
      <c r="BL24" s="39">
        <v>0</v>
      </c>
      <c r="BM24" s="39">
        <v>0.94</v>
      </c>
      <c r="BN24" s="39">
        <v>0.05</v>
      </c>
      <c r="BO24" s="39">
        <v>0.09</v>
      </c>
      <c r="BP24" s="39">
        <v>0</v>
      </c>
      <c r="BQ24" s="39">
        <v>0.08</v>
      </c>
      <c r="BR24" s="39">
        <v>0.14000000000000001</v>
      </c>
      <c r="BS24" s="39">
        <v>4.29</v>
      </c>
      <c r="BT24" s="39">
        <v>0</v>
      </c>
      <c r="BU24" s="39">
        <v>0</v>
      </c>
      <c r="BV24" s="39">
        <v>8.9700000000000006</v>
      </c>
      <c r="BW24" s="39">
        <v>0.05</v>
      </c>
      <c r="BX24" s="39">
        <v>0</v>
      </c>
      <c r="BY24" s="39">
        <v>0</v>
      </c>
      <c r="BZ24" s="39">
        <v>0</v>
      </c>
      <c r="CA24" s="39">
        <v>0</v>
      </c>
      <c r="CB24" s="39">
        <v>626.57000000000005</v>
      </c>
      <c r="CC24" s="38">
        <f>SUM($CC$16:$CC$23)</f>
        <v>100.22</v>
      </c>
      <c r="CD24" s="36">
        <f>$I$24/$I$47*100</f>
        <v>25.840764285663209</v>
      </c>
      <c r="CE24" s="36">
        <v>4776.6499999999996</v>
      </c>
      <c r="CG24" s="36">
        <v>132.21</v>
      </c>
      <c r="CH24" s="36">
        <v>77.87</v>
      </c>
      <c r="CI24" s="36">
        <v>105.04</v>
      </c>
      <c r="CJ24" s="36">
        <v>5898.83</v>
      </c>
      <c r="CK24" s="36">
        <v>3080.89</v>
      </c>
      <c r="CL24" s="36">
        <v>4489.8599999999997</v>
      </c>
      <c r="CM24" s="36">
        <v>105.62</v>
      </c>
      <c r="CN24" s="36">
        <v>71.88</v>
      </c>
      <c r="CO24" s="36">
        <v>88.78</v>
      </c>
      <c r="CP24" s="36">
        <v>5.72</v>
      </c>
      <c r="CQ24" s="36">
        <v>2.6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28" customFormat="1" ht="24">
      <c r="A26" s="28" t="str">
        <f>"11/1"</f>
        <v>11/1</v>
      </c>
      <c r="B26" s="29" t="s">
        <v>107</v>
      </c>
      <c r="C26" s="30" t="str">
        <f>"200"</f>
        <v>200</v>
      </c>
      <c r="D26" s="30">
        <v>5.8</v>
      </c>
      <c r="E26" s="30">
        <v>5.8</v>
      </c>
      <c r="F26" s="30">
        <v>5</v>
      </c>
      <c r="G26" s="30">
        <v>0</v>
      </c>
      <c r="H26" s="30">
        <v>9.6</v>
      </c>
      <c r="I26" s="30">
        <v>105.28</v>
      </c>
      <c r="J26" s="31">
        <v>3.4</v>
      </c>
      <c r="K26" s="31">
        <v>0</v>
      </c>
      <c r="L26" s="31">
        <v>0</v>
      </c>
      <c r="M26" s="31">
        <v>0</v>
      </c>
      <c r="N26" s="31">
        <v>9.6</v>
      </c>
      <c r="O26" s="31">
        <v>0</v>
      </c>
      <c r="P26" s="31">
        <v>0</v>
      </c>
      <c r="Q26" s="31">
        <v>0</v>
      </c>
      <c r="R26" s="31">
        <v>0</v>
      </c>
      <c r="S26" s="31">
        <v>0.2</v>
      </c>
      <c r="T26" s="31">
        <v>1.4</v>
      </c>
      <c r="U26" s="31">
        <v>100</v>
      </c>
      <c r="V26" s="31">
        <v>292</v>
      </c>
      <c r="W26" s="31">
        <v>240</v>
      </c>
      <c r="X26" s="31">
        <v>28</v>
      </c>
      <c r="Y26" s="31">
        <v>180</v>
      </c>
      <c r="Z26" s="31">
        <v>0.2</v>
      </c>
      <c r="AA26" s="31">
        <v>40</v>
      </c>
      <c r="AB26" s="31">
        <v>20</v>
      </c>
      <c r="AC26" s="31">
        <v>44</v>
      </c>
      <c r="AD26" s="31">
        <v>0</v>
      </c>
      <c r="AE26" s="31">
        <v>0.08</v>
      </c>
      <c r="AF26" s="31">
        <v>0.3</v>
      </c>
      <c r="AG26" s="31">
        <v>0.2</v>
      </c>
      <c r="AH26" s="31">
        <v>1.6</v>
      </c>
      <c r="AI26" s="31">
        <v>2.6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178</v>
      </c>
      <c r="CC26" s="30">
        <v>44.4</v>
      </c>
      <c r="CE26" s="28">
        <v>43.33</v>
      </c>
      <c r="CG26" s="28">
        <v>18</v>
      </c>
      <c r="CH26" s="28">
        <v>4</v>
      </c>
      <c r="CI26" s="28">
        <v>11</v>
      </c>
      <c r="CJ26" s="28">
        <v>1150</v>
      </c>
      <c r="CK26" s="28">
        <v>420</v>
      </c>
      <c r="CL26" s="28">
        <v>785</v>
      </c>
      <c r="CM26" s="28">
        <v>26</v>
      </c>
      <c r="CN26" s="28">
        <v>6</v>
      </c>
      <c r="CO26" s="28">
        <v>16</v>
      </c>
      <c r="CP26" s="28">
        <v>0</v>
      </c>
      <c r="CQ26" s="28">
        <v>0</v>
      </c>
      <c r="CR26" s="28">
        <v>37</v>
      </c>
    </row>
    <row r="27" spans="1:96" s="36" customFormat="1" ht="11.4">
      <c r="B27" s="37" t="s">
        <v>108</v>
      </c>
      <c r="C27" s="38"/>
      <c r="D27" s="38">
        <v>5.8</v>
      </c>
      <c r="E27" s="38">
        <v>5.8</v>
      </c>
      <c r="F27" s="38">
        <v>5</v>
      </c>
      <c r="G27" s="38">
        <v>0</v>
      </c>
      <c r="H27" s="38">
        <v>9.6</v>
      </c>
      <c r="I27" s="38">
        <v>105.28</v>
      </c>
      <c r="J27" s="39">
        <v>3.4</v>
      </c>
      <c r="K27" s="39">
        <v>0</v>
      </c>
      <c r="L27" s="39">
        <v>0</v>
      </c>
      <c r="M27" s="39">
        <v>0</v>
      </c>
      <c r="N27" s="39">
        <v>9.6</v>
      </c>
      <c r="O27" s="39">
        <v>0</v>
      </c>
      <c r="P27" s="39">
        <v>0</v>
      </c>
      <c r="Q27" s="39">
        <v>0</v>
      </c>
      <c r="R27" s="39">
        <v>0</v>
      </c>
      <c r="S27" s="39">
        <v>0.2</v>
      </c>
      <c r="T27" s="39">
        <v>1.4</v>
      </c>
      <c r="U27" s="39">
        <v>100</v>
      </c>
      <c r="V27" s="39">
        <v>292</v>
      </c>
      <c r="W27" s="39">
        <v>240</v>
      </c>
      <c r="X27" s="39">
        <v>28</v>
      </c>
      <c r="Y27" s="39">
        <v>180</v>
      </c>
      <c r="Z27" s="39">
        <v>0.2</v>
      </c>
      <c r="AA27" s="39">
        <v>40</v>
      </c>
      <c r="AB27" s="39">
        <v>20</v>
      </c>
      <c r="AC27" s="39">
        <v>44</v>
      </c>
      <c r="AD27" s="39">
        <v>0</v>
      </c>
      <c r="AE27" s="39">
        <v>0.08</v>
      </c>
      <c r="AF27" s="39">
        <v>0.3</v>
      </c>
      <c r="AG27" s="39">
        <v>0.2</v>
      </c>
      <c r="AH27" s="39">
        <v>1.6</v>
      </c>
      <c r="AI27" s="39">
        <v>2.6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39">
        <v>0</v>
      </c>
      <c r="BM27" s="39">
        <v>0</v>
      </c>
      <c r="BN27" s="39">
        <v>0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0</v>
      </c>
      <c r="BY27" s="39">
        <v>0</v>
      </c>
      <c r="BZ27" s="39">
        <v>0</v>
      </c>
      <c r="CA27" s="39">
        <v>0</v>
      </c>
      <c r="CB27" s="39">
        <v>178</v>
      </c>
      <c r="CC27" s="38">
        <f>SUM($CC$25:$CC$26)</f>
        <v>44.4</v>
      </c>
      <c r="CD27" s="36">
        <f>$I$27/$I$47*100</f>
        <v>3.7642213053209668</v>
      </c>
      <c r="CE27" s="36">
        <v>43.33</v>
      </c>
      <c r="CG27" s="36">
        <v>18</v>
      </c>
      <c r="CH27" s="36">
        <v>4</v>
      </c>
      <c r="CI27" s="36">
        <v>11</v>
      </c>
      <c r="CJ27" s="36">
        <v>1150</v>
      </c>
      <c r="CK27" s="36">
        <v>420</v>
      </c>
      <c r="CL27" s="36">
        <v>785</v>
      </c>
      <c r="CM27" s="36">
        <v>26</v>
      </c>
      <c r="CN27" s="36">
        <v>6</v>
      </c>
      <c r="CO27" s="36">
        <v>16</v>
      </c>
      <c r="CP27" s="36">
        <v>0</v>
      </c>
      <c r="CQ27" s="36">
        <v>0</v>
      </c>
    </row>
    <row r="28" spans="1:96" s="85" customFormat="1" ht="11.4">
      <c r="A28" s="85" t="s">
        <v>151</v>
      </c>
    </row>
    <row r="29" spans="1:96">
      <c r="B29" s="27" t="s">
        <v>109</v>
      </c>
      <c r="C29" s="16"/>
      <c r="D29" s="16"/>
      <c r="E29" s="16"/>
      <c r="F29" s="16"/>
      <c r="G29" s="16"/>
      <c r="H29" s="16"/>
      <c r="I29" s="16"/>
    </row>
    <row r="30" spans="1:96" s="32" customFormat="1" ht="24">
      <c r="A30" s="32" t="str">
        <f>"8/4"</f>
        <v>8/4</v>
      </c>
      <c r="B30" s="33" t="s">
        <v>93</v>
      </c>
      <c r="C30" s="34" t="str">
        <f>"250"</f>
        <v>250</v>
      </c>
      <c r="D30" s="34">
        <v>7.98</v>
      </c>
      <c r="E30" s="34">
        <v>2.95</v>
      </c>
      <c r="F30" s="34">
        <v>9.26</v>
      </c>
      <c r="G30" s="34">
        <v>2.79</v>
      </c>
      <c r="H30" s="34">
        <v>36.450000000000003</v>
      </c>
      <c r="I30" s="34">
        <v>257.00709749999999</v>
      </c>
      <c r="J30" s="35">
        <v>5.57</v>
      </c>
      <c r="K30" s="35">
        <v>0.14000000000000001</v>
      </c>
      <c r="L30" s="35">
        <v>0</v>
      </c>
      <c r="M30" s="35">
        <v>0</v>
      </c>
      <c r="N30" s="35">
        <v>9.3800000000000008</v>
      </c>
      <c r="O30" s="35">
        <v>24.61</v>
      </c>
      <c r="P30" s="35">
        <v>2.46</v>
      </c>
      <c r="Q30" s="35">
        <v>0</v>
      </c>
      <c r="R30" s="35">
        <v>0</v>
      </c>
      <c r="S30" s="35">
        <v>0.1</v>
      </c>
      <c r="T30" s="35">
        <v>2.56</v>
      </c>
      <c r="U30" s="35">
        <v>447.09</v>
      </c>
      <c r="V30" s="35">
        <v>261.02</v>
      </c>
      <c r="W30" s="35">
        <v>130.88</v>
      </c>
      <c r="X30" s="35">
        <v>62.87</v>
      </c>
      <c r="Y30" s="35">
        <v>209</v>
      </c>
      <c r="Z30" s="35">
        <v>1.55</v>
      </c>
      <c r="AA30" s="35">
        <v>27</v>
      </c>
      <c r="AB30" s="35">
        <v>23</v>
      </c>
      <c r="AC30" s="35">
        <v>50.13</v>
      </c>
      <c r="AD30" s="35">
        <v>0.78</v>
      </c>
      <c r="AE30" s="35">
        <v>0.18</v>
      </c>
      <c r="AF30" s="35">
        <v>0.16</v>
      </c>
      <c r="AG30" s="35">
        <v>0.45</v>
      </c>
      <c r="AH30" s="35">
        <v>2.88</v>
      </c>
      <c r="AI30" s="35">
        <v>0.52</v>
      </c>
      <c r="AJ30" s="35">
        <v>0</v>
      </c>
      <c r="AK30" s="35">
        <v>392.57</v>
      </c>
      <c r="AL30" s="35">
        <v>322.10000000000002</v>
      </c>
      <c r="AM30" s="35">
        <v>532.51</v>
      </c>
      <c r="AN30" s="35">
        <v>388.98</v>
      </c>
      <c r="AO30" s="35">
        <v>122.16</v>
      </c>
      <c r="AP30" s="35">
        <v>285.7</v>
      </c>
      <c r="AQ30" s="35">
        <v>125.43</v>
      </c>
      <c r="AR30" s="35">
        <v>366.86</v>
      </c>
      <c r="AS30" s="35">
        <v>207.69</v>
      </c>
      <c r="AT30" s="35">
        <v>312.86</v>
      </c>
      <c r="AU30" s="35">
        <v>390.82</v>
      </c>
      <c r="AV30" s="35">
        <v>105.27</v>
      </c>
      <c r="AW30" s="35">
        <v>432.45</v>
      </c>
      <c r="AX30" s="35">
        <v>832.35</v>
      </c>
      <c r="AY30" s="35">
        <v>0</v>
      </c>
      <c r="AZ30" s="35">
        <v>273.95999999999998</v>
      </c>
      <c r="BA30" s="35">
        <v>220.59</v>
      </c>
      <c r="BB30" s="35">
        <v>362.82</v>
      </c>
      <c r="BC30" s="35">
        <v>144.31</v>
      </c>
      <c r="BD30" s="35">
        <v>0.15</v>
      </c>
      <c r="BE30" s="35">
        <v>7.0000000000000007E-2</v>
      </c>
      <c r="BF30" s="35">
        <v>0.04</v>
      </c>
      <c r="BG30" s="35">
        <v>0.08</v>
      </c>
      <c r="BH30" s="35">
        <v>0.09</v>
      </c>
      <c r="BI30" s="35">
        <v>0.44</v>
      </c>
      <c r="BJ30" s="35">
        <v>0</v>
      </c>
      <c r="BK30" s="35">
        <v>1.73</v>
      </c>
      <c r="BL30" s="35">
        <v>0</v>
      </c>
      <c r="BM30" s="35">
        <v>0.4</v>
      </c>
      <c r="BN30" s="35">
        <v>0</v>
      </c>
      <c r="BO30" s="35">
        <v>0</v>
      </c>
      <c r="BP30" s="35">
        <v>0</v>
      </c>
      <c r="BQ30" s="35">
        <v>0.08</v>
      </c>
      <c r="BR30" s="35">
        <v>0.13</v>
      </c>
      <c r="BS30" s="35">
        <v>1.84</v>
      </c>
      <c r="BT30" s="35">
        <v>0</v>
      </c>
      <c r="BU30" s="35">
        <v>0</v>
      </c>
      <c r="BV30" s="35">
        <v>1.08</v>
      </c>
      <c r="BW30" s="35">
        <v>0.02</v>
      </c>
      <c r="BX30" s="35">
        <v>0</v>
      </c>
      <c r="BY30" s="35">
        <v>0</v>
      </c>
      <c r="BZ30" s="35">
        <v>0</v>
      </c>
      <c r="CA30" s="35">
        <v>0</v>
      </c>
      <c r="CB30" s="35">
        <v>220.37</v>
      </c>
      <c r="CC30" s="34">
        <v>27.69</v>
      </c>
      <c r="CE30" s="32">
        <v>30.83</v>
      </c>
      <c r="CG30" s="32">
        <v>49.89</v>
      </c>
      <c r="CH30" s="32">
        <v>22.16</v>
      </c>
      <c r="CI30" s="32">
        <v>36.020000000000003</v>
      </c>
      <c r="CJ30" s="32">
        <v>2196.0700000000002</v>
      </c>
      <c r="CK30" s="32">
        <v>996.15</v>
      </c>
      <c r="CL30" s="32">
        <v>1596.11</v>
      </c>
      <c r="CM30" s="32">
        <v>43.18</v>
      </c>
      <c r="CN30" s="32">
        <v>22.43</v>
      </c>
      <c r="CO30" s="32">
        <v>32.81</v>
      </c>
      <c r="CP30" s="32">
        <v>5</v>
      </c>
      <c r="CQ30" s="32">
        <v>1</v>
      </c>
      <c r="CR30" s="32">
        <v>16.78</v>
      </c>
    </row>
    <row r="31" spans="1:96" s="32" customFormat="1">
      <c r="A31" s="32" t="str">
        <f>"3/13"</f>
        <v>3/13</v>
      </c>
      <c r="B31" s="33" t="s">
        <v>110</v>
      </c>
      <c r="C31" s="34" t="str">
        <f>"70"</f>
        <v>70</v>
      </c>
      <c r="D31" s="34">
        <v>6.51</v>
      </c>
      <c r="E31" s="34">
        <v>3.49</v>
      </c>
      <c r="F31" s="34">
        <v>11.59</v>
      </c>
      <c r="G31" s="34">
        <v>1.08</v>
      </c>
      <c r="H31" s="34">
        <v>20.38</v>
      </c>
      <c r="I31" s="34">
        <v>212.15719999999996</v>
      </c>
      <c r="J31" s="35">
        <v>7.3</v>
      </c>
      <c r="K31" s="35">
        <v>0.22</v>
      </c>
      <c r="L31" s="35">
        <v>0</v>
      </c>
      <c r="M31" s="35">
        <v>0</v>
      </c>
      <c r="N31" s="35">
        <v>1.38</v>
      </c>
      <c r="O31" s="35">
        <v>17.78</v>
      </c>
      <c r="P31" s="35">
        <v>1.22</v>
      </c>
      <c r="Q31" s="35">
        <v>0</v>
      </c>
      <c r="R31" s="35">
        <v>0</v>
      </c>
      <c r="S31" s="35">
        <v>0.42</v>
      </c>
      <c r="T31" s="35">
        <v>1.43</v>
      </c>
      <c r="U31" s="35">
        <v>276.92</v>
      </c>
      <c r="V31" s="35">
        <v>66.540000000000006</v>
      </c>
      <c r="W31" s="35">
        <v>140.34</v>
      </c>
      <c r="X31" s="35">
        <v>18.079999999999998</v>
      </c>
      <c r="Y31" s="35">
        <v>109.76</v>
      </c>
      <c r="Z31" s="35">
        <v>0.95</v>
      </c>
      <c r="AA31" s="35">
        <v>79</v>
      </c>
      <c r="AB31" s="35">
        <v>47.18</v>
      </c>
      <c r="AC31" s="35">
        <v>88.2</v>
      </c>
      <c r="AD31" s="35">
        <v>0.86</v>
      </c>
      <c r="AE31" s="35">
        <v>0.06</v>
      </c>
      <c r="AF31" s="35">
        <v>0.06</v>
      </c>
      <c r="AG31" s="35">
        <v>0.54</v>
      </c>
      <c r="AH31" s="35">
        <v>2.14</v>
      </c>
      <c r="AI31" s="35">
        <v>0.04</v>
      </c>
      <c r="AJ31" s="35">
        <v>0</v>
      </c>
      <c r="AK31" s="35">
        <v>398.37</v>
      </c>
      <c r="AL31" s="35">
        <v>297.92</v>
      </c>
      <c r="AM31" s="35">
        <v>522.83000000000004</v>
      </c>
      <c r="AN31" s="35">
        <v>307.33</v>
      </c>
      <c r="AO31" s="35">
        <v>126.91</v>
      </c>
      <c r="AP31" s="35">
        <v>231.57</v>
      </c>
      <c r="AQ31" s="35">
        <v>135.72999999999999</v>
      </c>
      <c r="AR31" s="35">
        <v>348.1</v>
      </c>
      <c r="AS31" s="35">
        <v>194.04</v>
      </c>
      <c r="AT31" s="35">
        <v>249.21</v>
      </c>
      <c r="AU31" s="35">
        <v>322.02999999999997</v>
      </c>
      <c r="AV31" s="35">
        <v>285.57</v>
      </c>
      <c r="AW31" s="35">
        <v>167.97</v>
      </c>
      <c r="AX31" s="35">
        <v>1601.52</v>
      </c>
      <c r="AY31" s="35">
        <v>0</v>
      </c>
      <c r="AZ31" s="35">
        <v>642.49</v>
      </c>
      <c r="BA31" s="35">
        <v>311.44</v>
      </c>
      <c r="BB31" s="35">
        <v>289.58999999999997</v>
      </c>
      <c r="BC31" s="35">
        <v>99.67</v>
      </c>
      <c r="BD31" s="35">
        <v>0.24</v>
      </c>
      <c r="BE31" s="35">
        <v>0.12</v>
      </c>
      <c r="BF31" s="35">
        <v>0.11</v>
      </c>
      <c r="BG31" s="35">
        <v>0.31</v>
      </c>
      <c r="BH31" s="35">
        <v>0.32</v>
      </c>
      <c r="BI31" s="35">
        <v>1.05</v>
      </c>
      <c r="BJ31" s="35">
        <v>0.04</v>
      </c>
      <c r="BK31" s="35">
        <v>2.94</v>
      </c>
      <c r="BL31" s="35">
        <v>0.03</v>
      </c>
      <c r="BM31" s="35">
        <v>1.1200000000000001</v>
      </c>
      <c r="BN31" s="35">
        <v>0.03</v>
      </c>
      <c r="BO31" s="35">
        <v>0</v>
      </c>
      <c r="BP31" s="35">
        <v>0</v>
      </c>
      <c r="BQ31" s="35">
        <v>0.19</v>
      </c>
      <c r="BR31" s="35">
        <v>0.28000000000000003</v>
      </c>
      <c r="BS31" s="35">
        <v>2.96</v>
      </c>
      <c r="BT31" s="35">
        <v>0</v>
      </c>
      <c r="BU31" s="35">
        <v>0</v>
      </c>
      <c r="BV31" s="35">
        <v>0.49</v>
      </c>
      <c r="BW31" s="35">
        <v>0.01</v>
      </c>
      <c r="BX31" s="35">
        <v>0</v>
      </c>
      <c r="BY31" s="35">
        <v>0</v>
      </c>
      <c r="BZ31" s="35">
        <v>0</v>
      </c>
      <c r="CA31" s="35">
        <v>0</v>
      </c>
      <c r="CB31" s="35">
        <v>22.29</v>
      </c>
      <c r="CC31" s="34">
        <v>37.67</v>
      </c>
      <c r="CE31" s="32">
        <v>86.86</v>
      </c>
      <c r="CG31" s="32">
        <v>0</v>
      </c>
      <c r="CH31" s="32">
        <v>0</v>
      </c>
      <c r="CI31" s="32">
        <v>0</v>
      </c>
      <c r="CJ31" s="32">
        <v>2921.43</v>
      </c>
      <c r="CK31" s="32">
        <v>1391.57</v>
      </c>
      <c r="CL31" s="32">
        <v>2156.5</v>
      </c>
      <c r="CM31" s="32">
        <v>19.670000000000002</v>
      </c>
      <c r="CN31" s="32">
        <v>18.829999999999998</v>
      </c>
      <c r="CO31" s="32">
        <v>19.25</v>
      </c>
      <c r="CP31" s="32">
        <v>0</v>
      </c>
      <c r="CQ31" s="32">
        <v>0</v>
      </c>
      <c r="CR31" s="32">
        <v>23.97</v>
      </c>
    </row>
    <row r="32" spans="1:96" s="32" customFormat="1">
      <c r="A32" s="32" t="str">
        <f>"2"</f>
        <v>2</v>
      </c>
      <c r="B32" s="33" t="s">
        <v>95</v>
      </c>
      <c r="C32" s="34" t="str">
        <f>"30"</f>
        <v>30</v>
      </c>
      <c r="D32" s="34">
        <v>1.98</v>
      </c>
      <c r="E32" s="34">
        <v>0</v>
      </c>
      <c r="F32" s="34">
        <v>0.2</v>
      </c>
      <c r="G32" s="34">
        <v>0.2</v>
      </c>
      <c r="H32" s="34">
        <v>14.07</v>
      </c>
      <c r="I32" s="34">
        <v>67.170299999999997</v>
      </c>
      <c r="J32" s="35">
        <v>0</v>
      </c>
      <c r="K32" s="35">
        <v>0</v>
      </c>
      <c r="L32" s="35">
        <v>0</v>
      </c>
      <c r="M32" s="35">
        <v>0</v>
      </c>
      <c r="N32" s="35">
        <v>0.33</v>
      </c>
      <c r="O32" s="35">
        <v>13.68</v>
      </c>
      <c r="P32" s="35">
        <v>0.06</v>
      </c>
      <c r="Q32" s="35">
        <v>0</v>
      </c>
      <c r="R32" s="35">
        <v>0</v>
      </c>
      <c r="S32" s="35">
        <v>0</v>
      </c>
      <c r="T32" s="35">
        <v>0.54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95.79</v>
      </c>
      <c r="AL32" s="35">
        <v>99.7</v>
      </c>
      <c r="AM32" s="35">
        <v>152.69</v>
      </c>
      <c r="AN32" s="35">
        <v>50.63</v>
      </c>
      <c r="AO32" s="35">
        <v>30.02</v>
      </c>
      <c r="AP32" s="35">
        <v>60.03</v>
      </c>
      <c r="AQ32" s="35">
        <v>22.71</v>
      </c>
      <c r="AR32" s="35">
        <v>108.58</v>
      </c>
      <c r="AS32" s="35">
        <v>67.34</v>
      </c>
      <c r="AT32" s="35">
        <v>93.96</v>
      </c>
      <c r="AU32" s="35">
        <v>77.52</v>
      </c>
      <c r="AV32" s="35">
        <v>40.72</v>
      </c>
      <c r="AW32" s="35">
        <v>72.040000000000006</v>
      </c>
      <c r="AX32" s="35">
        <v>602.39</v>
      </c>
      <c r="AY32" s="35">
        <v>0</v>
      </c>
      <c r="AZ32" s="35">
        <v>196.27</v>
      </c>
      <c r="BA32" s="35">
        <v>85.35</v>
      </c>
      <c r="BB32" s="35">
        <v>56.64</v>
      </c>
      <c r="BC32" s="35">
        <v>44.89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0.02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0.02</v>
      </c>
      <c r="BT32" s="35">
        <v>0</v>
      </c>
      <c r="BU32" s="35">
        <v>0</v>
      </c>
      <c r="BV32" s="35">
        <v>0.08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11.73</v>
      </c>
      <c r="CC32" s="34">
        <v>2.16</v>
      </c>
      <c r="CE32" s="32">
        <v>0</v>
      </c>
      <c r="CG32" s="32">
        <v>0</v>
      </c>
      <c r="CH32" s="32">
        <v>0</v>
      </c>
      <c r="CI32" s="32">
        <v>0</v>
      </c>
      <c r="CJ32" s="32">
        <v>802.15</v>
      </c>
      <c r="CK32" s="32">
        <v>309.04000000000002</v>
      </c>
      <c r="CL32" s="32">
        <v>555.6</v>
      </c>
      <c r="CM32" s="32">
        <v>6.42</v>
      </c>
      <c r="CN32" s="32">
        <v>6.42</v>
      </c>
      <c r="CO32" s="32">
        <v>6.42</v>
      </c>
      <c r="CP32" s="32">
        <v>0</v>
      </c>
      <c r="CQ32" s="32">
        <v>0</v>
      </c>
      <c r="CR32" s="32">
        <v>1.8</v>
      </c>
    </row>
    <row r="33" spans="1:96" s="28" customFormat="1">
      <c r="A33" s="28" t="str">
        <f>"27/10"</f>
        <v>27/10</v>
      </c>
      <c r="B33" s="29" t="s">
        <v>96</v>
      </c>
      <c r="C33" s="30" t="str">
        <f>"200"</f>
        <v>200</v>
      </c>
      <c r="D33" s="30">
        <v>0.1</v>
      </c>
      <c r="E33" s="30">
        <v>0</v>
      </c>
      <c r="F33" s="30">
        <v>0.02</v>
      </c>
      <c r="G33" s="30">
        <v>0.02</v>
      </c>
      <c r="H33" s="30">
        <v>5.94</v>
      </c>
      <c r="I33" s="30">
        <v>23.095202</v>
      </c>
      <c r="J33" s="31">
        <v>0</v>
      </c>
      <c r="K33" s="31">
        <v>0</v>
      </c>
      <c r="L33" s="31">
        <v>0</v>
      </c>
      <c r="M33" s="31">
        <v>0</v>
      </c>
      <c r="N33" s="31">
        <v>5.89</v>
      </c>
      <c r="O33" s="31">
        <v>0</v>
      </c>
      <c r="P33" s="31">
        <v>0.05</v>
      </c>
      <c r="Q33" s="31">
        <v>0</v>
      </c>
      <c r="R33" s="31">
        <v>0</v>
      </c>
      <c r="S33" s="31">
        <v>0</v>
      </c>
      <c r="T33" s="31">
        <v>0.03</v>
      </c>
      <c r="U33" s="31">
        <v>0.06</v>
      </c>
      <c r="V33" s="31">
        <v>0.18</v>
      </c>
      <c r="W33" s="31">
        <v>0.17</v>
      </c>
      <c r="X33" s="31">
        <v>0</v>
      </c>
      <c r="Y33" s="31">
        <v>0</v>
      </c>
      <c r="Z33" s="31">
        <v>0.02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200.05</v>
      </c>
      <c r="CC33" s="30">
        <v>1.1499999999999999</v>
      </c>
      <c r="CE33" s="28">
        <v>0</v>
      </c>
      <c r="CG33" s="28">
        <v>0.6</v>
      </c>
      <c r="CH33" s="28">
        <v>0.6</v>
      </c>
      <c r="CI33" s="28">
        <v>0.6</v>
      </c>
      <c r="CJ33" s="28">
        <v>60</v>
      </c>
      <c r="CK33" s="28">
        <v>24.6</v>
      </c>
      <c r="CL33" s="28">
        <v>42.3</v>
      </c>
      <c r="CM33" s="28">
        <v>6.54</v>
      </c>
      <c r="CN33" s="28">
        <v>3.84</v>
      </c>
      <c r="CO33" s="28">
        <v>5.19</v>
      </c>
      <c r="CP33" s="28">
        <v>6</v>
      </c>
      <c r="CQ33" s="28">
        <v>0</v>
      </c>
      <c r="CR33" s="28">
        <v>0.7</v>
      </c>
    </row>
    <row r="34" spans="1:96" s="36" customFormat="1" ht="11.4">
      <c r="B34" s="37" t="s">
        <v>111</v>
      </c>
      <c r="C34" s="38"/>
      <c r="D34" s="38">
        <v>16.559999999999999</v>
      </c>
      <c r="E34" s="38">
        <v>6.44</v>
      </c>
      <c r="F34" s="38">
        <v>21.07</v>
      </c>
      <c r="G34" s="38">
        <v>4.09</v>
      </c>
      <c r="H34" s="38">
        <v>76.84</v>
      </c>
      <c r="I34" s="38">
        <v>559.42999999999995</v>
      </c>
      <c r="J34" s="39">
        <v>12.87</v>
      </c>
      <c r="K34" s="39">
        <v>0.36</v>
      </c>
      <c r="L34" s="39">
        <v>0</v>
      </c>
      <c r="M34" s="39">
        <v>0</v>
      </c>
      <c r="N34" s="39">
        <v>16.98</v>
      </c>
      <c r="O34" s="39">
        <v>56.07</v>
      </c>
      <c r="P34" s="39">
        <v>3.79</v>
      </c>
      <c r="Q34" s="39">
        <v>0</v>
      </c>
      <c r="R34" s="39">
        <v>0</v>
      </c>
      <c r="S34" s="39">
        <v>0.52</v>
      </c>
      <c r="T34" s="39">
        <v>4.55</v>
      </c>
      <c r="U34" s="39">
        <v>724.07</v>
      </c>
      <c r="V34" s="39">
        <v>327.74</v>
      </c>
      <c r="W34" s="39">
        <v>271.39</v>
      </c>
      <c r="X34" s="39">
        <v>80.959999999999994</v>
      </c>
      <c r="Y34" s="39">
        <v>318.76</v>
      </c>
      <c r="Z34" s="39">
        <v>2.5099999999999998</v>
      </c>
      <c r="AA34" s="39">
        <v>106</v>
      </c>
      <c r="AB34" s="39">
        <v>70.180000000000007</v>
      </c>
      <c r="AC34" s="39">
        <v>138.33000000000001</v>
      </c>
      <c r="AD34" s="39">
        <v>1.64</v>
      </c>
      <c r="AE34" s="39">
        <v>0.23</v>
      </c>
      <c r="AF34" s="39">
        <v>0.22</v>
      </c>
      <c r="AG34" s="39">
        <v>0.99</v>
      </c>
      <c r="AH34" s="39">
        <v>5.0199999999999996</v>
      </c>
      <c r="AI34" s="39">
        <v>0.56000000000000005</v>
      </c>
      <c r="AJ34" s="39">
        <v>0</v>
      </c>
      <c r="AK34" s="39">
        <v>886.72</v>
      </c>
      <c r="AL34" s="39">
        <v>719.72</v>
      </c>
      <c r="AM34" s="39">
        <v>1208.03</v>
      </c>
      <c r="AN34" s="39">
        <v>746.95</v>
      </c>
      <c r="AO34" s="39">
        <v>279.08999999999997</v>
      </c>
      <c r="AP34" s="39">
        <v>577.30999999999995</v>
      </c>
      <c r="AQ34" s="39">
        <v>283.87</v>
      </c>
      <c r="AR34" s="39">
        <v>823.53</v>
      </c>
      <c r="AS34" s="39">
        <v>469.07</v>
      </c>
      <c r="AT34" s="39">
        <v>656.03</v>
      </c>
      <c r="AU34" s="39">
        <v>790.36</v>
      </c>
      <c r="AV34" s="39">
        <v>431.56</v>
      </c>
      <c r="AW34" s="39">
        <v>672.46</v>
      </c>
      <c r="AX34" s="39">
        <v>3036.25</v>
      </c>
      <c r="AY34" s="39">
        <v>0</v>
      </c>
      <c r="AZ34" s="39">
        <v>1112.72</v>
      </c>
      <c r="BA34" s="39">
        <v>617.39</v>
      </c>
      <c r="BB34" s="39">
        <v>709.04</v>
      </c>
      <c r="BC34" s="39">
        <v>288.87</v>
      </c>
      <c r="BD34" s="39">
        <v>0.39</v>
      </c>
      <c r="BE34" s="39">
        <v>0.19</v>
      </c>
      <c r="BF34" s="39">
        <v>0.15</v>
      </c>
      <c r="BG34" s="39">
        <v>0.39</v>
      </c>
      <c r="BH34" s="39">
        <v>0.41</v>
      </c>
      <c r="BI34" s="39">
        <v>1.49</v>
      </c>
      <c r="BJ34" s="39">
        <v>0.04</v>
      </c>
      <c r="BK34" s="39">
        <v>4.7</v>
      </c>
      <c r="BL34" s="39">
        <v>0.03</v>
      </c>
      <c r="BM34" s="39">
        <v>1.53</v>
      </c>
      <c r="BN34" s="39">
        <v>0.03</v>
      </c>
      <c r="BO34" s="39">
        <v>0</v>
      </c>
      <c r="BP34" s="39">
        <v>0</v>
      </c>
      <c r="BQ34" s="39">
        <v>0.28000000000000003</v>
      </c>
      <c r="BR34" s="39">
        <v>0.41</v>
      </c>
      <c r="BS34" s="39">
        <v>4.8099999999999996</v>
      </c>
      <c r="BT34" s="39">
        <v>0</v>
      </c>
      <c r="BU34" s="39">
        <v>0</v>
      </c>
      <c r="BV34" s="39">
        <v>1.66</v>
      </c>
      <c r="BW34" s="39">
        <v>0.04</v>
      </c>
      <c r="BX34" s="39">
        <v>0</v>
      </c>
      <c r="BY34" s="39">
        <v>0</v>
      </c>
      <c r="BZ34" s="39">
        <v>0</v>
      </c>
      <c r="CA34" s="39">
        <v>0</v>
      </c>
      <c r="CB34" s="39">
        <v>454.44</v>
      </c>
      <c r="CC34" s="38">
        <f>SUM($CC$29:$CC$33)</f>
        <v>68.67</v>
      </c>
      <c r="CD34" s="36">
        <f>$I$34/$I$47*100</f>
        <v>20.002073754138568</v>
      </c>
      <c r="CE34" s="36">
        <v>117.7</v>
      </c>
      <c r="CG34" s="36">
        <v>50.49</v>
      </c>
      <c r="CH34" s="36">
        <v>22.76</v>
      </c>
      <c r="CI34" s="36">
        <v>36.619999999999997</v>
      </c>
      <c r="CJ34" s="36">
        <v>5979.65</v>
      </c>
      <c r="CK34" s="36">
        <v>2721.36</v>
      </c>
      <c r="CL34" s="36">
        <v>4350.5</v>
      </c>
      <c r="CM34" s="36">
        <v>75.81</v>
      </c>
      <c r="CN34" s="36">
        <v>51.51</v>
      </c>
      <c r="CO34" s="36">
        <v>63.66</v>
      </c>
      <c r="CP34" s="36">
        <v>11</v>
      </c>
      <c r="CQ34" s="36">
        <v>1</v>
      </c>
    </row>
    <row r="35" spans="1:96">
      <c r="B35" s="27" t="s">
        <v>112</v>
      </c>
      <c r="C35" s="16"/>
      <c r="D35" s="16"/>
      <c r="E35" s="16"/>
      <c r="F35" s="16"/>
      <c r="G35" s="16"/>
      <c r="H35" s="16"/>
      <c r="I35" s="16"/>
    </row>
    <row r="36" spans="1:96" s="32" customFormat="1">
      <c r="A36" s="32" t="str">
        <f>""</f>
        <v/>
      </c>
      <c r="B36" s="33" t="s">
        <v>99</v>
      </c>
      <c r="C36" s="34" t="str">
        <f>"100"</f>
        <v>100</v>
      </c>
      <c r="D36" s="34">
        <v>1.57</v>
      </c>
      <c r="E36" s="34">
        <v>0</v>
      </c>
      <c r="F36" s="34">
        <v>7.23</v>
      </c>
      <c r="G36" s="34">
        <v>7.23</v>
      </c>
      <c r="H36" s="34">
        <v>10.3</v>
      </c>
      <c r="I36" s="34">
        <v>107.1633375</v>
      </c>
      <c r="J36" s="35">
        <v>0.94</v>
      </c>
      <c r="K36" s="35">
        <v>4.88</v>
      </c>
      <c r="L36" s="35">
        <v>0</v>
      </c>
      <c r="M36" s="35">
        <v>0</v>
      </c>
      <c r="N36" s="35">
        <v>7.96</v>
      </c>
      <c r="O36" s="35">
        <v>0.11</v>
      </c>
      <c r="P36" s="35">
        <v>2.23</v>
      </c>
      <c r="Q36" s="35">
        <v>0</v>
      </c>
      <c r="R36" s="35">
        <v>0</v>
      </c>
      <c r="S36" s="35">
        <v>0.22</v>
      </c>
      <c r="T36" s="35">
        <v>1.1399999999999999</v>
      </c>
      <c r="U36" s="35">
        <v>22.95</v>
      </c>
      <c r="V36" s="35">
        <v>210.7</v>
      </c>
      <c r="W36" s="35">
        <v>31.4</v>
      </c>
      <c r="X36" s="35">
        <v>19.63</v>
      </c>
      <c r="Y36" s="35">
        <v>42.34</v>
      </c>
      <c r="Z36" s="35">
        <v>1.19</v>
      </c>
      <c r="AA36" s="35">
        <v>0</v>
      </c>
      <c r="AB36" s="35">
        <v>62.24</v>
      </c>
      <c r="AC36" s="35">
        <v>12.7</v>
      </c>
      <c r="AD36" s="35">
        <v>3.45</v>
      </c>
      <c r="AE36" s="35">
        <v>0.02</v>
      </c>
      <c r="AF36" s="35">
        <v>0.03</v>
      </c>
      <c r="AG36" s="35">
        <v>0.15</v>
      </c>
      <c r="AH36" s="35">
        <v>0.49</v>
      </c>
      <c r="AI36" s="35">
        <v>0.98</v>
      </c>
      <c r="AJ36" s="35">
        <v>0</v>
      </c>
      <c r="AK36" s="35">
        <v>40.659999999999997</v>
      </c>
      <c r="AL36" s="35">
        <v>46.03</v>
      </c>
      <c r="AM36" s="35">
        <v>51.4</v>
      </c>
      <c r="AN36" s="35">
        <v>70.58</v>
      </c>
      <c r="AO36" s="35">
        <v>15.34</v>
      </c>
      <c r="AP36" s="35">
        <v>40.659999999999997</v>
      </c>
      <c r="AQ36" s="35">
        <v>9.98</v>
      </c>
      <c r="AR36" s="35">
        <v>34.53</v>
      </c>
      <c r="AS36" s="35">
        <v>30.69</v>
      </c>
      <c r="AT36" s="35">
        <v>56.03</v>
      </c>
      <c r="AU36" s="35">
        <v>251.63</v>
      </c>
      <c r="AV36" s="35">
        <v>10.77</v>
      </c>
      <c r="AW36" s="35">
        <v>29.16</v>
      </c>
      <c r="AX36" s="35">
        <v>210.22</v>
      </c>
      <c r="AY36" s="35">
        <v>0</v>
      </c>
      <c r="AZ36" s="35">
        <v>36.06</v>
      </c>
      <c r="BA36" s="35">
        <v>48.33</v>
      </c>
      <c r="BB36" s="35">
        <v>38.36</v>
      </c>
      <c r="BC36" s="35">
        <v>11.51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0.45</v>
      </c>
      <c r="BL36" s="35">
        <v>0</v>
      </c>
      <c r="BM36" s="35">
        <v>0.28999999999999998</v>
      </c>
      <c r="BN36" s="35">
        <v>0.02</v>
      </c>
      <c r="BO36" s="35">
        <v>0.05</v>
      </c>
      <c r="BP36" s="35">
        <v>0</v>
      </c>
      <c r="BQ36" s="35">
        <v>0</v>
      </c>
      <c r="BR36" s="35">
        <v>0</v>
      </c>
      <c r="BS36" s="35">
        <v>1.69</v>
      </c>
      <c r="BT36" s="35">
        <v>0</v>
      </c>
      <c r="BU36" s="35">
        <v>0</v>
      </c>
      <c r="BV36" s="35">
        <v>4.21</v>
      </c>
      <c r="BW36" s="35">
        <v>0</v>
      </c>
      <c r="BX36" s="35">
        <v>0</v>
      </c>
      <c r="BY36" s="35">
        <v>0</v>
      </c>
      <c r="BZ36" s="35">
        <v>0</v>
      </c>
      <c r="CA36" s="35">
        <v>0</v>
      </c>
      <c r="CB36" s="35">
        <v>94.08</v>
      </c>
      <c r="CC36" s="34">
        <v>15.73</v>
      </c>
      <c r="CE36" s="32">
        <v>10.37</v>
      </c>
      <c r="CG36" s="32">
        <v>5.95</v>
      </c>
      <c r="CH36" s="32">
        <v>5.95</v>
      </c>
      <c r="CI36" s="32">
        <v>5.95</v>
      </c>
      <c r="CJ36" s="32">
        <v>722.5</v>
      </c>
      <c r="CK36" s="32">
        <v>170</v>
      </c>
      <c r="CL36" s="32">
        <v>446.25</v>
      </c>
      <c r="CM36" s="32">
        <v>2.64</v>
      </c>
      <c r="CN36" s="32">
        <v>1.79</v>
      </c>
      <c r="CO36" s="32">
        <v>2.21</v>
      </c>
      <c r="CP36" s="32">
        <v>2</v>
      </c>
      <c r="CQ36" s="32">
        <v>0</v>
      </c>
      <c r="CR36" s="32">
        <v>9.5299999999999994</v>
      </c>
    </row>
    <row r="37" spans="1:96" s="32" customFormat="1">
      <c r="A37" s="32" t="str">
        <f>"11/2"</f>
        <v>11/2</v>
      </c>
      <c r="B37" s="33" t="s">
        <v>100</v>
      </c>
      <c r="C37" s="34" t="str">
        <f>"250"</f>
        <v>250</v>
      </c>
      <c r="D37" s="34">
        <v>2.46</v>
      </c>
      <c r="E37" s="34">
        <v>0</v>
      </c>
      <c r="F37" s="34">
        <v>5.42</v>
      </c>
      <c r="G37" s="34">
        <v>5.41</v>
      </c>
      <c r="H37" s="34">
        <v>18.77</v>
      </c>
      <c r="I37" s="34">
        <v>131.17202499999999</v>
      </c>
      <c r="J37" s="35">
        <v>1.17</v>
      </c>
      <c r="K37" s="35">
        <v>3.25</v>
      </c>
      <c r="L37" s="35">
        <v>0</v>
      </c>
      <c r="M37" s="35">
        <v>0</v>
      </c>
      <c r="N37" s="35">
        <v>3.33</v>
      </c>
      <c r="O37" s="35">
        <v>13.28</v>
      </c>
      <c r="P37" s="35">
        <v>2.16</v>
      </c>
      <c r="Q37" s="35">
        <v>0</v>
      </c>
      <c r="R37" s="35">
        <v>0</v>
      </c>
      <c r="S37" s="35">
        <v>0.37</v>
      </c>
      <c r="T37" s="35">
        <v>2.78</v>
      </c>
      <c r="U37" s="35">
        <v>563.75</v>
      </c>
      <c r="V37" s="35">
        <v>455.74</v>
      </c>
      <c r="W37" s="35">
        <v>26.07</v>
      </c>
      <c r="X37" s="35">
        <v>25.94</v>
      </c>
      <c r="Y37" s="35">
        <v>73.17</v>
      </c>
      <c r="Z37" s="35">
        <v>0.97</v>
      </c>
      <c r="AA37" s="35">
        <v>3</v>
      </c>
      <c r="AB37" s="35">
        <v>1457.2</v>
      </c>
      <c r="AC37" s="35">
        <v>308.35000000000002</v>
      </c>
      <c r="AD37" s="35">
        <v>2.4500000000000002</v>
      </c>
      <c r="AE37" s="35">
        <v>0.08</v>
      </c>
      <c r="AF37" s="35">
        <v>0.06</v>
      </c>
      <c r="AG37" s="35">
        <v>1.02</v>
      </c>
      <c r="AH37" s="35">
        <v>1.84</v>
      </c>
      <c r="AI37" s="35">
        <v>7.21</v>
      </c>
      <c r="AJ37" s="35">
        <v>0</v>
      </c>
      <c r="AK37" s="35">
        <v>93.53</v>
      </c>
      <c r="AL37" s="35">
        <v>88.37</v>
      </c>
      <c r="AM37" s="35">
        <v>146.6</v>
      </c>
      <c r="AN37" s="35">
        <v>144.02000000000001</v>
      </c>
      <c r="AO37" s="35">
        <v>39.01</v>
      </c>
      <c r="AP37" s="35">
        <v>85.92</v>
      </c>
      <c r="AQ37" s="35">
        <v>31.35</v>
      </c>
      <c r="AR37" s="35">
        <v>95.04</v>
      </c>
      <c r="AS37" s="35">
        <v>116.89</v>
      </c>
      <c r="AT37" s="35">
        <v>182.66</v>
      </c>
      <c r="AU37" s="35">
        <v>185.61</v>
      </c>
      <c r="AV37" s="35">
        <v>52.67</v>
      </c>
      <c r="AW37" s="35">
        <v>92.97</v>
      </c>
      <c r="AX37" s="35">
        <v>494.37</v>
      </c>
      <c r="AY37" s="35">
        <v>0</v>
      </c>
      <c r="AZ37" s="35">
        <v>110.88</v>
      </c>
      <c r="BA37" s="35">
        <v>84.42</v>
      </c>
      <c r="BB37" s="35">
        <v>66.89</v>
      </c>
      <c r="BC37" s="35">
        <v>32.76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0.34</v>
      </c>
      <c r="BL37" s="35">
        <v>0</v>
      </c>
      <c r="BM37" s="35">
        <v>0.19</v>
      </c>
      <c r="BN37" s="35">
        <v>0.01</v>
      </c>
      <c r="BO37" s="35">
        <v>0.03</v>
      </c>
      <c r="BP37" s="35">
        <v>0</v>
      </c>
      <c r="BQ37" s="35">
        <v>0</v>
      </c>
      <c r="BR37" s="35">
        <v>0</v>
      </c>
      <c r="BS37" s="35">
        <v>1.1599999999999999</v>
      </c>
      <c r="BT37" s="35">
        <v>0</v>
      </c>
      <c r="BU37" s="35">
        <v>0</v>
      </c>
      <c r="BV37" s="35">
        <v>3.04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290.93</v>
      </c>
      <c r="CC37" s="34">
        <v>23.27</v>
      </c>
      <c r="CE37" s="32">
        <v>245.87</v>
      </c>
      <c r="CG37" s="32">
        <v>50.3</v>
      </c>
      <c r="CH37" s="32">
        <v>29.65</v>
      </c>
      <c r="CI37" s="32">
        <v>39.979999999999997</v>
      </c>
      <c r="CJ37" s="32">
        <v>1231.33</v>
      </c>
      <c r="CK37" s="32">
        <v>615.28</v>
      </c>
      <c r="CL37" s="32">
        <v>923.31</v>
      </c>
      <c r="CM37" s="32">
        <v>58.19</v>
      </c>
      <c r="CN37" s="32">
        <v>28.57</v>
      </c>
      <c r="CO37" s="32">
        <v>43.38</v>
      </c>
      <c r="CP37" s="32">
        <v>0</v>
      </c>
      <c r="CQ37" s="32">
        <v>1</v>
      </c>
      <c r="CR37" s="32">
        <v>14.1</v>
      </c>
    </row>
    <row r="38" spans="1:96" s="32" customFormat="1">
      <c r="A38" s="32" t="str">
        <f>"46/3"</f>
        <v>46/3</v>
      </c>
      <c r="B38" s="33" t="s">
        <v>101</v>
      </c>
      <c r="C38" s="34" t="str">
        <f>"180"</f>
        <v>180</v>
      </c>
      <c r="D38" s="34">
        <v>6.36</v>
      </c>
      <c r="E38" s="34">
        <v>0.04</v>
      </c>
      <c r="F38" s="34">
        <v>3.57</v>
      </c>
      <c r="G38" s="34">
        <v>0.8</v>
      </c>
      <c r="H38" s="34">
        <v>40.93</v>
      </c>
      <c r="I38" s="34">
        <v>220.7282094</v>
      </c>
      <c r="J38" s="35">
        <v>2.2400000000000002</v>
      </c>
      <c r="K38" s="35">
        <v>0.1</v>
      </c>
      <c r="L38" s="35">
        <v>0</v>
      </c>
      <c r="M38" s="35">
        <v>0</v>
      </c>
      <c r="N38" s="35">
        <v>1.17</v>
      </c>
      <c r="O38" s="35">
        <v>37.700000000000003</v>
      </c>
      <c r="P38" s="35">
        <v>2.06</v>
      </c>
      <c r="Q38" s="35">
        <v>0</v>
      </c>
      <c r="R38" s="35">
        <v>0</v>
      </c>
      <c r="S38" s="35">
        <v>0</v>
      </c>
      <c r="T38" s="35">
        <v>1.54</v>
      </c>
      <c r="U38" s="35">
        <v>455.42</v>
      </c>
      <c r="V38" s="35">
        <v>67.52</v>
      </c>
      <c r="W38" s="35">
        <v>14.97</v>
      </c>
      <c r="X38" s="35">
        <v>8.74</v>
      </c>
      <c r="Y38" s="35">
        <v>48.26</v>
      </c>
      <c r="Z38" s="35">
        <v>0.89</v>
      </c>
      <c r="AA38" s="35">
        <v>10.8</v>
      </c>
      <c r="AB38" s="35">
        <v>10.8</v>
      </c>
      <c r="AC38" s="35">
        <v>20.25</v>
      </c>
      <c r="AD38" s="35">
        <v>0.96</v>
      </c>
      <c r="AE38" s="35">
        <v>0.08</v>
      </c>
      <c r="AF38" s="35">
        <v>0.02</v>
      </c>
      <c r="AG38" s="35">
        <v>0.59</v>
      </c>
      <c r="AH38" s="35">
        <v>1.78</v>
      </c>
      <c r="AI38" s="35">
        <v>0</v>
      </c>
      <c r="AJ38" s="35">
        <v>0</v>
      </c>
      <c r="AK38" s="35">
        <v>275.61</v>
      </c>
      <c r="AL38" s="35">
        <v>251.98</v>
      </c>
      <c r="AM38" s="35">
        <v>472.07</v>
      </c>
      <c r="AN38" s="35">
        <v>147.44999999999999</v>
      </c>
      <c r="AO38" s="35">
        <v>89.89</v>
      </c>
      <c r="AP38" s="35">
        <v>182.63</v>
      </c>
      <c r="AQ38" s="35">
        <v>59.92</v>
      </c>
      <c r="AR38" s="35">
        <v>292.87</v>
      </c>
      <c r="AS38" s="35">
        <v>193.67</v>
      </c>
      <c r="AT38" s="35">
        <v>233.51</v>
      </c>
      <c r="AU38" s="35">
        <v>200.31</v>
      </c>
      <c r="AV38" s="35">
        <v>117.69</v>
      </c>
      <c r="AW38" s="35">
        <v>204.66</v>
      </c>
      <c r="AX38" s="35">
        <v>1797.43</v>
      </c>
      <c r="AY38" s="35">
        <v>0</v>
      </c>
      <c r="AZ38" s="35">
        <v>566.38</v>
      </c>
      <c r="BA38" s="35">
        <v>293.38</v>
      </c>
      <c r="BB38" s="35">
        <v>147.32</v>
      </c>
      <c r="BC38" s="35">
        <v>116.63</v>
      </c>
      <c r="BD38" s="35">
        <v>0.11</v>
      </c>
      <c r="BE38" s="35">
        <v>0.05</v>
      </c>
      <c r="BF38" s="35">
        <v>0.03</v>
      </c>
      <c r="BG38" s="35">
        <v>0.06</v>
      </c>
      <c r="BH38" s="35">
        <v>7.0000000000000007E-2</v>
      </c>
      <c r="BI38" s="35">
        <v>0.31</v>
      </c>
      <c r="BJ38" s="35">
        <v>0</v>
      </c>
      <c r="BK38" s="35">
        <v>0.97</v>
      </c>
      <c r="BL38" s="35">
        <v>0</v>
      </c>
      <c r="BM38" s="35">
        <v>0.28000000000000003</v>
      </c>
      <c r="BN38" s="35">
        <v>0</v>
      </c>
      <c r="BO38" s="35">
        <v>0</v>
      </c>
      <c r="BP38" s="35">
        <v>0</v>
      </c>
      <c r="BQ38" s="35">
        <v>0.06</v>
      </c>
      <c r="BR38" s="35">
        <v>0.1</v>
      </c>
      <c r="BS38" s="35">
        <v>0.72</v>
      </c>
      <c r="BT38" s="35">
        <v>0</v>
      </c>
      <c r="BU38" s="35">
        <v>0</v>
      </c>
      <c r="BV38" s="35">
        <v>0.28999999999999998</v>
      </c>
      <c r="BW38" s="35">
        <v>0.01</v>
      </c>
      <c r="BX38" s="35">
        <v>0</v>
      </c>
      <c r="BY38" s="35">
        <v>0</v>
      </c>
      <c r="BZ38" s="35">
        <v>0</v>
      </c>
      <c r="CA38" s="35">
        <v>0</v>
      </c>
      <c r="CB38" s="35">
        <v>9.08</v>
      </c>
      <c r="CC38" s="34">
        <v>12.3</v>
      </c>
      <c r="CE38" s="32">
        <v>12.6</v>
      </c>
      <c r="CG38" s="32">
        <v>47.9</v>
      </c>
      <c r="CH38" s="32">
        <v>24.36</v>
      </c>
      <c r="CI38" s="32">
        <v>36.130000000000003</v>
      </c>
      <c r="CJ38" s="32">
        <v>446.19</v>
      </c>
      <c r="CK38" s="32">
        <v>440.88</v>
      </c>
      <c r="CL38" s="32">
        <v>443.54</v>
      </c>
      <c r="CM38" s="32">
        <v>4.4400000000000004</v>
      </c>
      <c r="CN38" s="32">
        <v>4.0599999999999996</v>
      </c>
      <c r="CO38" s="32">
        <v>4.25</v>
      </c>
      <c r="CP38" s="32">
        <v>0</v>
      </c>
      <c r="CQ38" s="32">
        <v>1.17</v>
      </c>
      <c r="CR38" s="32">
        <v>7.45</v>
      </c>
    </row>
    <row r="39" spans="1:96" s="32" customFormat="1">
      <c r="A39" s="32" t="str">
        <f>"9/8"</f>
        <v>9/8</v>
      </c>
      <c r="B39" s="33" t="s">
        <v>102</v>
      </c>
      <c r="C39" s="34" t="str">
        <f>"100"</f>
        <v>100</v>
      </c>
      <c r="D39" s="34">
        <v>12.74</v>
      </c>
      <c r="E39" s="34">
        <v>11.78</v>
      </c>
      <c r="F39" s="34">
        <v>14.22</v>
      </c>
      <c r="G39" s="34">
        <v>6.36</v>
      </c>
      <c r="H39" s="34">
        <v>2.91</v>
      </c>
      <c r="I39" s="34">
        <v>191.03884541666653</v>
      </c>
      <c r="J39" s="35">
        <v>5.74</v>
      </c>
      <c r="K39" s="35">
        <v>4.4000000000000004</v>
      </c>
      <c r="L39" s="35">
        <v>0</v>
      </c>
      <c r="M39" s="35">
        <v>0</v>
      </c>
      <c r="N39" s="35">
        <v>1.02</v>
      </c>
      <c r="O39" s="35">
        <v>1.8</v>
      </c>
      <c r="P39" s="35">
        <v>0.09</v>
      </c>
      <c r="Q39" s="35">
        <v>0</v>
      </c>
      <c r="R39" s="35">
        <v>0</v>
      </c>
      <c r="S39" s="35">
        <v>0.23</v>
      </c>
      <c r="T39" s="35">
        <v>1.75</v>
      </c>
      <c r="U39" s="35">
        <v>294.44</v>
      </c>
      <c r="V39" s="35">
        <v>214.05</v>
      </c>
      <c r="W39" s="35">
        <v>30.19</v>
      </c>
      <c r="X39" s="35">
        <v>14.49</v>
      </c>
      <c r="Y39" s="35">
        <v>224.31</v>
      </c>
      <c r="Z39" s="35">
        <v>4.63</v>
      </c>
      <c r="AA39" s="35">
        <v>4841.74</v>
      </c>
      <c r="AB39" s="35">
        <v>601.79999999999995</v>
      </c>
      <c r="AC39" s="35">
        <v>5831.51</v>
      </c>
      <c r="AD39" s="35">
        <v>3.72</v>
      </c>
      <c r="AE39" s="35">
        <v>0.15</v>
      </c>
      <c r="AF39" s="35">
        <v>1.23</v>
      </c>
      <c r="AG39" s="35">
        <v>5.34</v>
      </c>
      <c r="AH39" s="35">
        <v>9.26</v>
      </c>
      <c r="AI39" s="35">
        <v>6.86</v>
      </c>
      <c r="AJ39" s="35">
        <v>0</v>
      </c>
      <c r="AK39" s="35">
        <v>1102.32</v>
      </c>
      <c r="AL39" s="35">
        <v>824.41</v>
      </c>
      <c r="AM39" s="35">
        <v>1501.94</v>
      </c>
      <c r="AN39" s="35">
        <v>1384.77</v>
      </c>
      <c r="AO39" s="35">
        <v>426.37</v>
      </c>
      <c r="AP39" s="35">
        <v>766.61</v>
      </c>
      <c r="AQ39" s="35">
        <v>219.49</v>
      </c>
      <c r="AR39" s="35">
        <v>833.04</v>
      </c>
      <c r="AS39" s="35">
        <v>309.83999999999997</v>
      </c>
      <c r="AT39" s="35">
        <v>293.17</v>
      </c>
      <c r="AU39" s="35">
        <v>506.25</v>
      </c>
      <c r="AV39" s="35">
        <v>481.59</v>
      </c>
      <c r="AW39" s="35">
        <v>266.55</v>
      </c>
      <c r="AX39" s="35">
        <v>946.04</v>
      </c>
      <c r="AY39" s="35">
        <v>0</v>
      </c>
      <c r="AZ39" s="35">
        <v>250.25</v>
      </c>
      <c r="BA39" s="35">
        <v>244.15</v>
      </c>
      <c r="BB39" s="35">
        <v>189.67</v>
      </c>
      <c r="BC39" s="35">
        <v>82.57</v>
      </c>
      <c r="BD39" s="35">
        <v>7.0000000000000007E-2</v>
      </c>
      <c r="BE39" s="35">
        <v>0.03</v>
      </c>
      <c r="BF39" s="35">
        <v>0.02</v>
      </c>
      <c r="BG39" s="35">
        <v>0.04</v>
      </c>
      <c r="BH39" s="35">
        <v>0.04</v>
      </c>
      <c r="BI39" s="35">
        <v>0.19</v>
      </c>
      <c r="BJ39" s="35">
        <v>0</v>
      </c>
      <c r="BK39" s="35">
        <v>0.94</v>
      </c>
      <c r="BL39" s="35">
        <v>0</v>
      </c>
      <c r="BM39" s="35">
        <v>0.43</v>
      </c>
      <c r="BN39" s="35">
        <v>0.02</v>
      </c>
      <c r="BO39" s="35">
        <v>0.04</v>
      </c>
      <c r="BP39" s="35">
        <v>0</v>
      </c>
      <c r="BQ39" s="35">
        <v>0.04</v>
      </c>
      <c r="BR39" s="35">
        <v>0.06</v>
      </c>
      <c r="BS39" s="35">
        <v>1.95</v>
      </c>
      <c r="BT39" s="35">
        <v>0</v>
      </c>
      <c r="BU39" s="35">
        <v>0</v>
      </c>
      <c r="BV39" s="35">
        <v>3.78</v>
      </c>
      <c r="BW39" s="35">
        <v>0.02</v>
      </c>
      <c r="BX39" s="35">
        <v>0</v>
      </c>
      <c r="BY39" s="35">
        <v>0</v>
      </c>
      <c r="BZ39" s="35">
        <v>0</v>
      </c>
      <c r="CA39" s="35">
        <v>0</v>
      </c>
      <c r="CB39" s="35">
        <v>102.51</v>
      </c>
      <c r="CC39" s="34">
        <v>57.88</v>
      </c>
      <c r="CE39" s="32">
        <v>4942.04</v>
      </c>
      <c r="CG39" s="32">
        <v>30.74</v>
      </c>
      <c r="CH39" s="32">
        <v>18.79</v>
      </c>
      <c r="CI39" s="32">
        <v>24.77</v>
      </c>
      <c r="CJ39" s="32">
        <v>2437.11</v>
      </c>
      <c r="CK39" s="32">
        <v>1509.8</v>
      </c>
      <c r="CL39" s="32">
        <v>1973.46</v>
      </c>
      <c r="CM39" s="32">
        <v>29.7</v>
      </c>
      <c r="CN39" s="32">
        <v>26.13</v>
      </c>
      <c r="CO39" s="32">
        <v>27.95</v>
      </c>
      <c r="CP39" s="32">
        <v>0</v>
      </c>
      <c r="CQ39" s="32">
        <v>0.57999999999999996</v>
      </c>
      <c r="CR39" s="32">
        <v>35.08</v>
      </c>
    </row>
    <row r="40" spans="1:96" s="32" customFormat="1">
      <c r="A40" s="32" t="str">
        <f>"2"</f>
        <v>2</v>
      </c>
      <c r="B40" s="33" t="s">
        <v>95</v>
      </c>
      <c r="C40" s="34" t="str">
        <f>"20,4"</f>
        <v>20,4</v>
      </c>
      <c r="D40" s="34">
        <v>1.35</v>
      </c>
      <c r="E40" s="34">
        <v>0</v>
      </c>
      <c r="F40" s="34">
        <v>0.13</v>
      </c>
      <c r="G40" s="34">
        <v>0.13</v>
      </c>
      <c r="H40" s="34">
        <v>9.57</v>
      </c>
      <c r="I40" s="34">
        <v>45.675803999999999</v>
      </c>
      <c r="J40" s="35">
        <v>0</v>
      </c>
      <c r="K40" s="35">
        <v>0</v>
      </c>
      <c r="L40" s="35">
        <v>0</v>
      </c>
      <c r="M40" s="35">
        <v>0</v>
      </c>
      <c r="N40" s="35">
        <v>0.22</v>
      </c>
      <c r="O40" s="35">
        <v>9.3000000000000007</v>
      </c>
      <c r="P40" s="35">
        <v>0.04</v>
      </c>
      <c r="Q40" s="35">
        <v>0</v>
      </c>
      <c r="R40" s="35">
        <v>0</v>
      </c>
      <c r="S40" s="35">
        <v>0</v>
      </c>
      <c r="T40" s="35">
        <v>0.37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65.14</v>
      </c>
      <c r="AL40" s="35">
        <v>67.8</v>
      </c>
      <c r="AM40" s="35">
        <v>103.83</v>
      </c>
      <c r="AN40" s="35">
        <v>34.43</v>
      </c>
      <c r="AO40" s="35">
        <v>20.41</v>
      </c>
      <c r="AP40" s="35">
        <v>40.82</v>
      </c>
      <c r="AQ40" s="35">
        <v>15.44</v>
      </c>
      <c r="AR40" s="35">
        <v>73.83</v>
      </c>
      <c r="AS40" s="35">
        <v>45.79</v>
      </c>
      <c r="AT40" s="35">
        <v>63.89</v>
      </c>
      <c r="AU40" s="35">
        <v>52.71</v>
      </c>
      <c r="AV40" s="35">
        <v>27.69</v>
      </c>
      <c r="AW40" s="35">
        <v>48.98</v>
      </c>
      <c r="AX40" s="35">
        <v>409.62</v>
      </c>
      <c r="AY40" s="35">
        <v>0</v>
      </c>
      <c r="AZ40" s="35">
        <v>133.46</v>
      </c>
      <c r="BA40" s="35">
        <v>58.04</v>
      </c>
      <c r="BB40" s="35">
        <v>38.51</v>
      </c>
      <c r="BC40" s="35">
        <v>30.53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0.02</v>
      </c>
      <c r="BL40" s="35">
        <v>0</v>
      </c>
      <c r="BM40" s="35">
        <v>0</v>
      </c>
      <c r="BN40" s="35">
        <v>0</v>
      </c>
      <c r="BO40" s="35">
        <v>0</v>
      </c>
      <c r="BP40" s="35">
        <v>0</v>
      </c>
      <c r="BQ40" s="35">
        <v>0</v>
      </c>
      <c r="BR40" s="35">
        <v>0</v>
      </c>
      <c r="BS40" s="35">
        <v>0.01</v>
      </c>
      <c r="BT40" s="35">
        <v>0</v>
      </c>
      <c r="BU40" s="35">
        <v>0</v>
      </c>
      <c r="BV40" s="35">
        <v>0.06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7.98</v>
      </c>
      <c r="CC40" s="34">
        <v>1.47</v>
      </c>
      <c r="CE40" s="32">
        <v>0</v>
      </c>
      <c r="CG40" s="32">
        <v>0</v>
      </c>
      <c r="CH40" s="32">
        <v>0</v>
      </c>
      <c r="CI40" s="32">
        <v>0</v>
      </c>
      <c r="CJ40" s="32">
        <v>794.13</v>
      </c>
      <c r="CK40" s="32">
        <v>305.95</v>
      </c>
      <c r="CL40" s="32">
        <v>550.04</v>
      </c>
      <c r="CM40" s="32">
        <v>6.35</v>
      </c>
      <c r="CN40" s="32">
        <v>6.35</v>
      </c>
      <c r="CO40" s="32">
        <v>6.35</v>
      </c>
      <c r="CP40" s="32">
        <v>0</v>
      </c>
      <c r="CQ40" s="32">
        <v>0</v>
      </c>
      <c r="CR40" s="32">
        <v>1.22</v>
      </c>
    </row>
    <row r="41" spans="1:96" s="32" customFormat="1">
      <c r="A41" s="32" t="str">
        <f>"3"</f>
        <v>3</v>
      </c>
      <c r="B41" s="33" t="s">
        <v>103</v>
      </c>
      <c r="C41" s="34" t="str">
        <f>"20"</f>
        <v>20</v>
      </c>
      <c r="D41" s="34">
        <v>1.32</v>
      </c>
      <c r="E41" s="34">
        <v>0</v>
      </c>
      <c r="F41" s="34">
        <v>0.24</v>
      </c>
      <c r="G41" s="34">
        <v>0.24</v>
      </c>
      <c r="H41" s="34">
        <v>8.34</v>
      </c>
      <c r="I41" s="34">
        <v>38.676000000000002</v>
      </c>
      <c r="J41" s="35">
        <v>0.04</v>
      </c>
      <c r="K41" s="35">
        <v>0</v>
      </c>
      <c r="L41" s="35">
        <v>0</v>
      </c>
      <c r="M41" s="35">
        <v>0</v>
      </c>
      <c r="N41" s="35">
        <v>0.24</v>
      </c>
      <c r="O41" s="35">
        <v>6.44</v>
      </c>
      <c r="P41" s="35">
        <v>1.66</v>
      </c>
      <c r="Q41" s="35">
        <v>0</v>
      </c>
      <c r="R41" s="35">
        <v>0</v>
      </c>
      <c r="S41" s="35">
        <v>0.2</v>
      </c>
      <c r="T41" s="35">
        <v>0.5</v>
      </c>
      <c r="U41" s="35">
        <v>122</v>
      </c>
      <c r="V41" s="35">
        <v>49</v>
      </c>
      <c r="W41" s="35">
        <v>7</v>
      </c>
      <c r="X41" s="35">
        <v>9.4</v>
      </c>
      <c r="Y41" s="35">
        <v>31.6</v>
      </c>
      <c r="Z41" s="35">
        <v>0.78</v>
      </c>
      <c r="AA41" s="35">
        <v>0</v>
      </c>
      <c r="AB41" s="35">
        <v>1</v>
      </c>
      <c r="AC41" s="35">
        <v>0.2</v>
      </c>
      <c r="AD41" s="35">
        <v>0.28000000000000003</v>
      </c>
      <c r="AE41" s="35">
        <v>0.04</v>
      </c>
      <c r="AF41" s="35">
        <v>0.02</v>
      </c>
      <c r="AG41" s="35">
        <v>0.14000000000000001</v>
      </c>
      <c r="AH41" s="35">
        <v>0.4</v>
      </c>
      <c r="AI41" s="35">
        <v>0</v>
      </c>
      <c r="AJ41" s="35">
        <v>0</v>
      </c>
      <c r="AK41" s="35">
        <v>0</v>
      </c>
      <c r="AL41" s="35">
        <v>0</v>
      </c>
      <c r="AM41" s="35">
        <v>85.4</v>
      </c>
      <c r="AN41" s="35">
        <v>44.6</v>
      </c>
      <c r="AO41" s="35">
        <v>18.600000000000001</v>
      </c>
      <c r="AP41" s="35">
        <v>39.6</v>
      </c>
      <c r="AQ41" s="35">
        <v>16</v>
      </c>
      <c r="AR41" s="35">
        <v>74.2</v>
      </c>
      <c r="AS41" s="35">
        <v>59.4</v>
      </c>
      <c r="AT41" s="35">
        <v>58.2</v>
      </c>
      <c r="AU41" s="35">
        <v>92.8</v>
      </c>
      <c r="AV41" s="35">
        <v>24.8</v>
      </c>
      <c r="AW41" s="35">
        <v>62</v>
      </c>
      <c r="AX41" s="35">
        <v>305.8</v>
      </c>
      <c r="AY41" s="35">
        <v>0</v>
      </c>
      <c r="AZ41" s="35">
        <v>105.2</v>
      </c>
      <c r="BA41" s="35">
        <v>58.2</v>
      </c>
      <c r="BB41" s="35">
        <v>36</v>
      </c>
      <c r="BC41" s="35">
        <v>26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0.03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0.02</v>
      </c>
      <c r="BT41" s="35">
        <v>0</v>
      </c>
      <c r="BU41" s="35">
        <v>0</v>
      </c>
      <c r="BV41" s="35">
        <v>0.1</v>
      </c>
      <c r="BW41" s="35">
        <v>0.02</v>
      </c>
      <c r="BX41" s="35">
        <v>0</v>
      </c>
      <c r="BY41" s="35">
        <v>0</v>
      </c>
      <c r="BZ41" s="35">
        <v>0</v>
      </c>
      <c r="CA41" s="35">
        <v>0</v>
      </c>
      <c r="CB41" s="35">
        <v>9.4</v>
      </c>
      <c r="CC41" s="34">
        <v>1.48</v>
      </c>
      <c r="CE41" s="32">
        <v>0.17</v>
      </c>
      <c r="CG41" s="32">
        <v>0</v>
      </c>
      <c r="CH41" s="32">
        <v>0</v>
      </c>
      <c r="CI41" s="32">
        <v>0</v>
      </c>
      <c r="CJ41" s="32">
        <v>0</v>
      </c>
      <c r="CK41" s="32">
        <v>0</v>
      </c>
      <c r="CL41" s="32">
        <v>0</v>
      </c>
      <c r="CM41" s="32">
        <v>0</v>
      </c>
      <c r="CN41" s="32">
        <v>0</v>
      </c>
      <c r="CO41" s="32">
        <v>0</v>
      </c>
      <c r="CP41" s="32">
        <v>0</v>
      </c>
      <c r="CQ41" s="32">
        <v>0</v>
      </c>
      <c r="CR41" s="32">
        <v>1.23</v>
      </c>
    </row>
    <row r="42" spans="1:96" s="28" customFormat="1">
      <c r="A42" s="28" t="str">
        <f>"6/10"</f>
        <v>6/10</v>
      </c>
      <c r="B42" s="29" t="s">
        <v>104</v>
      </c>
      <c r="C42" s="30" t="str">
        <f>"200"</f>
        <v>200</v>
      </c>
      <c r="D42" s="30">
        <v>1.02</v>
      </c>
      <c r="E42" s="30">
        <v>0</v>
      </c>
      <c r="F42" s="30">
        <v>0.06</v>
      </c>
      <c r="G42" s="30">
        <v>0.06</v>
      </c>
      <c r="H42" s="30">
        <v>18.29</v>
      </c>
      <c r="I42" s="30">
        <v>69.016159999999999</v>
      </c>
      <c r="J42" s="31">
        <v>0.02</v>
      </c>
      <c r="K42" s="31">
        <v>0</v>
      </c>
      <c r="L42" s="31">
        <v>0</v>
      </c>
      <c r="M42" s="31">
        <v>0</v>
      </c>
      <c r="N42" s="31">
        <v>14.3</v>
      </c>
      <c r="O42" s="31">
        <v>0.56999999999999995</v>
      </c>
      <c r="P42" s="31">
        <v>3.42</v>
      </c>
      <c r="Q42" s="31">
        <v>0</v>
      </c>
      <c r="R42" s="31">
        <v>0</v>
      </c>
      <c r="S42" s="31">
        <v>0.3</v>
      </c>
      <c r="T42" s="31">
        <v>0.81</v>
      </c>
      <c r="U42" s="31">
        <v>3.42</v>
      </c>
      <c r="V42" s="31">
        <v>340.11</v>
      </c>
      <c r="W42" s="31">
        <v>31.19</v>
      </c>
      <c r="X42" s="31">
        <v>19.95</v>
      </c>
      <c r="Y42" s="31">
        <v>27.16</v>
      </c>
      <c r="Z42" s="31">
        <v>0.64</v>
      </c>
      <c r="AA42" s="31">
        <v>0</v>
      </c>
      <c r="AB42" s="31">
        <v>630</v>
      </c>
      <c r="AC42" s="31">
        <v>116.6</v>
      </c>
      <c r="AD42" s="31">
        <v>1.1000000000000001</v>
      </c>
      <c r="AE42" s="31">
        <v>0.02</v>
      </c>
      <c r="AF42" s="31">
        <v>0.04</v>
      </c>
      <c r="AG42" s="31">
        <v>0.51</v>
      </c>
      <c r="AH42" s="31">
        <v>0.78</v>
      </c>
      <c r="AI42" s="31">
        <v>0.32</v>
      </c>
      <c r="AJ42" s="31">
        <v>0</v>
      </c>
      <c r="AK42" s="31">
        <v>0.01</v>
      </c>
      <c r="AL42" s="31">
        <v>0.01</v>
      </c>
      <c r="AM42" s="31">
        <v>0.01</v>
      </c>
      <c r="AN42" s="31">
        <v>0.02</v>
      </c>
      <c r="AO42" s="31">
        <v>0</v>
      </c>
      <c r="AP42" s="31">
        <v>0.01</v>
      </c>
      <c r="AQ42" s="31">
        <v>0</v>
      </c>
      <c r="AR42" s="31">
        <v>0.01</v>
      </c>
      <c r="AS42" s="31">
        <v>0.01</v>
      </c>
      <c r="AT42" s="31">
        <v>0.01</v>
      </c>
      <c r="AU42" s="31">
        <v>0.06</v>
      </c>
      <c r="AV42" s="31">
        <v>0</v>
      </c>
      <c r="AW42" s="31">
        <v>0.01</v>
      </c>
      <c r="AX42" s="31">
        <v>0.03</v>
      </c>
      <c r="AY42" s="31">
        <v>0</v>
      </c>
      <c r="AZ42" s="31">
        <v>0.02</v>
      </c>
      <c r="BA42" s="31">
        <v>0.01</v>
      </c>
      <c r="BB42" s="31">
        <v>0.01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0.01</v>
      </c>
      <c r="BT42" s="31">
        <v>0</v>
      </c>
      <c r="BU42" s="31">
        <v>0</v>
      </c>
      <c r="BV42" s="31">
        <v>0.01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214.01</v>
      </c>
      <c r="CC42" s="30">
        <v>4.8</v>
      </c>
      <c r="CE42" s="28">
        <v>105</v>
      </c>
      <c r="CG42" s="28">
        <v>0.72</v>
      </c>
      <c r="CH42" s="28">
        <v>0.72</v>
      </c>
      <c r="CI42" s="28">
        <v>0.72</v>
      </c>
      <c r="CJ42" s="28">
        <v>77.08</v>
      </c>
      <c r="CK42" s="28">
        <v>30.37</v>
      </c>
      <c r="CL42" s="28">
        <v>53.73</v>
      </c>
      <c r="CM42" s="28">
        <v>7.7</v>
      </c>
      <c r="CN42" s="28">
        <v>4.55</v>
      </c>
      <c r="CO42" s="28">
        <v>6.12</v>
      </c>
      <c r="CP42" s="28">
        <v>5</v>
      </c>
      <c r="CQ42" s="28">
        <v>0</v>
      </c>
      <c r="CR42" s="28">
        <v>2.91</v>
      </c>
    </row>
    <row r="43" spans="1:96" s="36" customFormat="1" ht="11.4">
      <c r="B43" s="37" t="s">
        <v>113</v>
      </c>
      <c r="C43" s="38"/>
      <c r="D43" s="38">
        <v>26.83</v>
      </c>
      <c r="E43" s="38">
        <v>11.82</v>
      </c>
      <c r="F43" s="38">
        <v>30.87</v>
      </c>
      <c r="G43" s="38">
        <v>20.23</v>
      </c>
      <c r="H43" s="38">
        <v>109.11</v>
      </c>
      <c r="I43" s="38">
        <v>803.47</v>
      </c>
      <c r="J43" s="39">
        <v>10.14</v>
      </c>
      <c r="K43" s="39">
        <v>12.62</v>
      </c>
      <c r="L43" s="39">
        <v>0</v>
      </c>
      <c r="M43" s="39">
        <v>0</v>
      </c>
      <c r="N43" s="39">
        <v>28.23</v>
      </c>
      <c r="O43" s="39">
        <v>69.209999999999994</v>
      </c>
      <c r="P43" s="39">
        <v>11.66</v>
      </c>
      <c r="Q43" s="39">
        <v>0</v>
      </c>
      <c r="R43" s="39">
        <v>0</v>
      </c>
      <c r="S43" s="39">
        <v>1.32</v>
      </c>
      <c r="T43" s="39">
        <v>8.8800000000000008</v>
      </c>
      <c r="U43" s="39">
        <v>1461.97</v>
      </c>
      <c r="V43" s="39">
        <v>1337.13</v>
      </c>
      <c r="W43" s="39">
        <v>140.82</v>
      </c>
      <c r="X43" s="39">
        <v>98.15</v>
      </c>
      <c r="Y43" s="39">
        <v>446.84</v>
      </c>
      <c r="Z43" s="39">
        <v>9.1</v>
      </c>
      <c r="AA43" s="39">
        <v>4855.54</v>
      </c>
      <c r="AB43" s="39">
        <v>2763.04</v>
      </c>
      <c r="AC43" s="39">
        <v>6289.61</v>
      </c>
      <c r="AD43" s="39">
        <v>11.96</v>
      </c>
      <c r="AE43" s="39">
        <v>0.38</v>
      </c>
      <c r="AF43" s="39">
        <v>1.4</v>
      </c>
      <c r="AG43" s="39">
        <v>7.74</v>
      </c>
      <c r="AH43" s="39">
        <v>14.55</v>
      </c>
      <c r="AI43" s="39">
        <v>15.37</v>
      </c>
      <c r="AJ43" s="39">
        <v>0</v>
      </c>
      <c r="AK43" s="39">
        <v>1577.27</v>
      </c>
      <c r="AL43" s="39">
        <v>1278.5899999999999</v>
      </c>
      <c r="AM43" s="39">
        <v>2361.25</v>
      </c>
      <c r="AN43" s="39">
        <v>1825.87</v>
      </c>
      <c r="AO43" s="39">
        <v>609.62</v>
      </c>
      <c r="AP43" s="39">
        <v>1156.25</v>
      </c>
      <c r="AQ43" s="39">
        <v>352.19</v>
      </c>
      <c r="AR43" s="39">
        <v>1403.51</v>
      </c>
      <c r="AS43" s="39">
        <v>756.29</v>
      </c>
      <c r="AT43" s="39">
        <v>887.48</v>
      </c>
      <c r="AU43" s="39">
        <v>1289.3699999999999</v>
      </c>
      <c r="AV43" s="39">
        <v>715.21</v>
      </c>
      <c r="AW43" s="39">
        <v>704.34</v>
      </c>
      <c r="AX43" s="39">
        <v>4163.51</v>
      </c>
      <c r="AY43" s="39">
        <v>0</v>
      </c>
      <c r="AZ43" s="39">
        <v>1202.25</v>
      </c>
      <c r="BA43" s="39">
        <v>786.53</v>
      </c>
      <c r="BB43" s="39">
        <v>516.75</v>
      </c>
      <c r="BC43" s="39">
        <v>299.99</v>
      </c>
      <c r="BD43" s="39">
        <v>0.17</v>
      </c>
      <c r="BE43" s="39">
        <v>0.08</v>
      </c>
      <c r="BF43" s="39">
        <v>0.04</v>
      </c>
      <c r="BG43" s="39">
        <v>0.1</v>
      </c>
      <c r="BH43" s="39">
        <v>0.11</v>
      </c>
      <c r="BI43" s="39">
        <v>0.51</v>
      </c>
      <c r="BJ43" s="39">
        <v>0</v>
      </c>
      <c r="BK43" s="39">
        <v>2.74</v>
      </c>
      <c r="BL43" s="39">
        <v>0</v>
      </c>
      <c r="BM43" s="39">
        <v>1.19</v>
      </c>
      <c r="BN43" s="39">
        <v>0.06</v>
      </c>
      <c r="BO43" s="39">
        <v>0.13</v>
      </c>
      <c r="BP43" s="39">
        <v>0</v>
      </c>
      <c r="BQ43" s="39">
        <v>0.1</v>
      </c>
      <c r="BR43" s="39">
        <v>0.16</v>
      </c>
      <c r="BS43" s="39">
        <v>5.57</v>
      </c>
      <c r="BT43" s="39">
        <v>0</v>
      </c>
      <c r="BU43" s="39">
        <v>0</v>
      </c>
      <c r="BV43" s="39">
        <v>11.48</v>
      </c>
      <c r="BW43" s="39">
        <v>0.05</v>
      </c>
      <c r="BX43" s="39">
        <v>0</v>
      </c>
      <c r="BY43" s="39">
        <v>0</v>
      </c>
      <c r="BZ43" s="39">
        <v>0</v>
      </c>
      <c r="CA43" s="39">
        <v>0</v>
      </c>
      <c r="CB43" s="39">
        <v>727.98</v>
      </c>
      <c r="CC43" s="38">
        <f>SUM($CC$35:$CC$42)</f>
        <v>116.93</v>
      </c>
      <c r="CD43" s="36">
        <f>$I$43/$I$47*100</f>
        <v>28.727573064079003</v>
      </c>
      <c r="CE43" s="36">
        <v>5316.05</v>
      </c>
      <c r="CG43" s="36">
        <v>135.61000000000001</v>
      </c>
      <c r="CH43" s="36">
        <v>79.47</v>
      </c>
      <c r="CI43" s="36">
        <v>107.54</v>
      </c>
      <c r="CJ43" s="36">
        <v>5708.35</v>
      </c>
      <c r="CK43" s="36">
        <v>3072.28</v>
      </c>
      <c r="CL43" s="36">
        <v>4390.3100000000004</v>
      </c>
      <c r="CM43" s="36">
        <v>109.02</v>
      </c>
      <c r="CN43" s="36">
        <v>71.459999999999994</v>
      </c>
      <c r="CO43" s="36">
        <v>90.27</v>
      </c>
      <c r="CP43" s="36">
        <v>7</v>
      </c>
      <c r="CQ43" s="36">
        <v>2.75</v>
      </c>
    </row>
    <row r="44" spans="1:96">
      <c r="B44" s="27" t="s">
        <v>114</v>
      </c>
      <c r="C44" s="16"/>
      <c r="D44" s="16"/>
      <c r="E44" s="16"/>
      <c r="F44" s="16"/>
      <c r="G44" s="16"/>
      <c r="H44" s="16"/>
      <c r="I44" s="16"/>
    </row>
    <row r="45" spans="1:96" s="28" customFormat="1" ht="24">
      <c r="A45" s="28" t="str">
        <f>"11/1"</f>
        <v>11/1</v>
      </c>
      <c r="B45" s="29" t="s">
        <v>107</v>
      </c>
      <c r="C45" s="30" t="str">
        <f>"200"</f>
        <v>200</v>
      </c>
      <c r="D45" s="30">
        <v>5.8</v>
      </c>
      <c r="E45" s="30">
        <v>5.8</v>
      </c>
      <c r="F45" s="30">
        <v>5</v>
      </c>
      <c r="G45" s="30">
        <v>0</v>
      </c>
      <c r="H45" s="30">
        <v>9.6</v>
      </c>
      <c r="I45" s="30">
        <v>105.28</v>
      </c>
      <c r="J45" s="31">
        <v>3.4</v>
      </c>
      <c r="K45" s="31">
        <v>0</v>
      </c>
      <c r="L45" s="31">
        <v>0</v>
      </c>
      <c r="M45" s="31">
        <v>0</v>
      </c>
      <c r="N45" s="31">
        <v>9.6</v>
      </c>
      <c r="O45" s="31">
        <v>0</v>
      </c>
      <c r="P45" s="31">
        <v>0</v>
      </c>
      <c r="Q45" s="31">
        <v>0</v>
      </c>
      <c r="R45" s="31">
        <v>0</v>
      </c>
      <c r="S45" s="31">
        <v>0.2</v>
      </c>
      <c r="T45" s="31">
        <v>1.4</v>
      </c>
      <c r="U45" s="31">
        <v>100</v>
      </c>
      <c r="V45" s="31">
        <v>292</v>
      </c>
      <c r="W45" s="31">
        <v>240</v>
      </c>
      <c r="X45" s="31">
        <v>28</v>
      </c>
      <c r="Y45" s="31">
        <v>180</v>
      </c>
      <c r="Z45" s="31">
        <v>0.2</v>
      </c>
      <c r="AA45" s="31">
        <v>40</v>
      </c>
      <c r="AB45" s="31">
        <v>20</v>
      </c>
      <c r="AC45" s="31">
        <v>44</v>
      </c>
      <c r="AD45" s="31">
        <v>0</v>
      </c>
      <c r="AE45" s="31">
        <v>0.08</v>
      </c>
      <c r="AF45" s="31">
        <v>0.3</v>
      </c>
      <c r="AG45" s="31">
        <v>0.2</v>
      </c>
      <c r="AH45" s="31">
        <v>1.6</v>
      </c>
      <c r="AI45" s="31">
        <v>2.6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178</v>
      </c>
      <c r="CC45" s="30">
        <v>44.4</v>
      </c>
      <c r="CE45" s="28">
        <v>43.33</v>
      </c>
      <c r="CG45" s="28">
        <v>18</v>
      </c>
      <c r="CH45" s="28">
        <v>4</v>
      </c>
      <c r="CI45" s="28">
        <v>11</v>
      </c>
      <c r="CJ45" s="28">
        <v>1150</v>
      </c>
      <c r="CK45" s="28">
        <v>420</v>
      </c>
      <c r="CL45" s="28">
        <v>785</v>
      </c>
      <c r="CM45" s="28">
        <v>26</v>
      </c>
      <c r="CN45" s="28">
        <v>6</v>
      </c>
      <c r="CO45" s="28">
        <v>16</v>
      </c>
      <c r="CP45" s="28">
        <v>0</v>
      </c>
      <c r="CQ45" s="28">
        <v>0</v>
      </c>
      <c r="CR45" s="28">
        <v>37</v>
      </c>
    </row>
    <row r="46" spans="1:96" s="36" customFormat="1" ht="11.4">
      <c r="B46" s="37" t="s">
        <v>115</v>
      </c>
      <c r="C46" s="38"/>
      <c r="D46" s="38">
        <v>5.8</v>
      </c>
      <c r="E46" s="38">
        <v>5.8</v>
      </c>
      <c r="F46" s="38">
        <v>5</v>
      </c>
      <c r="G46" s="38">
        <v>0</v>
      </c>
      <c r="H46" s="38">
        <v>9.6</v>
      </c>
      <c r="I46" s="38">
        <v>105.28</v>
      </c>
      <c r="J46" s="39">
        <v>3.4</v>
      </c>
      <c r="K46" s="39">
        <v>0</v>
      </c>
      <c r="L46" s="39">
        <v>0</v>
      </c>
      <c r="M46" s="39">
        <v>0</v>
      </c>
      <c r="N46" s="39">
        <v>9.6</v>
      </c>
      <c r="O46" s="39">
        <v>0</v>
      </c>
      <c r="P46" s="39">
        <v>0</v>
      </c>
      <c r="Q46" s="39">
        <v>0</v>
      </c>
      <c r="R46" s="39">
        <v>0</v>
      </c>
      <c r="S46" s="39">
        <v>0.2</v>
      </c>
      <c r="T46" s="39">
        <v>1.4</v>
      </c>
      <c r="U46" s="39">
        <v>100</v>
      </c>
      <c r="V46" s="39">
        <v>292</v>
      </c>
      <c r="W46" s="39">
        <v>240</v>
      </c>
      <c r="X46" s="39">
        <v>28</v>
      </c>
      <c r="Y46" s="39">
        <v>180</v>
      </c>
      <c r="Z46" s="39">
        <v>0.2</v>
      </c>
      <c r="AA46" s="39">
        <v>40</v>
      </c>
      <c r="AB46" s="39">
        <v>20</v>
      </c>
      <c r="AC46" s="39">
        <v>44</v>
      </c>
      <c r="AD46" s="39">
        <v>0</v>
      </c>
      <c r="AE46" s="39">
        <v>0.08</v>
      </c>
      <c r="AF46" s="39">
        <v>0.3</v>
      </c>
      <c r="AG46" s="39">
        <v>0.2</v>
      </c>
      <c r="AH46" s="39">
        <v>1.6</v>
      </c>
      <c r="AI46" s="39">
        <v>2.6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39">
        <v>0</v>
      </c>
      <c r="CB46" s="39">
        <v>178</v>
      </c>
      <c r="CC46" s="38">
        <f>SUM($CC$44:$CC$45)</f>
        <v>44.4</v>
      </c>
      <c r="CD46" s="36">
        <f>$I$46/$I$47*100</f>
        <v>3.7642213053209668</v>
      </c>
      <c r="CE46" s="36">
        <v>43.33</v>
      </c>
      <c r="CG46" s="36">
        <v>18</v>
      </c>
      <c r="CH46" s="36">
        <v>4</v>
      </c>
      <c r="CI46" s="36">
        <v>11</v>
      </c>
      <c r="CJ46" s="36">
        <v>1150</v>
      </c>
      <c r="CK46" s="36">
        <v>420</v>
      </c>
      <c r="CL46" s="36">
        <v>785</v>
      </c>
      <c r="CM46" s="36">
        <v>26</v>
      </c>
      <c r="CN46" s="36">
        <v>6</v>
      </c>
      <c r="CO46" s="36">
        <v>16</v>
      </c>
      <c r="CP46" s="36">
        <v>0</v>
      </c>
      <c r="CQ46" s="36">
        <v>0</v>
      </c>
    </row>
    <row r="47" spans="1:96" s="36" customFormat="1" ht="11.4" hidden="1">
      <c r="B47" s="37" t="s">
        <v>116</v>
      </c>
      <c r="C47" s="38"/>
      <c r="D47" s="38">
        <v>95.45</v>
      </c>
      <c r="E47" s="38">
        <v>46.3</v>
      </c>
      <c r="F47" s="38">
        <v>102.7</v>
      </c>
      <c r="G47" s="38">
        <v>43.82</v>
      </c>
      <c r="H47" s="38">
        <v>383.42</v>
      </c>
      <c r="I47" s="38">
        <v>2796.86</v>
      </c>
      <c r="J47" s="39">
        <v>47.82</v>
      </c>
      <c r="K47" s="39">
        <v>22.76</v>
      </c>
      <c r="L47" s="39">
        <v>0</v>
      </c>
      <c r="M47" s="39">
        <v>0</v>
      </c>
      <c r="N47" s="39">
        <v>104.57</v>
      </c>
      <c r="O47" s="39">
        <v>249.28</v>
      </c>
      <c r="P47" s="39">
        <v>29.57</v>
      </c>
      <c r="Q47" s="39">
        <v>0</v>
      </c>
      <c r="R47" s="39">
        <v>0</v>
      </c>
      <c r="S47" s="39">
        <v>4.07</v>
      </c>
      <c r="T47" s="39">
        <v>28.63</v>
      </c>
      <c r="U47" s="39">
        <v>4435.5</v>
      </c>
      <c r="V47" s="39">
        <v>3711.39</v>
      </c>
      <c r="W47" s="39">
        <v>1257.0899999999999</v>
      </c>
      <c r="X47" s="39">
        <v>390.84</v>
      </c>
      <c r="Y47" s="39">
        <v>1801.4</v>
      </c>
      <c r="Z47" s="39">
        <v>22.43</v>
      </c>
      <c r="AA47" s="39">
        <v>9491.11</v>
      </c>
      <c r="AB47" s="39">
        <v>5372.12</v>
      </c>
      <c r="AC47" s="39">
        <v>12271.28</v>
      </c>
      <c r="AD47" s="39">
        <v>24.77</v>
      </c>
      <c r="AE47" s="39">
        <v>1.32</v>
      </c>
      <c r="AF47" s="39">
        <v>3.67</v>
      </c>
      <c r="AG47" s="39">
        <v>17.03</v>
      </c>
      <c r="AH47" s="39">
        <v>40.270000000000003</v>
      </c>
      <c r="AI47" s="39">
        <v>35.82</v>
      </c>
      <c r="AJ47" s="39">
        <v>0</v>
      </c>
      <c r="AK47" s="39">
        <v>4817.22</v>
      </c>
      <c r="AL47" s="39">
        <v>3910.84</v>
      </c>
      <c r="AM47" s="39">
        <v>6895.63</v>
      </c>
      <c r="AN47" s="39">
        <v>4898.97</v>
      </c>
      <c r="AO47" s="39">
        <v>1709.91</v>
      </c>
      <c r="AP47" s="39">
        <v>3326.35</v>
      </c>
      <c r="AQ47" s="39">
        <v>1225.96</v>
      </c>
      <c r="AR47" s="39">
        <v>4324.4399999999996</v>
      </c>
      <c r="AS47" s="39">
        <v>2383.3200000000002</v>
      </c>
      <c r="AT47" s="39">
        <v>2987.26</v>
      </c>
      <c r="AU47" s="39">
        <v>3942.36</v>
      </c>
      <c r="AV47" s="39">
        <v>2228.27</v>
      </c>
      <c r="AW47" s="39">
        <v>2654.38</v>
      </c>
      <c r="AX47" s="39">
        <v>14209.18</v>
      </c>
      <c r="AY47" s="39">
        <v>0</v>
      </c>
      <c r="AZ47" s="39">
        <v>4603.99</v>
      </c>
      <c r="BA47" s="39">
        <v>2737.26</v>
      </c>
      <c r="BB47" s="39">
        <v>2359.94</v>
      </c>
      <c r="BC47" s="39">
        <v>1153.1300000000001</v>
      </c>
      <c r="BD47" s="39">
        <v>0.95</v>
      </c>
      <c r="BE47" s="39">
        <v>0.46</v>
      </c>
      <c r="BF47" s="39">
        <v>0.34</v>
      </c>
      <c r="BG47" s="39">
        <v>0.87</v>
      </c>
      <c r="BH47" s="39">
        <v>0.93</v>
      </c>
      <c r="BI47" s="39">
        <v>3.49</v>
      </c>
      <c r="BJ47" s="39">
        <v>0.08</v>
      </c>
      <c r="BK47" s="39">
        <v>13.05</v>
      </c>
      <c r="BL47" s="39">
        <v>0.05</v>
      </c>
      <c r="BM47" s="39">
        <v>4.79</v>
      </c>
      <c r="BN47" s="39">
        <v>0.16</v>
      </c>
      <c r="BO47" s="39">
        <v>0.22</v>
      </c>
      <c r="BP47" s="39">
        <v>0</v>
      </c>
      <c r="BQ47" s="39">
        <v>0.65</v>
      </c>
      <c r="BR47" s="39">
        <v>0.99</v>
      </c>
      <c r="BS47" s="39">
        <v>18.309999999999999</v>
      </c>
      <c r="BT47" s="39">
        <v>0</v>
      </c>
      <c r="BU47" s="39">
        <v>0</v>
      </c>
      <c r="BV47" s="39">
        <v>23.54</v>
      </c>
      <c r="BW47" s="39">
        <v>0.18</v>
      </c>
      <c r="BX47" s="39">
        <v>0</v>
      </c>
      <c r="BY47" s="39">
        <v>0</v>
      </c>
      <c r="BZ47" s="39">
        <v>0</v>
      </c>
      <c r="CA47" s="39">
        <v>0</v>
      </c>
      <c r="CB47" s="39">
        <v>2578.0100000000002</v>
      </c>
      <c r="CC47" s="38">
        <v>430.00000000000006</v>
      </c>
      <c r="CE47" s="36">
        <v>10386.459999999999</v>
      </c>
      <c r="CG47" s="36">
        <v>398.29</v>
      </c>
      <c r="CH47" s="36">
        <v>207.97</v>
      </c>
      <c r="CI47" s="36">
        <v>303.13</v>
      </c>
      <c r="CJ47" s="36">
        <v>23805.27</v>
      </c>
      <c r="CK47" s="36">
        <v>11622.21</v>
      </c>
      <c r="CL47" s="36">
        <v>17713.740000000002</v>
      </c>
      <c r="CM47" s="36">
        <v>398.42</v>
      </c>
      <c r="CN47" s="36">
        <v>241.24</v>
      </c>
      <c r="CO47" s="36">
        <v>319.89</v>
      </c>
      <c r="CP47" s="36">
        <v>33.72</v>
      </c>
      <c r="CQ47" s="36">
        <v>7.15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117</v>
      </c>
      <c r="C49" s="16"/>
      <c r="D49" s="16">
        <v>14</v>
      </c>
      <c r="E49" s="16"/>
      <c r="F49" s="16">
        <v>34</v>
      </c>
      <c r="G49" s="16"/>
      <c r="H49" s="16">
        <v>52</v>
      </c>
      <c r="I49" s="16"/>
    </row>
    <row r="50" spans="1:81">
      <c r="A50" s="85" t="s">
        <v>150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</row>
    <row r="51" spans="1:81">
      <c r="C51" s="16"/>
      <c r="D51" s="16"/>
      <c r="E51" s="16"/>
      <c r="F51" s="16"/>
      <c r="G51" s="16"/>
      <c r="H51" s="16"/>
      <c r="I51" s="16"/>
    </row>
    <row r="52" spans="1:81">
      <c r="C52" s="16"/>
      <c r="D52" s="16"/>
      <c r="E52" s="16"/>
      <c r="F52" s="16"/>
      <c r="G52" s="16"/>
      <c r="H52" s="16"/>
      <c r="I52" s="16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A50:CC50"/>
    <mergeCell ref="A28:XFD28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119</v>
      </c>
      <c r="B1" s="42" t="s">
        <v>86</v>
      </c>
      <c r="C1" s="43"/>
      <c r="D1" s="44"/>
      <c r="E1" s="41" t="s">
        <v>120</v>
      </c>
      <c r="F1" s="45"/>
      <c r="I1" s="41" t="s">
        <v>121</v>
      </c>
      <c r="J1" s="46" t="s">
        <v>118</v>
      </c>
    </row>
    <row r="2" spans="1:10" ht="7.5" customHeight="1" thickBot="1"/>
    <row r="3" spans="1:10" ht="15" thickBot="1">
      <c r="A3" s="47" t="s">
        <v>122</v>
      </c>
      <c r="B3" s="48" t="s">
        <v>123</v>
      </c>
      <c r="C3" s="48" t="s">
        <v>124</v>
      </c>
      <c r="D3" s="48" t="s">
        <v>125</v>
      </c>
      <c r="E3" s="48" t="s">
        <v>6</v>
      </c>
      <c r="F3" s="48" t="s">
        <v>126</v>
      </c>
      <c r="G3" s="48" t="s">
        <v>127</v>
      </c>
      <c r="H3" s="48" t="s">
        <v>128</v>
      </c>
      <c r="I3" s="48" t="s">
        <v>129</v>
      </c>
      <c r="J3" s="49" t="s">
        <v>130</v>
      </c>
    </row>
    <row r="4" spans="1:10">
      <c r="A4" s="50" t="s">
        <v>131</v>
      </c>
      <c r="B4" s="51" t="s">
        <v>132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8"/>
      <c r="D5" s="59"/>
      <c r="E5" s="60"/>
      <c r="F5" s="61"/>
      <c r="G5" s="60"/>
      <c r="H5" s="60"/>
      <c r="I5" s="60"/>
      <c r="J5" s="62"/>
    </row>
    <row r="6" spans="1:10">
      <c r="A6" s="57"/>
      <c r="B6" s="63" t="s">
        <v>133</v>
      </c>
      <c r="C6" s="58"/>
      <c r="D6" s="59"/>
      <c r="E6" s="60"/>
      <c r="F6" s="61"/>
      <c r="G6" s="60"/>
      <c r="H6" s="60"/>
      <c r="I6" s="60"/>
      <c r="J6" s="62"/>
    </row>
    <row r="7" spans="1:10">
      <c r="A7" s="57"/>
      <c r="B7" s="63" t="s">
        <v>134</v>
      </c>
      <c r="C7" s="58"/>
      <c r="D7" s="59"/>
      <c r="E7" s="60"/>
      <c r="F7" s="61"/>
      <c r="G7" s="60"/>
      <c r="H7" s="60"/>
      <c r="I7" s="60"/>
      <c r="J7" s="62"/>
    </row>
    <row r="8" spans="1:10">
      <c r="A8" s="57"/>
      <c r="B8" s="63" t="s">
        <v>135</v>
      </c>
      <c r="C8" s="58"/>
      <c r="D8" s="59"/>
      <c r="E8" s="60"/>
      <c r="F8" s="61"/>
      <c r="G8" s="60"/>
      <c r="H8" s="60"/>
      <c r="I8" s="60"/>
      <c r="J8" s="62"/>
    </row>
    <row r="9" spans="1:10">
      <c r="A9" s="57"/>
      <c r="B9" s="58"/>
      <c r="C9" s="58"/>
      <c r="D9" s="59"/>
      <c r="E9" s="60"/>
      <c r="F9" s="61"/>
      <c r="G9" s="60"/>
      <c r="H9" s="60"/>
      <c r="I9" s="60"/>
      <c r="J9" s="62"/>
    </row>
    <row r="10" spans="1:10" ht="15" thickBot="1">
      <c r="A10" s="64"/>
      <c r="B10" s="65"/>
      <c r="C10" s="65"/>
      <c r="D10" s="66"/>
      <c r="E10" s="67"/>
      <c r="F10" s="68"/>
      <c r="G10" s="67"/>
      <c r="H10" s="67"/>
      <c r="I10" s="67"/>
      <c r="J10" s="69"/>
    </row>
    <row r="11" spans="1:10">
      <c r="A11" s="50" t="s">
        <v>136</v>
      </c>
      <c r="B11" s="70" t="s">
        <v>135</v>
      </c>
      <c r="C11" s="52"/>
      <c r="D11" s="53"/>
      <c r="E11" s="54"/>
      <c r="F11" s="55"/>
      <c r="G11" s="54"/>
      <c r="H11" s="54"/>
      <c r="I11" s="54"/>
      <c r="J11" s="56"/>
    </row>
    <row r="12" spans="1:10">
      <c r="A12" s="57"/>
      <c r="B12" s="58"/>
      <c r="C12" s="58"/>
      <c r="D12" s="59"/>
      <c r="E12" s="60"/>
      <c r="F12" s="61"/>
      <c r="G12" s="60"/>
      <c r="H12" s="60"/>
      <c r="I12" s="60"/>
      <c r="J12" s="62"/>
    </row>
    <row r="13" spans="1:10" ht="15" thickBot="1">
      <c r="A13" s="64"/>
      <c r="B13" s="65"/>
      <c r="C13" s="65"/>
      <c r="D13" s="66"/>
      <c r="E13" s="67"/>
      <c r="F13" s="68"/>
      <c r="G13" s="67"/>
      <c r="H13" s="67"/>
      <c r="I13" s="67"/>
      <c r="J13" s="69"/>
    </row>
    <row r="14" spans="1:10">
      <c r="A14" s="57" t="s">
        <v>137</v>
      </c>
      <c r="B14" s="71" t="s">
        <v>138</v>
      </c>
      <c r="C14" s="72"/>
      <c r="D14" s="73"/>
      <c r="E14" s="74"/>
      <c r="F14" s="75"/>
      <c r="G14" s="74"/>
      <c r="H14" s="74"/>
      <c r="I14" s="74"/>
      <c r="J14" s="76"/>
    </row>
    <row r="15" spans="1:10">
      <c r="A15" s="57"/>
      <c r="B15" s="63" t="s">
        <v>139</v>
      </c>
      <c r="C15" s="58"/>
      <c r="D15" s="59"/>
      <c r="E15" s="60"/>
      <c r="F15" s="61"/>
      <c r="G15" s="60"/>
      <c r="H15" s="60"/>
      <c r="I15" s="60"/>
      <c r="J15" s="62"/>
    </row>
    <row r="16" spans="1:10">
      <c r="A16" s="57"/>
      <c r="B16" s="63" t="s">
        <v>140</v>
      </c>
      <c r="C16" s="58"/>
      <c r="D16" s="59"/>
      <c r="E16" s="60"/>
      <c r="F16" s="61"/>
      <c r="G16" s="60"/>
      <c r="H16" s="60"/>
      <c r="I16" s="60"/>
      <c r="J16" s="62"/>
    </row>
    <row r="17" spans="1:10">
      <c r="A17" s="57"/>
      <c r="B17" s="63" t="s">
        <v>141</v>
      </c>
      <c r="C17" s="58"/>
      <c r="D17" s="59"/>
      <c r="E17" s="60"/>
      <c r="F17" s="61"/>
      <c r="G17" s="60"/>
      <c r="H17" s="60"/>
      <c r="I17" s="60"/>
      <c r="J17" s="62"/>
    </row>
    <row r="18" spans="1:10">
      <c r="A18" s="57"/>
      <c r="B18" s="63" t="s">
        <v>142</v>
      </c>
      <c r="C18" s="58"/>
      <c r="D18" s="59"/>
      <c r="E18" s="60"/>
      <c r="F18" s="61"/>
      <c r="G18" s="60"/>
      <c r="H18" s="60"/>
      <c r="I18" s="60"/>
      <c r="J18" s="62"/>
    </row>
    <row r="19" spans="1:10">
      <c r="A19" s="57"/>
      <c r="B19" s="63" t="s">
        <v>143</v>
      </c>
      <c r="C19" s="58"/>
      <c r="D19" s="59"/>
      <c r="E19" s="60"/>
      <c r="F19" s="61"/>
      <c r="G19" s="60"/>
      <c r="H19" s="60"/>
      <c r="I19" s="60"/>
      <c r="J19" s="62"/>
    </row>
    <row r="20" spans="1:10">
      <c r="A20" s="57"/>
      <c r="B20" s="63" t="s">
        <v>144</v>
      </c>
      <c r="C20" s="58"/>
      <c r="D20" s="59"/>
      <c r="E20" s="60"/>
      <c r="F20" s="61"/>
      <c r="G20" s="60"/>
      <c r="H20" s="60"/>
      <c r="I20" s="60"/>
      <c r="J20" s="62"/>
    </row>
    <row r="21" spans="1:10">
      <c r="A21" s="57"/>
      <c r="B21" s="77"/>
      <c r="C21" s="77"/>
      <c r="D21" s="78"/>
      <c r="E21" s="79"/>
      <c r="F21" s="80"/>
      <c r="G21" s="79"/>
      <c r="H21" s="79"/>
      <c r="I21" s="79"/>
      <c r="J21" s="81"/>
    </row>
    <row r="22" spans="1:10" ht="15" thickBot="1">
      <c r="A22" s="64"/>
      <c r="B22" s="65"/>
      <c r="C22" s="65"/>
      <c r="D22" s="66"/>
      <c r="E22" s="67"/>
      <c r="F22" s="68"/>
      <c r="G22" s="67"/>
      <c r="H22" s="67"/>
      <c r="I22" s="67"/>
      <c r="J22" s="69"/>
    </row>
    <row r="23" spans="1:10" ht="28.8">
      <c r="A23" s="50" t="s">
        <v>106</v>
      </c>
      <c r="B23" s="70" t="s">
        <v>145</v>
      </c>
      <c r="C23" s="84" t="s">
        <v>149</v>
      </c>
      <c r="D23" s="53" t="s">
        <v>107</v>
      </c>
      <c r="E23" s="54">
        <v>200</v>
      </c>
      <c r="F23" s="55">
        <v>44.4</v>
      </c>
      <c r="G23" s="54">
        <v>105.28</v>
      </c>
      <c r="H23" s="54">
        <v>5.8</v>
      </c>
      <c r="I23" s="54">
        <v>5</v>
      </c>
      <c r="J23" s="56">
        <v>9.6</v>
      </c>
    </row>
    <row r="24" spans="1:10">
      <c r="A24" s="57"/>
      <c r="B24" s="82" t="s">
        <v>142</v>
      </c>
      <c r="C24" s="58"/>
      <c r="D24" s="59"/>
      <c r="E24" s="60"/>
      <c r="F24" s="61"/>
      <c r="G24" s="60"/>
      <c r="H24" s="60"/>
      <c r="I24" s="60"/>
      <c r="J24" s="62"/>
    </row>
    <row r="25" spans="1:10">
      <c r="A25" s="57"/>
      <c r="B25" s="77"/>
      <c r="C25" s="77"/>
      <c r="D25" s="78"/>
      <c r="E25" s="79"/>
      <c r="F25" s="80"/>
      <c r="G25" s="79"/>
      <c r="H25" s="79"/>
      <c r="I25" s="79"/>
      <c r="J25" s="81"/>
    </row>
    <row r="26" spans="1:10" ht="15" thickBot="1">
      <c r="A26" s="64"/>
      <c r="B26" s="65"/>
      <c r="C26" s="65"/>
      <c r="D26" s="66"/>
      <c r="E26" s="67"/>
      <c r="F26" s="68"/>
      <c r="G26" s="67"/>
      <c r="H26" s="67"/>
      <c r="I26" s="67"/>
      <c r="J26" s="69"/>
    </row>
    <row r="27" spans="1:10">
      <c r="A27" s="57" t="s">
        <v>146</v>
      </c>
      <c r="B27" s="51" t="s">
        <v>132</v>
      </c>
      <c r="C27" s="72"/>
      <c r="D27" s="73"/>
      <c r="E27" s="74"/>
      <c r="F27" s="75"/>
      <c r="G27" s="74"/>
      <c r="H27" s="74"/>
      <c r="I27" s="74"/>
      <c r="J27" s="76"/>
    </row>
    <row r="28" spans="1:10">
      <c r="A28" s="57"/>
      <c r="B28" s="63" t="s">
        <v>141</v>
      </c>
      <c r="C28" s="58"/>
      <c r="D28" s="59"/>
      <c r="E28" s="60"/>
      <c r="F28" s="61"/>
      <c r="G28" s="60"/>
      <c r="H28" s="60"/>
      <c r="I28" s="60"/>
      <c r="J28" s="62"/>
    </row>
    <row r="29" spans="1:10">
      <c r="A29" s="57"/>
      <c r="B29" s="63" t="s">
        <v>142</v>
      </c>
      <c r="C29" s="58"/>
      <c r="D29" s="59"/>
      <c r="E29" s="60"/>
      <c r="F29" s="61"/>
      <c r="G29" s="60"/>
      <c r="H29" s="60"/>
      <c r="I29" s="60"/>
      <c r="J29" s="62"/>
    </row>
    <row r="30" spans="1:10">
      <c r="A30" s="57"/>
      <c r="B30" s="63" t="s">
        <v>134</v>
      </c>
      <c r="C30" s="58"/>
      <c r="D30" s="59"/>
      <c r="E30" s="60"/>
      <c r="F30" s="61"/>
      <c r="G30" s="60"/>
      <c r="H30" s="60"/>
      <c r="I30" s="60"/>
      <c r="J30" s="62"/>
    </row>
    <row r="31" spans="1:10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thickBot="1">
      <c r="A32" s="64"/>
      <c r="B32" s="65"/>
      <c r="C32" s="65"/>
      <c r="D32" s="66"/>
      <c r="E32" s="67"/>
      <c r="F32" s="68"/>
      <c r="G32" s="67"/>
      <c r="H32" s="67"/>
      <c r="I32" s="67"/>
      <c r="J32" s="69"/>
    </row>
    <row r="33" spans="1:10">
      <c r="A33" s="50" t="s">
        <v>147</v>
      </c>
      <c r="B33" s="70" t="s">
        <v>148</v>
      </c>
      <c r="C33" s="52"/>
      <c r="D33" s="53"/>
      <c r="E33" s="54"/>
      <c r="F33" s="55"/>
      <c r="G33" s="54"/>
      <c r="H33" s="54"/>
      <c r="I33" s="54"/>
      <c r="J33" s="56"/>
    </row>
    <row r="34" spans="1:10">
      <c r="A34" s="57"/>
      <c r="B34" s="82" t="s">
        <v>145</v>
      </c>
      <c r="C34" s="72"/>
      <c r="D34" s="73"/>
      <c r="E34" s="74"/>
      <c r="F34" s="75"/>
      <c r="G34" s="74"/>
      <c r="H34" s="74"/>
      <c r="I34" s="74"/>
      <c r="J34" s="76"/>
    </row>
    <row r="35" spans="1:10">
      <c r="A35" s="57"/>
      <c r="B35" s="82" t="s">
        <v>142</v>
      </c>
      <c r="C35" s="58"/>
      <c r="D35" s="59"/>
      <c r="E35" s="60"/>
      <c r="F35" s="61"/>
      <c r="G35" s="60"/>
      <c r="H35" s="60"/>
      <c r="I35" s="60"/>
      <c r="J35" s="62"/>
    </row>
    <row r="36" spans="1:10">
      <c r="A36" s="57"/>
      <c r="B36" s="83" t="s">
        <v>135</v>
      </c>
      <c r="C36" s="77"/>
      <c r="D36" s="78"/>
      <c r="E36" s="79"/>
      <c r="F36" s="80"/>
      <c r="G36" s="79"/>
      <c r="H36" s="79"/>
      <c r="I36" s="79"/>
      <c r="J36" s="81"/>
    </row>
    <row r="37" spans="1:10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thickBot="1">
      <c r="A38" s="64"/>
      <c r="B38" s="65"/>
      <c r="C38" s="65"/>
      <c r="D38" s="66"/>
      <c r="E38" s="67"/>
      <c r="F38" s="68"/>
      <c r="G38" s="67"/>
      <c r="H38" s="67"/>
      <c r="I38" s="67"/>
      <c r="J38" s="6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45715.321701388886</v>
      </c>
      <c r="C1">
        <f>YEAR(Дата_Сост)</f>
        <v>2025</v>
      </c>
      <c r="D1">
        <f>MONTH(Дата_Сост)</f>
        <v>2</v>
      </c>
      <c r="E1">
        <f>DAY(Дата_Сост)</f>
        <v>27</v>
      </c>
    </row>
    <row r="2" spans="1:5">
      <c r="A2" t="s">
        <v>82</v>
      </c>
      <c r="B2" s="2">
        <v>45707.566562499997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26</v>
      </c>
    </row>
    <row r="6" spans="1:5">
      <c r="B6" s="4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27.02.2025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2025-02-19T08:37:25Z</dcterms:modified>
</cp:coreProperties>
</file>