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<sst xmlns="http://schemas.openxmlformats.org/spreadsheetml/2006/main" count="186" uniqueCount="154">
  <si>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</si>
  <si>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</si>
  <si>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</si>
  <si>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</si>
  <si>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</si>
  <si>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</si>
  <si>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</si>
  <si>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</si>
  <si>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</si>
  <si>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</si>
  <si>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</si>
  <si>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</si>
  <si>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</si>
  <si>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</si>
  <si>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</si>
  <si>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</si>
  <si>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</si>
  <si>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</si>
  <si>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</si>
  <si>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</si>
  <si>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</si>
  <si>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</si>
  <si>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</si>
  <si>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</si>
  <si>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</si>
  <si>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</si>
  <si>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</si>
  <si>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</si>
  <si>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</si>
  <si>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</si>
  <si>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</si>
  <si>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</si>
  <si>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</si>
  <si>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</si>
  <si>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</si>
  <si>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</si>
  <si>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</si>
  <si>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</si>
  <si>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</si>
  <si>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</si>
  <si>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</si>
  <si>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</si>
  <si>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</si>
  <si>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</si>
  <si>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</si>
  <si>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</si>
  <si>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</si>
  <si>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</si>
  <si>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</si>
  <si>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</si>
  <si>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</si>
  <si>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</si>
  <si>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</si>
  <si>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</si>
  <si>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</si>
  <si>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</si>
  <si>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</si>
  <si>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</si>
  <si>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</si>
  <si>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</si>
  <si>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</si>
  <si>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</si>
  <si>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</si>
  <si>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</si>
  <si>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</si>
  <si>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</si>
  <si>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</si>
  <si>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</si>
  <si>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</si>
  <si>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</si>
  <si>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</si>
  <si>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</si>
  <si>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</si>
  <si>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</si>
  <si>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</si>
  <si>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</si>
  <si>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</si>
  <si>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</si>
  <si>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</si>
  <si>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</si>
  <si>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</si>
  <si>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</si>
  <si>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</si>
  <si>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</si>
  <si>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</si>
  <si>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</si>
  <si>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</si>
  <si>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</si>
  <si>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</si>
  <si>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</si>
  <si>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</si>
  <si>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</si>
  <si>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</si>
  <si>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</si>
  <si>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</si>
  <si>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Хлеб пшеничный</t>
  </si>
  <si>
    <t>Чай (вариант 1)</t>
  </si>
  <si>
    <t>Вафли в ассортименте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</si>
  <si>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</si>
  <si>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</si>
  <si>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</si>
  <si>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 с пельменями.</t>
  </si>
  <si>
    <t>Картофельное пюре</t>
  </si>
  <si>
    <t>Биточки (котлеты) из мяса говядины (вариант1)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</si>
  <si>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</si>
  <si>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</si>
  <si>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</si>
  <si>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</si>
  <si>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</si>
  <si>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</si>
  <si>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</si>
  <si>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</si>
  <si>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</si>
  <si>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</si>
  <si>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</si>
  <si>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</si>
  <si>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</si>
  <si>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</si>
  <si>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</si>
  <si>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</si>
  <si>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</si>
  <si>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</si>
  <si>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</si>
  <si>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</si>
  <si>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</si>
  <si>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</si>
  <si>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</si>
  <si>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</si>
  <si>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</si>
  <si>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</si>
  <si>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</si>
  <si>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</si>
  <si>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</si>
  <si>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</si>
  <si>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</si>
  <si>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</si>
  <si>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</si>
  <si>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</si>
  <si>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</si>
  <si>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</si>
  <si>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</si>
  <si>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</si>
  <si>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</si>
  <si>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</si>
  <si>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</si>
  <si>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</si>
  <si>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</si>
  <si>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</si>
  <si>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</si>
  <si>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</si>
  <si>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</si>
  <si>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17</t>
  </si>
  <si>
    <t>Итого сумма с 7 до 11 лет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</si>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</sst>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60" sqref="E6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5.3.2025г.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"5 марта 2025 г."</f>
        <v>5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98.127613999999994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24.32</v>
      </c>
      <c r="CE11" s="23">
        <v>27.33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</v>
      </c>
      <c r="CQ11" s="23">
        <v>1</v>
      </c>
      <c r="CR11" s="23">
        <v>14.74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"2"</f>
        <v>2</v>
      </c>
      <c r="B13" s="24" t="s">
        <v>95</v>
      </c>
      <c r="C13" s="25" t="str">
        <f>"30"</f>
        <v>30</v>
      </c>
      <c r="D13" s="25">
        <v>1.98</v>
      </c>
      <c r="E13" s="25">
        <v>0</v>
      </c>
      <c r="F13" s="25">
        <v>0.2</v>
      </c>
      <c r="G13" s="25">
        <v>0.2</v>
      </c>
      <c r="H13" s="25">
        <v>14.07</v>
      </c>
      <c r="I13" s="25">
        <v>67.170299999999997</v>
      </c>
      <c r="J13" s="26">
        <v>0</v>
      </c>
      <c r="K13" s="26">
        <v>0</v>
      </c>
      <c r="L13" s="26">
        <v>0</v>
      </c>
      <c r="M13" s="26">
        <v>0</v>
      </c>
      <c r="N13" s="26">
        <v>0.33</v>
      </c>
      <c r="O13" s="26">
        <v>13.68</v>
      </c>
      <c r="P13" s="26">
        <v>0.06</v>
      </c>
      <c r="Q13" s="26">
        <v>0</v>
      </c>
      <c r="R13" s="26">
        <v>0</v>
      </c>
      <c r="S13" s="26">
        <v>0</v>
      </c>
      <c r="T13" s="26">
        <v>0.54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95.79</v>
      </c>
      <c r="AL13" s="26">
        <v>99.7</v>
      </c>
      <c r="AM13" s="26">
        <v>152.69</v>
      </c>
      <c r="AN13" s="26">
        <v>50.63</v>
      </c>
      <c r="AO13" s="26">
        <v>30.02</v>
      </c>
      <c r="AP13" s="26">
        <v>60.03</v>
      </c>
      <c r="AQ13" s="26">
        <v>22.71</v>
      </c>
      <c r="AR13" s="26">
        <v>108.58</v>
      </c>
      <c r="AS13" s="26">
        <v>67.34</v>
      </c>
      <c r="AT13" s="26">
        <v>93.96</v>
      </c>
      <c r="AU13" s="26">
        <v>77.52</v>
      </c>
      <c r="AV13" s="26">
        <v>40.72</v>
      </c>
      <c r="AW13" s="26">
        <v>72.040000000000006</v>
      </c>
      <c r="AX13" s="26">
        <v>602.39</v>
      </c>
      <c r="AY13" s="26">
        <v>0</v>
      </c>
      <c r="AZ13" s="26">
        <v>196.27</v>
      </c>
      <c r="BA13" s="26">
        <v>85.35</v>
      </c>
      <c r="BB13" s="26">
        <v>56.64</v>
      </c>
      <c r="BC13" s="26">
        <v>44.89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11.73</v>
      </c>
      <c r="CC13" s="25">
        <v>2.16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1.8</v>
      </c>
    </row>
    <row r="14" spans="1:96" s="23" customFormat="1">
      <c r="A14" s="23" t="str">
        <f>"27/10"</f>
        <v>27/10</v>
      </c>
      <c r="B14" s="24" t="s">
        <v>96</v>
      </c>
      <c r="C14" s="25" t="str">
        <f>"200"</f>
        <v>200</v>
      </c>
      <c r="D14" s="25">
        <v>0.1</v>
      </c>
      <c r="E14" s="25">
        <v>0</v>
      </c>
      <c r="F14" s="25">
        <v>0.02</v>
      </c>
      <c r="G14" s="25">
        <v>0.02</v>
      </c>
      <c r="H14" s="25">
        <v>5.94</v>
      </c>
      <c r="I14" s="25">
        <v>23.095202</v>
      </c>
      <c r="J14" s="26">
        <v>0</v>
      </c>
      <c r="K14" s="26">
        <v>0</v>
      </c>
      <c r="L14" s="26">
        <v>0</v>
      </c>
      <c r="M14" s="26">
        <v>0</v>
      </c>
      <c r="N14" s="26">
        <v>5.89</v>
      </c>
      <c r="O14" s="26">
        <v>0</v>
      </c>
      <c r="P14" s="26">
        <v>0.05</v>
      </c>
      <c r="Q14" s="26">
        <v>0</v>
      </c>
      <c r="R14" s="26">
        <v>0</v>
      </c>
      <c r="S14" s="26">
        <v>0</v>
      </c>
      <c r="T14" s="26">
        <v>0.03</v>
      </c>
      <c r="U14" s="26">
        <v>0.06</v>
      </c>
      <c r="V14" s="26">
        <v>0.18</v>
      </c>
      <c r="W14" s="26">
        <v>0.17</v>
      </c>
      <c r="X14" s="26">
        <v>0</v>
      </c>
      <c r="Y14" s="26">
        <v>0</v>
      </c>
      <c r="Z14" s="26">
        <v>0.02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200.05</v>
      </c>
      <c r="CC14" s="25">
        <v>1.1499999999999999</v>
      </c>
      <c r="CE14" s="23">
        <v>0</v>
      </c>
      <c r="CG14" s="23">
        <v>0.6</v>
      </c>
      <c r="CH14" s="23">
        <v>0.6</v>
      </c>
      <c r="CI14" s="23">
        <v>0.6</v>
      </c>
      <c r="CJ14" s="23">
        <v>60</v>
      </c>
      <c r="CK14" s="23">
        <v>24.6</v>
      </c>
      <c r="CL14" s="23">
        <v>42.3</v>
      </c>
      <c r="CM14" s="23">
        <v>6.54</v>
      </c>
      <c r="CN14" s="23">
        <v>3.84</v>
      </c>
      <c r="CO14" s="23">
        <v>5.19</v>
      </c>
      <c r="CP14" s="23">
        <v>6</v>
      </c>
      <c r="CQ14" s="23">
        <v>0</v>
      </c>
      <c r="CR14" s="23">
        <v>0.7</v>
      </c>
    </row>
    <row r="15" spans="1:96" s="19" customFormat="1">
      <c r="A15" s="19" t="str">
        <f>"16/1"</f>
        <v>16/1</v>
      </c>
      <c r="B15" s="20" t="s">
        <v>97</v>
      </c>
      <c r="C15" s="21" t="str">
        <f>"30"</f>
        <v>30</v>
      </c>
      <c r="D15" s="21">
        <v>1.17</v>
      </c>
      <c r="E15" s="21">
        <v>0</v>
      </c>
      <c r="F15" s="21">
        <v>9.18</v>
      </c>
      <c r="G15" s="21">
        <v>0</v>
      </c>
      <c r="H15" s="21">
        <v>19.11</v>
      </c>
      <c r="I15" s="21">
        <v>161.47499999999999</v>
      </c>
      <c r="J15" s="22">
        <v>0</v>
      </c>
      <c r="K15" s="22">
        <v>0</v>
      </c>
      <c r="L15" s="22">
        <v>0</v>
      </c>
      <c r="M15" s="22">
        <v>0</v>
      </c>
      <c r="N15" s="22">
        <v>11.4</v>
      </c>
      <c r="O15" s="22">
        <v>7.35</v>
      </c>
      <c r="P15" s="22">
        <v>0.36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0.3</v>
      </c>
      <c r="CC15" s="21">
        <v>7.27</v>
      </c>
      <c r="CE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6.06</v>
      </c>
    </row>
    <row r="16" spans="1:96" s="27" customFormat="1" ht="11.4">
      <c r="B16" s="28" t="s">
        <v>98</v>
      </c>
      <c r="C16" s="29"/>
      <c r="D16" s="29">
        <v>11.32</v>
      </c>
      <c r="E16" s="29">
        <v>8.02</v>
      </c>
      <c r="F16" s="29">
        <v>20.04</v>
      </c>
      <c r="G16" s="29">
        <v>0.22</v>
      </c>
      <c r="H16" s="29">
        <v>47.96</v>
      </c>
      <c r="I16" s="29">
        <v>412.65</v>
      </c>
      <c r="J16" s="30">
        <v>5.56</v>
      </c>
      <c r="K16" s="30">
        <v>0.11</v>
      </c>
      <c r="L16" s="30">
        <v>0</v>
      </c>
      <c r="M16" s="30">
        <v>0</v>
      </c>
      <c r="N16" s="30">
        <v>25.89</v>
      </c>
      <c r="O16" s="30">
        <v>21.03</v>
      </c>
      <c r="P16" s="30">
        <v>1.04</v>
      </c>
      <c r="Q16" s="30">
        <v>0</v>
      </c>
      <c r="R16" s="30">
        <v>0</v>
      </c>
      <c r="S16" s="30">
        <v>0.1</v>
      </c>
      <c r="T16" s="30">
        <v>2.94</v>
      </c>
      <c r="U16" s="30">
        <v>493.35</v>
      </c>
      <c r="V16" s="30">
        <v>228.05</v>
      </c>
      <c r="W16" s="30">
        <v>145.72999999999999</v>
      </c>
      <c r="X16" s="30">
        <v>19.43</v>
      </c>
      <c r="Y16" s="30">
        <v>162.1</v>
      </c>
      <c r="Z16" s="30">
        <v>1.2</v>
      </c>
      <c r="AA16" s="30">
        <v>124</v>
      </c>
      <c r="AB16" s="30">
        <v>44</v>
      </c>
      <c r="AC16" s="30">
        <v>148.5</v>
      </c>
      <c r="AD16" s="30">
        <v>0.28999999999999998</v>
      </c>
      <c r="AE16" s="30">
        <v>0.06</v>
      </c>
      <c r="AF16" s="30">
        <v>0.31</v>
      </c>
      <c r="AG16" s="30">
        <v>0.23</v>
      </c>
      <c r="AH16" s="30">
        <v>2.25</v>
      </c>
      <c r="AI16" s="30">
        <v>2.68</v>
      </c>
      <c r="AJ16" s="30">
        <v>0</v>
      </c>
      <c r="AK16" s="30">
        <v>559.79</v>
      </c>
      <c r="AL16" s="30">
        <v>491.78</v>
      </c>
      <c r="AM16" s="30">
        <v>848.11</v>
      </c>
      <c r="AN16" s="30">
        <v>622.64</v>
      </c>
      <c r="AO16" s="30">
        <v>269.98</v>
      </c>
      <c r="AP16" s="30">
        <v>428.45</v>
      </c>
      <c r="AQ16" s="30">
        <v>146.75</v>
      </c>
      <c r="AR16" s="30">
        <v>508.6</v>
      </c>
      <c r="AS16" s="30">
        <v>353.04</v>
      </c>
      <c r="AT16" s="30">
        <v>409.99</v>
      </c>
      <c r="AU16" s="30">
        <v>571.80999999999995</v>
      </c>
      <c r="AV16" s="30">
        <v>178.36</v>
      </c>
      <c r="AW16" s="30">
        <v>239.57</v>
      </c>
      <c r="AX16" s="30">
        <v>1318.32</v>
      </c>
      <c r="AY16" s="30">
        <v>5.6</v>
      </c>
      <c r="AZ16" s="30">
        <v>356.93</v>
      </c>
      <c r="BA16" s="30">
        <v>459.09</v>
      </c>
      <c r="BB16" s="30">
        <v>421.98</v>
      </c>
      <c r="BC16" s="30">
        <v>187</v>
      </c>
      <c r="BD16" s="30">
        <v>0.12</v>
      </c>
      <c r="BE16" s="30">
        <v>0.05</v>
      </c>
      <c r="BF16" s="30">
        <v>0.03</v>
      </c>
      <c r="BG16" s="30">
        <v>7.0000000000000007E-2</v>
      </c>
      <c r="BH16" s="30">
        <v>0.08</v>
      </c>
      <c r="BI16" s="30">
        <v>0.35</v>
      </c>
      <c r="BJ16" s="30">
        <v>0</v>
      </c>
      <c r="BK16" s="30">
        <v>1</v>
      </c>
      <c r="BL16" s="30">
        <v>0</v>
      </c>
      <c r="BM16" s="30">
        <v>0.3</v>
      </c>
      <c r="BN16" s="30">
        <v>0</v>
      </c>
      <c r="BO16" s="30">
        <v>0</v>
      </c>
      <c r="BP16" s="30">
        <v>0</v>
      </c>
      <c r="BQ16" s="30">
        <v>7.0000000000000007E-2</v>
      </c>
      <c r="BR16" s="30">
        <v>0.11</v>
      </c>
      <c r="BS16" s="30">
        <v>0.82</v>
      </c>
      <c r="BT16" s="30">
        <v>0</v>
      </c>
      <c r="BU16" s="30">
        <v>0</v>
      </c>
      <c r="BV16" s="30">
        <v>0.13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444.25</v>
      </c>
      <c r="CC16" s="29">
        <f>SUM($CC$10:$CC$15)</f>
        <v>52.230000000000004</v>
      </c>
      <c r="CD16" s="27">
        <f>$I$16/$I$51*100</f>
        <v>14.246012566457225</v>
      </c>
      <c r="CE16" s="27">
        <v>131.33000000000001</v>
      </c>
      <c r="CG16" s="27">
        <v>49.45</v>
      </c>
      <c r="CH16" s="27">
        <v>28.4</v>
      </c>
      <c r="CI16" s="27">
        <v>38.92</v>
      </c>
      <c r="CJ16" s="27">
        <v>2266.15</v>
      </c>
      <c r="CK16" s="27">
        <v>1163.67</v>
      </c>
      <c r="CL16" s="27">
        <v>1714.91</v>
      </c>
      <c r="CM16" s="27">
        <v>38.15</v>
      </c>
      <c r="CN16" s="27">
        <v>25.74</v>
      </c>
      <c r="CO16" s="27">
        <v>31.94</v>
      </c>
      <c r="CP16" s="27">
        <v>10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100</v>
      </c>
      <c r="C18" s="25" t="str">
        <f>"60"</f>
        <v>60</v>
      </c>
      <c r="D18" s="25">
        <v>1.01</v>
      </c>
      <c r="E18" s="25">
        <v>0</v>
      </c>
      <c r="F18" s="25">
        <v>3.62</v>
      </c>
      <c r="G18" s="25">
        <v>3.62</v>
      </c>
      <c r="H18" s="25">
        <v>6.22</v>
      </c>
      <c r="I18" s="25">
        <v>59.312853599999997</v>
      </c>
      <c r="J18" s="26">
        <v>0.45</v>
      </c>
      <c r="K18" s="26">
        <v>2.34</v>
      </c>
      <c r="L18" s="26">
        <v>0</v>
      </c>
      <c r="M18" s="26">
        <v>0</v>
      </c>
      <c r="N18" s="26">
        <v>4.04</v>
      </c>
      <c r="O18" s="26">
        <v>1.24</v>
      </c>
      <c r="P18" s="26">
        <v>0.93</v>
      </c>
      <c r="Q18" s="26">
        <v>0</v>
      </c>
      <c r="R18" s="26">
        <v>0</v>
      </c>
      <c r="S18" s="26">
        <v>0.12</v>
      </c>
      <c r="T18" s="26">
        <v>0.78</v>
      </c>
      <c r="U18" s="26">
        <v>118.81</v>
      </c>
      <c r="V18" s="26">
        <v>118.41</v>
      </c>
      <c r="W18" s="26">
        <v>20.190000000000001</v>
      </c>
      <c r="X18" s="26">
        <v>6.57</v>
      </c>
      <c r="Y18" s="26">
        <v>14.16</v>
      </c>
      <c r="Z18" s="26">
        <v>0.27</v>
      </c>
      <c r="AA18" s="26">
        <v>0</v>
      </c>
      <c r="AB18" s="26">
        <v>7.41</v>
      </c>
      <c r="AC18" s="26">
        <v>1.1299999999999999</v>
      </c>
      <c r="AD18" s="26">
        <v>1.63</v>
      </c>
      <c r="AE18" s="26">
        <v>0.01</v>
      </c>
      <c r="AF18" s="26">
        <v>0.02</v>
      </c>
      <c r="AG18" s="26">
        <v>0.27</v>
      </c>
      <c r="AH18" s="26">
        <v>0.36</v>
      </c>
      <c r="AI18" s="26">
        <v>17.079999999999998</v>
      </c>
      <c r="AJ18" s="26">
        <v>0</v>
      </c>
      <c r="AK18" s="26">
        <v>21.49</v>
      </c>
      <c r="AL18" s="26">
        <v>18.52</v>
      </c>
      <c r="AM18" s="26">
        <v>23.71</v>
      </c>
      <c r="AN18" s="26">
        <v>22.6</v>
      </c>
      <c r="AO18" s="26">
        <v>8.15</v>
      </c>
      <c r="AP18" s="26">
        <v>16.670000000000002</v>
      </c>
      <c r="AQ18" s="26">
        <v>3.71</v>
      </c>
      <c r="AR18" s="26">
        <v>20.75</v>
      </c>
      <c r="AS18" s="26">
        <v>26.3</v>
      </c>
      <c r="AT18" s="26">
        <v>31.49</v>
      </c>
      <c r="AU18" s="26">
        <v>63.72</v>
      </c>
      <c r="AV18" s="26">
        <v>10.38</v>
      </c>
      <c r="AW18" s="26">
        <v>17.41</v>
      </c>
      <c r="AX18" s="26">
        <v>101.88</v>
      </c>
      <c r="AY18" s="26">
        <v>0</v>
      </c>
      <c r="AZ18" s="26">
        <v>21.86</v>
      </c>
      <c r="BA18" s="26">
        <v>21.86</v>
      </c>
      <c r="BB18" s="26">
        <v>18.52</v>
      </c>
      <c r="BC18" s="26">
        <v>7.41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49.27</v>
      </c>
      <c r="CC18" s="25">
        <v>11.63</v>
      </c>
      <c r="CE18" s="23">
        <v>1.23</v>
      </c>
      <c r="CG18" s="23">
        <v>16.38</v>
      </c>
      <c r="CH18" s="23">
        <v>7.22</v>
      </c>
      <c r="CI18" s="23">
        <v>11.8</v>
      </c>
      <c r="CJ18" s="23">
        <v>406.9</v>
      </c>
      <c r="CK18" s="23">
        <v>103.56</v>
      </c>
      <c r="CL18" s="23">
        <v>255.23</v>
      </c>
      <c r="CM18" s="23">
        <v>11.11</v>
      </c>
      <c r="CN18" s="23">
        <v>9.14</v>
      </c>
      <c r="CO18" s="23">
        <v>10.119999999999999</v>
      </c>
      <c r="CP18" s="23">
        <v>1.8</v>
      </c>
      <c r="CQ18" s="23">
        <v>0.3</v>
      </c>
      <c r="CR18" s="23">
        <v>7.05</v>
      </c>
    </row>
    <row r="19" spans="1:96" s="23" customFormat="1">
      <c r="A19" s="23" t="str">
        <f>"358"</f>
        <v>358</v>
      </c>
      <c r="B19" s="24" t="s">
        <v>101</v>
      </c>
      <c r="C19" s="25" t="str">
        <f>"200"</f>
        <v>200</v>
      </c>
      <c r="D19" s="25">
        <v>5.32</v>
      </c>
      <c r="E19" s="25">
        <v>0</v>
      </c>
      <c r="F19" s="25">
        <v>4.9000000000000004</v>
      </c>
      <c r="G19" s="25">
        <v>4.1900000000000004</v>
      </c>
      <c r="H19" s="25">
        <v>16.510000000000002</v>
      </c>
      <c r="I19" s="25">
        <v>128.52595999999997</v>
      </c>
      <c r="J19" s="26">
        <v>0.54</v>
      </c>
      <c r="K19" s="26">
        <v>2.6</v>
      </c>
      <c r="L19" s="26">
        <v>0</v>
      </c>
      <c r="M19" s="26">
        <v>0</v>
      </c>
      <c r="N19" s="26">
        <v>9.89</v>
      </c>
      <c r="O19" s="26">
        <v>5.7</v>
      </c>
      <c r="P19" s="26">
        <v>0.92</v>
      </c>
      <c r="Q19" s="26">
        <v>0</v>
      </c>
      <c r="R19" s="26">
        <v>0</v>
      </c>
      <c r="S19" s="26">
        <v>0.12</v>
      </c>
      <c r="T19" s="26">
        <v>0.86</v>
      </c>
      <c r="U19" s="26">
        <v>97</v>
      </c>
      <c r="V19" s="26">
        <v>234.72</v>
      </c>
      <c r="W19" s="26">
        <v>9.11</v>
      </c>
      <c r="X19" s="26">
        <v>12.07</v>
      </c>
      <c r="Y19" s="26">
        <v>29.16</v>
      </c>
      <c r="Z19" s="26">
        <v>0.47</v>
      </c>
      <c r="AA19" s="26">
        <v>0</v>
      </c>
      <c r="AB19" s="26">
        <v>774.66</v>
      </c>
      <c r="AC19" s="26">
        <v>161.5</v>
      </c>
      <c r="AD19" s="26">
        <v>1.85</v>
      </c>
      <c r="AE19" s="26">
        <v>0.04</v>
      </c>
      <c r="AF19" s="26">
        <v>0.03</v>
      </c>
      <c r="AG19" s="26">
        <v>0.51</v>
      </c>
      <c r="AH19" s="26">
        <v>0.88</v>
      </c>
      <c r="AI19" s="26">
        <v>3.82</v>
      </c>
      <c r="AJ19" s="26">
        <v>0</v>
      </c>
      <c r="AK19" s="26">
        <v>13.01</v>
      </c>
      <c r="AL19" s="26">
        <v>18.28</v>
      </c>
      <c r="AM19" s="26">
        <v>22.86</v>
      </c>
      <c r="AN19" s="26">
        <v>26.32</v>
      </c>
      <c r="AO19" s="26">
        <v>4.59</v>
      </c>
      <c r="AP19" s="26">
        <v>18.05</v>
      </c>
      <c r="AQ19" s="26">
        <v>8.42</v>
      </c>
      <c r="AR19" s="26">
        <v>18.37</v>
      </c>
      <c r="AS19" s="26">
        <v>26.29</v>
      </c>
      <c r="AT19" s="26">
        <v>65.66</v>
      </c>
      <c r="AU19" s="26">
        <v>37.53</v>
      </c>
      <c r="AV19" s="26">
        <v>6.54</v>
      </c>
      <c r="AW19" s="26">
        <v>18.22</v>
      </c>
      <c r="AX19" s="26">
        <v>103.71</v>
      </c>
      <c r="AY19" s="26">
        <v>0</v>
      </c>
      <c r="AZ19" s="26">
        <v>13.99</v>
      </c>
      <c r="BA19" s="26">
        <v>13.04</v>
      </c>
      <c r="BB19" s="26">
        <v>13.09</v>
      </c>
      <c r="BC19" s="26">
        <v>5.99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0.25</v>
      </c>
      <c r="BL19" s="26">
        <v>0</v>
      </c>
      <c r="BM19" s="26">
        <v>0.15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0.9</v>
      </c>
      <c r="BT19" s="26">
        <v>0</v>
      </c>
      <c r="BU19" s="26">
        <v>0</v>
      </c>
      <c r="BV19" s="26">
        <v>2.4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190.62</v>
      </c>
      <c r="CC19" s="25">
        <v>22.82</v>
      </c>
      <c r="CE19" s="23">
        <v>129.11000000000001</v>
      </c>
      <c r="CG19" s="23">
        <v>12.32</v>
      </c>
      <c r="CH19" s="23">
        <v>7.52</v>
      </c>
      <c r="CI19" s="23">
        <v>9.92</v>
      </c>
      <c r="CJ19" s="23">
        <v>286.56</v>
      </c>
      <c r="CK19" s="23">
        <v>182.56</v>
      </c>
      <c r="CL19" s="23">
        <v>234.56</v>
      </c>
      <c r="CM19" s="23">
        <v>8.2100000000000009</v>
      </c>
      <c r="CN19" s="23">
        <v>1.68</v>
      </c>
      <c r="CO19" s="23">
        <v>4.9400000000000004</v>
      </c>
      <c r="CP19" s="23">
        <v>0</v>
      </c>
      <c r="CQ19" s="23">
        <v>0.24</v>
      </c>
      <c r="CR19" s="23">
        <v>15.01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26.45</v>
      </c>
      <c r="CE20" s="23">
        <v>24.43</v>
      </c>
      <c r="CG20" s="23">
        <v>32.44</v>
      </c>
      <c r="CH20" s="23">
        <v>18.53</v>
      </c>
      <c r="CI20" s="23">
        <v>25.48</v>
      </c>
      <c r="CJ20" s="23">
        <v>521.14</v>
      </c>
      <c r="CK20" s="23">
        <v>449.02</v>
      </c>
      <c r="CL20" s="23">
        <v>485.08</v>
      </c>
      <c r="CM20" s="23">
        <v>20.75</v>
      </c>
      <c r="CN20" s="23">
        <v>3.09</v>
      </c>
      <c r="CO20" s="23">
        <v>11.92</v>
      </c>
      <c r="CP20" s="23">
        <v>0</v>
      </c>
      <c r="CQ20" s="23">
        <v>0.75</v>
      </c>
      <c r="CR20" s="23">
        <v>19.86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55.85</v>
      </c>
      <c r="CE21" s="23">
        <v>0</v>
      </c>
      <c r="CG21" s="23">
        <v>58.69</v>
      </c>
      <c r="CH21" s="23">
        <v>30.41</v>
      </c>
      <c r="CI21" s="23">
        <v>44.55</v>
      </c>
      <c r="CJ21" s="23">
        <v>1178.57</v>
      </c>
      <c r="CK21" s="23">
        <v>424.05</v>
      </c>
      <c r="CL21" s="23">
        <v>801.31</v>
      </c>
      <c r="CM21" s="23">
        <v>25.16</v>
      </c>
      <c r="CN21" s="23">
        <v>17.059999999999999</v>
      </c>
      <c r="CO21" s="23">
        <v>21.11</v>
      </c>
      <c r="CP21" s="23">
        <v>0</v>
      </c>
      <c r="CQ21" s="23">
        <v>0.45</v>
      </c>
      <c r="CR21" s="23">
        <v>34.07</v>
      </c>
    </row>
    <row r="22" spans="1:96" s="23" customFormat="1">
      <c r="A22" s="23" t="str">
        <f>"2"</f>
        <v>2</v>
      </c>
      <c r="B22" s="24" t="s">
        <v>95</v>
      </c>
      <c r="C22" s="25" t="str">
        <f>"42"</f>
        <v>42</v>
      </c>
      <c r="D22" s="25">
        <v>2.78</v>
      </c>
      <c r="E22" s="25">
        <v>0</v>
      </c>
      <c r="F22" s="25">
        <v>0.28000000000000003</v>
      </c>
      <c r="G22" s="25">
        <v>0.28000000000000003</v>
      </c>
      <c r="H22" s="25">
        <v>19.7</v>
      </c>
      <c r="I22" s="25">
        <v>94.038419999999988</v>
      </c>
      <c r="J22" s="26">
        <v>0</v>
      </c>
      <c r="K22" s="26">
        <v>0</v>
      </c>
      <c r="L22" s="26">
        <v>0</v>
      </c>
      <c r="M22" s="26">
        <v>0</v>
      </c>
      <c r="N22" s="26">
        <v>0.46</v>
      </c>
      <c r="O22" s="26">
        <v>19.149999999999999</v>
      </c>
      <c r="P22" s="26">
        <v>0.08</v>
      </c>
      <c r="Q22" s="26">
        <v>0</v>
      </c>
      <c r="R22" s="26">
        <v>0</v>
      </c>
      <c r="S22" s="26">
        <v>0</v>
      </c>
      <c r="T22" s="26">
        <v>0.76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134.1</v>
      </c>
      <c r="AL22" s="26">
        <v>139.58000000000001</v>
      </c>
      <c r="AM22" s="26">
        <v>213.76</v>
      </c>
      <c r="AN22" s="26">
        <v>70.89</v>
      </c>
      <c r="AO22" s="26">
        <v>42.02</v>
      </c>
      <c r="AP22" s="26">
        <v>84.04</v>
      </c>
      <c r="AQ22" s="26">
        <v>31.79</v>
      </c>
      <c r="AR22" s="26">
        <v>152.01</v>
      </c>
      <c r="AS22" s="26">
        <v>94.27</v>
      </c>
      <c r="AT22" s="26">
        <v>131.54</v>
      </c>
      <c r="AU22" s="26">
        <v>108.52</v>
      </c>
      <c r="AV22" s="26">
        <v>57</v>
      </c>
      <c r="AW22" s="26">
        <v>100.85</v>
      </c>
      <c r="AX22" s="26">
        <v>843.34</v>
      </c>
      <c r="AY22" s="26">
        <v>0</v>
      </c>
      <c r="AZ22" s="26">
        <v>274.77999999999997</v>
      </c>
      <c r="BA22" s="26">
        <v>119.49</v>
      </c>
      <c r="BB22" s="26">
        <v>79.290000000000006</v>
      </c>
      <c r="BC22" s="26">
        <v>62.85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0.12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16.420000000000002</v>
      </c>
      <c r="CC22" s="25">
        <v>3.02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2.52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2.91</v>
      </c>
    </row>
    <row r="25" spans="1:96" s="27" customFormat="1" ht="11.4">
      <c r="B25" s="28" t="s">
        <v>106</v>
      </c>
      <c r="C25" s="29"/>
      <c r="D25" s="29">
        <v>28.05</v>
      </c>
      <c r="E25" s="29">
        <v>12.47</v>
      </c>
      <c r="F25" s="29">
        <v>24.39</v>
      </c>
      <c r="G25" s="29">
        <v>12.42</v>
      </c>
      <c r="H25" s="29">
        <v>100.77</v>
      </c>
      <c r="I25" s="29">
        <v>719.17</v>
      </c>
      <c r="J25" s="30">
        <v>8.6999999999999993</v>
      </c>
      <c r="K25" s="30">
        <v>7.95</v>
      </c>
      <c r="L25" s="30">
        <v>0</v>
      </c>
      <c r="M25" s="30">
        <v>0</v>
      </c>
      <c r="N25" s="30">
        <v>32.07</v>
      </c>
      <c r="O25" s="30">
        <v>59.51</v>
      </c>
      <c r="P25" s="30">
        <v>9.19</v>
      </c>
      <c r="Q25" s="30">
        <v>0</v>
      </c>
      <c r="R25" s="30">
        <v>0</v>
      </c>
      <c r="S25" s="30">
        <v>1.08</v>
      </c>
      <c r="T25" s="30">
        <v>7.6</v>
      </c>
      <c r="U25" s="30">
        <v>777.57</v>
      </c>
      <c r="V25" s="30">
        <v>1586.28</v>
      </c>
      <c r="W25" s="30">
        <v>113.9</v>
      </c>
      <c r="X25" s="30">
        <v>94.94</v>
      </c>
      <c r="Y25" s="30">
        <v>306.66000000000003</v>
      </c>
      <c r="Z25" s="30">
        <v>5.24</v>
      </c>
      <c r="AA25" s="30">
        <v>18.75</v>
      </c>
      <c r="AB25" s="30">
        <v>1447.17</v>
      </c>
      <c r="AC25" s="30">
        <v>304.48</v>
      </c>
      <c r="AD25" s="30">
        <v>7.39</v>
      </c>
      <c r="AE25" s="30">
        <v>0.28000000000000003</v>
      </c>
      <c r="AF25" s="30">
        <v>0.28999999999999998</v>
      </c>
      <c r="AG25" s="30">
        <v>5.72</v>
      </c>
      <c r="AH25" s="30">
        <v>10.78</v>
      </c>
      <c r="AI25" s="30">
        <v>26.85</v>
      </c>
      <c r="AJ25" s="30">
        <v>0</v>
      </c>
      <c r="AK25" s="30">
        <v>1006.37</v>
      </c>
      <c r="AL25" s="30">
        <v>857.88</v>
      </c>
      <c r="AM25" s="30">
        <v>1484.54</v>
      </c>
      <c r="AN25" s="30">
        <v>1326.36</v>
      </c>
      <c r="AO25" s="30">
        <v>400.08</v>
      </c>
      <c r="AP25" s="30">
        <v>778.93</v>
      </c>
      <c r="AQ25" s="30">
        <v>240.59</v>
      </c>
      <c r="AR25" s="30">
        <v>908.56</v>
      </c>
      <c r="AS25" s="30">
        <v>1011.44</v>
      </c>
      <c r="AT25" s="30">
        <v>1208.04</v>
      </c>
      <c r="AU25" s="30">
        <v>1568.18</v>
      </c>
      <c r="AV25" s="30">
        <v>593.24</v>
      </c>
      <c r="AW25" s="30">
        <v>888.18</v>
      </c>
      <c r="AX25" s="30">
        <v>3908.55</v>
      </c>
      <c r="AY25" s="30">
        <v>185.96</v>
      </c>
      <c r="AZ25" s="30">
        <v>991.73</v>
      </c>
      <c r="BA25" s="30">
        <v>791.27</v>
      </c>
      <c r="BB25" s="30">
        <v>669.43</v>
      </c>
      <c r="BC25" s="30">
        <v>312.05</v>
      </c>
      <c r="BD25" s="30">
        <v>0.1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0.28999999999999998</v>
      </c>
      <c r="BJ25" s="30">
        <v>0</v>
      </c>
      <c r="BK25" s="30">
        <v>1.63</v>
      </c>
      <c r="BL25" s="30">
        <v>0</v>
      </c>
      <c r="BM25" s="30">
        <v>0.7</v>
      </c>
      <c r="BN25" s="30">
        <v>0.04</v>
      </c>
      <c r="BO25" s="30">
        <v>7.0000000000000007E-2</v>
      </c>
      <c r="BP25" s="30">
        <v>0</v>
      </c>
      <c r="BQ25" s="30">
        <v>0.05</v>
      </c>
      <c r="BR25" s="30">
        <v>0.1</v>
      </c>
      <c r="BS25" s="30">
        <v>3.45</v>
      </c>
      <c r="BT25" s="30">
        <v>0</v>
      </c>
      <c r="BU25" s="30">
        <v>0</v>
      </c>
      <c r="BV25" s="30">
        <v>6.87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680.7</v>
      </c>
      <c r="CC25" s="29">
        <f>SUM($CC$17:$CC$24)</f>
        <v>126.05</v>
      </c>
      <c r="CD25" s="27">
        <f>$I$25/$I$51*100</f>
        <v>24.828074293999862</v>
      </c>
      <c r="CE25" s="27">
        <v>259.95</v>
      </c>
      <c r="CG25" s="27">
        <v>125.61</v>
      </c>
      <c r="CH25" s="27">
        <v>69.45</v>
      </c>
      <c r="CI25" s="27">
        <v>97.53</v>
      </c>
      <c r="CJ25" s="27">
        <v>4192.28</v>
      </c>
      <c r="CK25" s="27">
        <v>1852.99</v>
      </c>
      <c r="CL25" s="27">
        <v>3022.63</v>
      </c>
      <c r="CM25" s="27">
        <v>88.62</v>
      </c>
      <c r="CN25" s="27">
        <v>49.59</v>
      </c>
      <c r="CO25" s="27">
        <v>69.11</v>
      </c>
      <c r="CP25" s="27">
        <v>6.8</v>
      </c>
      <c r="CQ25" s="27">
        <v>1.74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"17"</f>
        <v>17</v>
      </c>
      <c r="B28" s="20" t="s">
        <v>109</v>
      </c>
      <c r="C28" s="21" t="str">
        <f>"33"</f>
        <v>33</v>
      </c>
      <c r="D28" s="21">
        <v>1.49</v>
      </c>
      <c r="E28" s="21">
        <v>0</v>
      </c>
      <c r="F28" s="21">
        <v>6.6</v>
      </c>
      <c r="G28" s="21">
        <v>0</v>
      </c>
      <c r="H28" s="21">
        <v>18.48</v>
      </c>
      <c r="I28" s="21">
        <v>135.56400000000002</v>
      </c>
      <c r="J28" s="22">
        <v>0</v>
      </c>
      <c r="K28" s="22">
        <v>0</v>
      </c>
      <c r="L28" s="22">
        <v>0</v>
      </c>
      <c r="M28" s="22">
        <v>0</v>
      </c>
      <c r="N28" s="22">
        <v>18.48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7.0000000000000007E-2</v>
      </c>
      <c r="AE28" s="22">
        <v>0</v>
      </c>
      <c r="AF28" s="22">
        <v>0</v>
      </c>
      <c r="AG28" s="22">
        <v>0</v>
      </c>
      <c r="AH28" s="22">
        <v>0.23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12.12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10.1</v>
      </c>
    </row>
    <row r="29" spans="1:96" s="27" customFormat="1" ht="11.4">
      <c r="B29" s="28" t="s">
        <v>110</v>
      </c>
      <c r="C29" s="29"/>
      <c r="D29" s="29">
        <v>2.4900000000000002</v>
      </c>
      <c r="E29" s="29">
        <v>0</v>
      </c>
      <c r="F29" s="29">
        <v>6.8</v>
      </c>
      <c r="G29" s="29">
        <v>0</v>
      </c>
      <c r="H29" s="29">
        <v>39.08</v>
      </c>
      <c r="I29" s="29">
        <v>222.04</v>
      </c>
      <c r="J29" s="30">
        <v>0</v>
      </c>
      <c r="K29" s="30">
        <v>0</v>
      </c>
      <c r="L29" s="30">
        <v>0</v>
      </c>
      <c r="M29" s="30">
        <v>0</v>
      </c>
      <c r="N29" s="30">
        <v>38.28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0.27</v>
      </c>
      <c r="AE29" s="30">
        <v>0.02</v>
      </c>
      <c r="AF29" s="30">
        <v>0.02</v>
      </c>
      <c r="AG29" s="30">
        <v>0.2</v>
      </c>
      <c r="AH29" s="30">
        <v>0.63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21.72</v>
      </c>
      <c r="CD29" s="27">
        <f>$I$29/$I$51*100</f>
        <v>7.665538907684871</v>
      </c>
      <c r="CE29" s="27">
        <v>0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93</v>
      </c>
      <c r="C32" s="25" t="str">
        <f>"220"</f>
        <v>220</v>
      </c>
      <c r="D32" s="25">
        <v>3.29</v>
      </c>
      <c r="E32" s="25">
        <v>3.23</v>
      </c>
      <c r="F32" s="25">
        <v>6.65</v>
      </c>
      <c r="G32" s="25">
        <v>0</v>
      </c>
      <c r="H32" s="25">
        <v>9.41</v>
      </c>
      <c r="I32" s="25">
        <v>107.94037540000002</v>
      </c>
      <c r="J32" s="26">
        <v>4.79</v>
      </c>
      <c r="K32" s="26">
        <v>0.12</v>
      </c>
      <c r="L32" s="26">
        <v>0</v>
      </c>
      <c r="M32" s="26">
        <v>0</v>
      </c>
      <c r="N32" s="26">
        <v>8.7899999999999991</v>
      </c>
      <c r="O32" s="26">
        <v>0</v>
      </c>
      <c r="P32" s="26">
        <v>0.62</v>
      </c>
      <c r="Q32" s="26">
        <v>0</v>
      </c>
      <c r="R32" s="26">
        <v>0</v>
      </c>
      <c r="S32" s="26">
        <v>0.11</v>
      </c>
      <c r="T32" s="26">
        <v>2.16</v>
      </c>
      <c r="U32" s="26">
        <v>483.66</v>
      </c>
      <c r="V32" s="26">
        <v>189.06</v>
      </c>
      <c r="W32" s="26">
        <v>135.91</v>
      </c>
      <c r="X32" s="26">
        <v>16.100000000000001</v>
      </c>
      <c r="Y32" s="26">
        <v>93.83</v>
      </c>
      <c r="Z32" s="26">
        <v>0.2</v>
      </c>
      <c r="AA32" s="26">
        <v>26.4</v>
      </c>
      <c r="AB32" s="26">
        <v>22</v>
      </c>
      <c r="AC32" s="26">
        <v>48.95</v>
      </c>
      <c r="AD32" s="26">
        <v>0.06</v>
      </c>
      <c r="AE32" s="26">
        <v>0.04</v>
      </c>
      <c r="AF32" s="26">
        <v>0.15</v>
      </c>
      <c r="AG32" s="26">
        <v>0.16</v>
      </c>
      <c r="AH32" s="26">
        <v>0.89</v>
      </c>
      <c r="AI32" s="26">
        <v>2.95</v>
      </c>
      <c r="AJ32" s="26">
        <v>0</v>
      </c>
      <c r="AK32" s="26">
        <v>170.72</v>
      </c>
      <c r="AL32" s="26">
        <v>168.61</v>
      </c>
      <c r="AM32" s="26">
        <v>289.33</v>
      </c>
      <c r="AN32" s="26">
        <v>231.89</v>
      </c>
      <c r="AO32" s="26">
        <v>77.400000000000006</v>
      </c>
      <c r="AP32" s="26">
        <v>136.86000000000001</v>
      </c>
      <c r="AQ32" s="26">
        <v>46.69</v>
      </c>
      <c r="AR32" s="26">
        <v>153.13999999999999</v>
      </c>
      <c r="AS32" s="26">
        <v>1.88</v>
      </c>
      <c r="AT32" s="26">
        <v>1.36</v>
      </c>
      <c r="AU32" s="26">
        <v>2.96</v>
      </c>
      <c r="AV32" s="26">
        <v>1.81</v>
      </c>
      <c r="AW32" s="26">
        <v>1.25</v>
      </c>
      <c r="AX32" s="26">
        <v>7.4</v>
      </c>
      <c r="AY32" s="26">
        <v>0</v>
      </c>
      <c r="AZ32" s="26">
        <v>2.4900000000000002</v>
      </c>
      <c r="BA32" s="26">
        <v>2.8</v>
      </c>
      <c r="BB32" s="26">
        <v>192.43</v>
      </c>
      <c r="BC32" s="26">
        <v>27.4</v>
      </c>
      <c r="BD32" s="26">
        <v>0.13</v>
      </c>
      <c r="BE32" s="26">
        <v>0.06</v>
      </c>
      <c r="BF32" s="26">
        <v>0.03</v>
      </c>
      <c r="BG32" s="26">
        <v>7.0000000000000007E-2</v>
      </c>
      <c r="BH32" s="26">
        <v>0.08</v>
      </c>
      <c r="BI32" s="26">
        <v>0.38</v>
      </c>
      <c r="BJ32" s="26">
        <v>0</v>
      </c>
      <c r="BK32" s="26">
        <v>1.08</v>
      </c>
      <c r="BL32" s="26">
        <v>0</v>
      </c>
      <c r="BM32" s="26">
        <v>0.33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0.11</v>
      </c>
      <c r="BS32" s="26">
        <v>0.88</v>
      </c>
      <c r="BT32" s="26">
        <v>0</v>
      </c>
      <c r="BU32" s="26">
        <v>0</v>
      </c>
      <c r="BV32" s="26">
        <v>0.05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222.79</v>
      </c>
      <c r="CC32" s="25">
        <v>26.75</v>
      </c>
      <c r="CE32" s="23">
        <v>30.07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4.4000000000000004</v>
      </c>
      <c r="CQ32" s="23">
        <v>1.1000000000000001</v>
      </c>
      <c r="CR32" s="23">
        <v>16.21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17.329999999999998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10.5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3.6</v>
      </c>
      <c r="CE34" s="23">
        <v>0</v>
      </c>
      <c r="CG34" s="23">
        <v>0</v>
      </c>
      <c r="CH34" s="23">
        <v>0</v>
      </c>
      <c r="CI34" s="23">
        <v>0</v>
      </c>
      <c r="CJ34" s="23">
        <v>802.15</v>
      </c>
      <c r="CK34" s="23">
        <v>309.04000000000002</v>
      </c>
      <c r="CL34" s="23">
        <v>555.6</v>
      </c>
      <c r="CM34" s="23">
        <v>6.42</v>
      </c>
      <c r="CN34" s="23">
        <v>6.42</v>
      </c>
      <c r="CO34" s="23">
        <v>6.42</v>
      </c>
      <c r="CP34" s="23">
        <v>0</v>
      </c>
      <c r="CQ34" s="23">
        <v>0</v>
      </c>
      <c r="CR34" s="23">
        <v>3</v>
      </c>
    </row>
    <row r="35" spans="1:96" s="23" customFormat="1">
      <c r="A35" s="23" t="str">
        <f>"27/10"</f>
        <v>27/10</v>
      </c>
      <c r="B35" s="24" t="s">
        <v>96</v>
      </c>
      <c r="C35" s="25" t="str">
        <f>"200"</f>
        <v>200</v>
      </c>
      <c r="D35" s="25">
        <v>0.1</v>
      </c>
      <c r="E35" s="25">
        <v>0</v>
      </c>
      <c r="F35" s="25">
        <v>0.02</v>
      </c>
      <c r="G35" s="25">
        <v>0.02</v>
      </c>
      <c r="H35" s="25">
        <v>5.94</v>
      </c>
      <c r="I35" s="25">
        <v>23.095202</v>
      </c>
      <c r="J35" s="26">
        <v>0</v>
      </c>
      <c r="K35" s="26">
        <v>0</v>
      </c>
      <c r="L35" s="26">
        <v>0</v>
      </c>
      <c r="M35" s="26">
        <v>0</v>
      </c>
      <c r="N35" s="26">
        <v>5.89</v>
      </c>
      <c r="O35" s="26">
        <v>0</v>
      </c>
      <c r="P35" s="26">
        <v>0.05</v>
      </c>
      <c r="Q35" s="26">
        <v>0</v>
      </c>
      <c r="R35" s="26">
        <v>0</v>
      </c>
      <c r="S35" s="26">
        <v>0</v>
      </c>
      <c r="T35" s="26">
        <v>0.03</v>
      </c>
      <c r="U35" s="26">
        <v>0.06</v>
      </c>
      <c r="V35" s="26">
        <v>0.18</v>
      </c>
      <c r="W35" s="26">
        <v>0.17</v>
      </c>
      <c r="X35" s="26">
        <v>0</v>
      </c>
      <c r="Y35" s="26">
        <v>0</v>
      </c>
      <c r="Z35" s="26">
        <v>0.02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200.05</v>
      </c>
      <c r="CC35" s="25">
        <v>1.1499999999999999</v>
      </c>
      <c r="CE35" s="23">
        <v>0</v>
      </c>
      <c r="CG35" s="23">
        <v>0.6</v>
      </c>
      <c r="CH35" s="23">
        <v>0.6</v>
      </c>
      <c r="CI35" s="23">
        <v>0.6</v>
      </c>
      <c r="CJ35" s="23">
        <v>60</v>
      </c>
      <c r="CK35" s="23">
        <v>24.6</v>
      </c>
      <c r="CL35" s="23">
        <v>42.3</v>
      </c>
      <c r="CM35" s="23">
        <v>6.54</v>
      </c>
      <c r="CN35" s="23">
        <v>3.84</v>
      </c>
      <c r="CO35" s="23">
        <v>5.19</v>
      </c>
      <c r="CP35" s="23">
        <v>6</v>
      </c>
      <c r="CQ35" s="23">
        <v>0</v>
      </c>
      <c r="CR35" s="23">
        <v>0.7</v>
      </c>
    </row>
    <row r="36" spans="1:96" s="19" customFormat="1">
      <c r="A36" s="19" t="str">
        <f>"16/1"</f>
        <v>16/1</v>
      </c>
      <c r="B36" s="20" t="s">
        <v>97</v>
      </c>
      <c r="C36" s="21" t="str">
        <f>"40"</f>
        <v>40</v>
      </c>
      <c r="D36" s="21">
        <v>1.56</v>
      </c>
      <c r="E36" s="21">
        <v>0</v>
      </c>
      <c r="F36" s="21">
        <v>12.24</v>
      </c>
      <c r="G36" s="21">
        <v>0</v>
      </c>
      <c r="H36" s="21">
        <v>25.48</v>
      </c>
      <c r="I36" s="21">
        <v>215.29999999999998</v>
      </c>
      <c r="J36" s="22">
        <v>0</v>
      </c>
      <c r="K36" s="22">
        <v>0</v>
      </c>
      <c r="L36" s="22">
        <v>0</v>
      </c>
      <c r="M36" s="22">
        <v>0</v>
      </c>
      <c r="N36" s="22">
        <v>15.2</v>
      </c>
      <c r="O36" s="22">
        <v>9.8000000000000007</v>
      </c>
      <c r="P36" s="22">
        <v>0.48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0.4</v>
      </c>
      <c r="CC36" s="21">
        <v>9.6999999999999993</v>
      </c>
      <c r="CE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8.08</v>
      </c>
    </row>
    <row r="37" spans="1:96" s="27" customFormat="1" ht="11.4">
      <c r="B37" s="28" t="s">
        <v>112</v>
      </c>
      <c r="C37" s="29"/>
      <c r="D37" s="29">
        <v>13.33</v>
      </c>
      <c r="E37" s="29">
        <v>8.31</v>
      </c>
      <c r="F37" s="29">
        <v>23.84</v>
      </c>
      <c r="G37" s="29">
        <v>0.35</v>
      </c>
      <c r="H37" s="29">
        <v>64.56</v>
      </c>
      <c r="I37" s="29">
        <v>521.07000000000005</v>
      </c>
      <c r="J37" s="30">
        <v>5.99</v>
      </c>
      <c r="K37" s="30">
        <v>0.12</v>
      </c>
      <c r="L37" s="30">
        <v>0</v>
      </c>
      <c r="M37" s="30">
        <v>0</v>
      </c>
      <c r="N37" s="30">
        <v>30.71</v>
      </c>
      <c r="O37" s="30">
        <v>32.6</v>
      </c>
      <c r="P37" s="30">
        <v>1.25</v>
      </c>
      <c r="Q37" s="30">
        <v>0</v>
      </c>
      <c r="R37" s="30">
        <v>0</v>
      </c>
      <c r="S37" s="30">
        <v>0.11</v>
      </c>
      <c r="T37" s="30">
        <v>3.5</v>
      </c>
      <c r="U37" s="30">
        <v>537.32000000000005</v>
      </c>
      <c r="V37" s="30">
        <v>245.24</v>
      </c>
      <c r="W37" s="30">
        <v>158.08000000000001</v>
      </c>
      <c r="X37" s="30">
        <v>20.9</v>
      </c>
      <c r="Y37" s="30">
        <v>170.63</v>
      </c>
      <c r="Z37" s="30">
        <v>1.22</v>
      </c>
      <c r="AA37" s="30">
        <v>126.4</v>
      </c>
      <c r="AB37" s="30">
        <v>46</v>
      </c>
      <c r="AC37" s="30">
        <v>152.94999999999999</v>
      </c>
      <c r="AD37" s="30">
        <v>0.3</v>
      </c>
      <c r="AE37" s="30">
        <v>7.0000000000000007E-2</v>
      </c>
      <c r="AF37" s="30">
        <v>0.32</v>
      </c>
      <c r="AG37" s="30">
        <v>0.24</v>
      </c>
      <c r="AH37" s="30">
        <v>2.33</v>
      </c>
      <c r="AI37" s="30">
        <v>2.95</v>
      </c>
      <c r="AJ37" s="30">
        <v>0</v>
      </c>
      <c r="AK37" s="30">
        <v>639.16999999999996</v>
      </c>
      <c r="AL37" s="30">
        <v>573.58000000000004</v>
      </c>
      <c r="AM37" s="30">
        <v>976.2</v>
      </c>
      <c r="AN37" s="30">
        <v>677.48</v>
      </c>
      <c r="AO37" s="30">
        <v>297.02</v>
      </c>
      <c r="AP37" s="30">
        <v>480.91</v>
      </c>
      <c r="AQ37" s="30">
        <v>166.13</v>
      </c>
      <c r="AR37" s="30">
        <v>594.9</v>
      </c>
      <c r="AS37" s="30">
        <v>398.11</v>
      </c>
      <c r="AT37" s="30">
        <v>472.76</v>
      </c>
      <c r="AU37" s="30">
        <v>623.76</v>
      </c>
      <c r="AV37" s="30">
        <v>205.67</v>
      </c>
      <c r="AW37" s="30">
        <v>287.70999999999998</v>
      </c>
      <c r="AX37" s="30">
        <v>1720.58</v>
      </c>
      <c r="AY37" s="30">
        <v>5.6</v>
      </c>
      <c r="AZ37" s="30">
        <v>488.01</v>
      </c>
      <c r="BA37" s="30">
        <v>516.24</v>
      </c>
      <c r="BB37" s="30">
        <v>477.23</v>
      </c>
      <c r="BC37" s="30">
        <v>219.42</v>
      </c>
      <c r="BD37" s="30">
        <v>0.13</v>
      </c>
      <c r="BE37" s="30">
        <v>0.06</v>
      </c>
      <c r="BF37" s="30">
        <v>0.03</v>
      </c>
      <c r="BG37" s="30">
        <v>7.0000000000000007E-2</v>
      </c>
      <c r="BH37" s="30">
        <v>0.08</v>
      </c>
      <c r="BI37" s="30">
        <v>0.38</v>
      </c>
      <c r="BJ37" s="30">
        <v>0</v>
      </c>
      <c r="BK37" s="30">
        <v>1.1200000000000001</v>
      </c>
      <c r="BL37" s="30">
        <v>0</v>
      </c>
      <c r="BM37" s="30">
        <v>0.33</v>
      </c>
      <c r="BN37" s="30">
        <v>0</v>
      </c>
      <c r="BO37" s="30">
        <v>0</v>
      </c>
      <c r="BP37" s="30">
        <v>0</v>
      </c>
      <c r="BQ37" s="30">
        <v>7.0000000000000007E-2</v>
      </c>
      <c r="BR37" s="30">
        <v>0.12</v>
      </c>
      <c r="BS37" s="30">
        <v>0.91</v>
      </c>
      <c r="BT37" s="30">
        <v>0</v>
      </c>
      <c r="BU37" s="30">
        <v>0</v>
      </c>
      <c r="BV37" s="30">
        <v>0.19</v>
      </c>
      <c r="BW37" s="30">
        <v>0.02</v>
      </c>
      <c r="BX37" s="30">
        <v>0</v>
      </c>
      <c r="BY37" s="30">
        <v>0</v>
      </c>
      <c r="BZ37" s="30">
        <v>0</v>
      </c>
      <c r="CA37" s="30">
        <v>0</v>
      </c>
      <c r="CB37" s="30">
        <v>472.43</v>
      </c>
      <c r="CC37" s="29">
        <f>SUM($CC$31:$CC$36)</f>
        <v>58.53</v>
      </c>
      <c r="CD37" s="27">
        <f>$I$37/$I$51*100</f>
        <v>17.989021611544572</v>
      </c>
      <c r="CE37" s="27">
        <v>134.07</v>
      </c>
      <c r="CG37" s="27">
        <v>49.45</v>
      </c>
      <c r="CH37" s="27">
        <v>28.4</v>
      </c>
      <c r="CI37" s="27">
        <v>38.92</v>
      </c>
      <c r="CJ37" s="27">
        <v>2629.48</v>
      </c>
      <c r="CK37" s="27">
        <v>1303.6500000000001</v>
      </c>
      <c r="CL37" s="27">
        <v>1966.57</v>
      </c>
      <c r="CM37" s="27">
        <v>41.05</v>
      </c>
      <c r="CN37" s="27">
        <v>28.64</v>
      </c>
      <c r="CO37" s="27">
        <v>34.85</v>
      </c>
      <c r="CP37" s="27">
        <v>10.4</v>
      </c>
      <c r="CQ37" s="27">
        <v>1.1000000000000001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100</v>
      </c>
      <c r="C39" s="25" t="str">
        <f>"100"</f>
        <v>100</v>
      </c>
      <c r="D39" s="25">
        <v>1.68</v>
      </c>
      <c r="E39" s="25">
        <v>0</v>
      </c>
      <c r="F39" s="25">
        <v>6.04</v>
      </c>
      <c r="G39" s="25">
        <v>6.04</v>
      </c>
      <c r="H39" s="25">
        <v>10.36</v>
      </c>
      <c r="I39" s="25">
        <v>98.854756000000009</v>
      </c>
      <c r="J39" s="26">
        <v>0.75</v>
      </c>
      <c r="K39" s="26">
        <v>3.9</v>
      </c>
      <c r="L39" s="26">
        <v>0</v>
      </c>
      <c r="M39" s="26">
        <v>0</v>
      </c>
      <c r="N39" s="26">
        <v>6.74</v>
      </c>
      <c r="O39" s="26">
        <v>2.0699999999999998</v>
      </c>
      <c r="P39" s="26">
        <v>1.55</v>
      </c>
      <c r="Q39" s="26">
        <v>0</v>
      </c>
      <c r="R39" s="26">
        <v>0</v>
      </c>
      <c r="S39" s="26">
        <v>0.2</v>
      </c>
      <c r="T39" s="26">
        <v>1.29</v>
      </c>
      <c r="U39" s="26">
        <v>198.01</v>
      </c>
      <c r="V39" s="26">
        <v>197.36</v>
      </c>
      <c r="W39" s="26">
        <v>33.65</v>
      </c>
      <c r="X39" s="26">
        <v>10.95</v>
      </c>
      <c r="Y39" s="26">
        <v>23.6</v>
      </c>
      <c r="Z39" s="26">
        <v>0.45</v>
      </c>
      <c r="AA39" s="26">
        <v>0</v>
      </c>
      <c r="AB39" s="26">
        <v>12.35</v>
      </c>
      <c r="AC39" s="26">
        <v>1.89</v>
      </c>
      <c r="AD39" s="26">
        <v>2.72</v>
      </c>
      <c r="AE39" s="26">
        <v>0.02</v>
      </c>
      <c r="AF39" s="26">
        <v>0.03</v>
      </c>
      <c r="AG39" s="26">
        <v>0.45</v>
      </c>
      <c r="AH39" s="26">
        <v>0.6</v>
      </c>
      <c r="AI39" s="26">
        <v>28.47</v>
      </c>
      <c r="AJ39" s="26">
        <v>0</v>
      </c>
      <c r="AK39" s="26">
        <v>35.81</v>
      </c>
      <c r="AL39" s="26">
        <v>30.87</v>
      </c>
      <c r="AM39" s="26">
        <v>39.520000000000003</v>
      </c>
      <c r="AN39" s="26">
        <v>37.67</v>
      </c>
      <c r="AO39" s="26">
        <v>13.58</v>
      </c>
      <c r="AP39" s="26">
        <v>27.78</v>
      </c>
      <c r="AQ39" s="26">
        <v>6.18</v>
      </c>
      <c r="AR39" s="26">
        <v>34.58</v>
      </c>
      <c r="AS39" s="26">
        <v>43.84</v>
      </c>
      <c r="AT39" s="26">
        <v>52.49</v>
      </c>
      <c r="AU39" s="26">
        <v>106.2</v>
      </c>
      <c r="AV39" s="26">
        <v>17.3</v>
      </c>
      <c r="AW39" s="26">
        <v>29.02</v>
      </c>
      <c r="AX39" s="26">
        <v>169.8</v>
      </c>
      <c r="AY39" s="26">
        <v>0</v>
      </c>
      <c r="AZ39" s="26">
        <v>36.43</v>
      </c>
      <c r="BA39" s="26">
        <v>36.43</v>
      </c>
      <c r="BB39" s="26">
        <v>30.87</v>
      </c>
      <c r="BC39" s="26">
        <v>12.35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82.12</v>
      </c>
      <c r="CC39" s="25">
        <v>19.39</v>
      </c>
      <c r="CE39" s="23">
        <v>2.06</v>
      </c>
      <c r="CG39" s="23">
        <v>27.31</v>
      </c>
      <c r="CH39" s="23">
        <v>12.03</v>
      </c>
      <c r="CI39" s="23">
        <v>19.670000000000002</v>
      </c>
      <c r="CJ39" s="23">
        <v>678.17</v>
      </c>
      <c r="CK39" s="23">
        <v>172.61</v>
      </c>
      <c r="CL39" s="23">
        <v>425.39</v>
      </c>
      <c r="CM39" s="23">
        <v>18.52</v>
      </c>
      <c r="CN39" s="23">
        <v>15.23</v>
      </c>
      <c r="CO39" s="23">
        <v>16.87</v>
      </c>
      <c r="CP39" s="23">
        <v>3</v>
      </c>
      <c r="CQ39" s="23">
        <v>0.5</v>
      </c>
      <c r="CR39" s="23">
        <v>11.75</v>
      </c>
    </row>
    <row r="40" spans="1:96" s="23" customFormat="1">
      <c r="A40" s="23" t="str">
        <f>"358"</f>
        <v>358</v>
      </c>
      <c r="B40" s="24" t="s">
        <v>101</v>
      </c>
      <c r="C40" s="25" t="str">
        <f>"250"</f>
        <v>250</v>
      </c>
      <c r="D40" s="25">
        <v>6.65</v>
      </c>
      <c r="E40" s="25">
        <v>0</v>
      </c>
      <c r="F40" s="25">
        <v>6.13</v>
      </c>
      <c r="G40" s="25">
        <v>5.23</v>
      </c>
      <c r="H40" s="25">
        <v>20.64</v>
      </c>
      <c r="I40" s="25">
        <v>160.65745000000001</v>
      </c>
      <c r="J40" s="26">
        <v>0.68</v>
      </c>
      <c r="K40" s="26">
        <v>3.25</v>
      </c>
      <c r="L40" s="26">
        <v>0</v>
      </c>
      <c r="M40" s="26">
        <v>0</v>
      </c>
      <c r="N40" s="26">
        <v>12.36</v>
      </c>
      <c r="O40" s="26">
        <v>7.13</v>
      </c>
      <c r="P40" s="26">
        <v>1.1499999999999999</v>
      </c>
      <c r="Q40" s="26">
        <v>0</v>
      </c>
      <c r="R40" s="26">
        <v>0</v>
      </c>
      <c r="S40" s="26">
        <v>0.15</v>
      </c>
      <c r="T40" s="26">
        <v>1.07</v>
      </c>
      <c r="U40" s="26">
        <v>121.25</v>
      </c>
      <c r="V40" s="26">
        <v>293.41000000000003</v>
      </c>
      <c r="W40" s="26">
        <v>11.39</v>
      </c>
      <c r="X40" s="26">
        <v>15.09</v>
      </c>
      <c r="Y40" s="26">
        <v>36.450000000000003</v>
      </c>
      <c r="Z40" s="26">
        <v>0.57999999999999996</v>
      </c>
      <c r="AA40" s="26">
        <v>0</v>
      </c>
      <c r="AB40" s="26">
        <v>968.32</v>
      </c>
      <c r="AC40" s="26">
        <v>201.87</v>
      </c>
      <c r="AD40" s="26">
        <v>2.31</v>
      </c>
      <c r="AE40" s="26">
        <v>0.05</v>
      </c>
      <c r="AF40" s="26">
        <v>0.04</v>
      </c>
      <c r="AG40" s="26">
        <v>0.64</v>
      </c>
      <c r="AH40" s="26">
        <v>1.1000000000000001</v>
      </c>
      <c r="AI40" s="26">
        <v>4.78</v>
      </c>
      <c r="AJ40" s="26">
        <v>0</v>
      </c>
      <c r="AK40" s="26">
        <v>16.260000000000002</v>
      </c>
      <c r="AL40" s="26">
        <v>22.85</v>
      </c>
      <c r="AM40" s="26">
        <v>28.58</v>
      </c>
      <c r="AN40" s="26">
        <v>32.909999999999997</v>
      </c>
      <c r="AO40" s="26">
        <v>5.73</v>
      </c>
      <c r="AP40" s="26">
        <v>22.56</v>
      </c>
      <c r="AQ40" s="26">
        <v>10.53</v>
      </c>
      <c r="AR40" s="26">
        <v>22.96</v>
      </c>
      <c r="AS40" s="26">
        <v>32.869999999999997</v>
      </c>
      <c r="AT40" s="26">
        <v>82.08</v>
      </c>
      <c r="AU40" s="26">
        <v>46.91</v>
      </c>
      <c r="AV40" s="26">
        <v>8.18</v>
      </c>
      <c r="AW40" s="26">
        <v>22.77</v>
      </c>
      <c r="AX40" s="26">
        <v>129.63999999999999</v>
      </c>
      <c r="AY40" s="26">
        <v>0</v>
      </c>
      <c r="AZ40" s="26">
        <v>17.489999999999998</v>
      </c>
      <c r="BA40" s="26">
        <v>16.3</v>
      </c>
      <c r="BB40" s="26">
        <v>16.36</v>
      </c>
      <c r="BC40" s="26">
        <v>7.48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0.19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1.1200000000000001</v>
      </c>
      <c r="BT40" s="26">
        <v>0</v>
      </c>
      <c r="BU40" s="26">
        <v>0</v>
      </c>
      <c r="BV40" s="26">
        <v>3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238.28</v>
      </c>
      <c r="CC40" s="25">
        <v>28.52</v>
      </c>
      <c r="CE40" s="23">
        <v>161.38999999999999</v>
      </c>
      <c r="CG40" s="23">
        <v>15.4</v>
      </c>
      <c r="CH40" s="23">
        <v>9.4</v>
      </c>
      <c r="CI40" s="23">
        <v>12.4</v>
      </c>
      <c r="CJ40" s="23">
        <v>358.2</v>
      </c>
      <c r="CK40" s="23">
        <v>228.2</v>
      </c>
      <c r="CL40" s="23">
        <v>293.2</v>
      </c>
      <c r="CM40" s="23">
        <v>10.26</v>
      </c>
      <c r="CN40" s="23">
        <v>2.1</v>
      </c>
      <c r="CO40" s="23">
        <v>6.18</v>
      </c>
      <c r="CP40" s="23">
        <v>0</v>
      </c>
      <c r="CQ40" s="23">
        <v>0.3</v>
      </c>
      <c r="CR40" s="23">
        <v>18.760000000000002</v>
      </c>
    </row>
    <row r="41" spans="1:96" s="23" customFormat="1">
      <c r="A41" s="23" t="str">
        <f>"3/3"</f>
        <v>3/3</v>
      </c>
      <c r="B41" s="24" t="s">
        <v>102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31.75</v>
      </c>
      <c r="CE41" s="23">
        <v>29.32</v>
      </c>
      <c r="CG41" s="23">
        <v>34.6</v>
      </c>
      <c r="CH41" s="23">
        <v>19.77</v>
      </c>
      <c r="CI41" s="23">
        <v>27.18</v>
      </c>
      <c r="CJ41" s="23">
        <v>555.89</v>
      </c>
      <c r="CK41" s="23">
        <v>478.95</v>
      </c>
      <c r="CL41" s="23">
        <v>517.41999999999996</v>
      </c>
      <c r="CM41" s="23">
        <v>22.13</v>
      </c>
      <c r="CN41" s="23">
        <v>3.29</v>
      </c>
      <c r="CO41" s="23">
        <v>12.71</v>
      </c>
      <c r="CP41" s="23">
        <v>0</v>
      </c>
      <c r="CQ41" s="23">
        <v>0.9</v>
      </c>
      <c r="CR41" s="23">
        <v>23.84</v>
      </c>
    </row>
    <row r="42" spans="1:96" s="23" customFormat="1" ht="24">
      <c r="A42" s="23" t="str">
        <f>"16/8"</f>
        <v>16/8</v>
      </c>
      <c r="B42" s="24" t="s">
        <v>103</v>
      </c>
      <c r="C42" s="25" t="str">
        <f>"100"</f>
        <v>100</v>
      </c>
      <c r="D42" s="25">
        <v>15</v>
      </c>
      <c r="E42" s="25">
        <v>13.25</v>
      </c>
      <c r="F42" s="25">
        <v>12.92</v>
      </c>
      <c r="G42" s="25">
        <v>3.92</v>
      </c>
      <c r="H42" s="25">
        <v>10.72</v>
      </c>
      <c r="I42" s="25">
        <v>218.904</v>
      </c>
      <c r="J42" s="26">
        <v>5.97</v>
      </c>
      <c r="K42" s="26">
        <v>3.25</v>
      </c>
      <c r="L42" s="26">
        <v>0</v>
      </c>
      <c r="M42" s="26">
        <v>0</v>
      </c>
      <c r="N42" s="26">
        <v>1.1000000000000001</v>
      </c>
      <c r="O42" s="26">
        <v>9.09</v>
      </c>
      <c r="P42" s="26">
        <v>0.53</v>
      </c>
      <c r="Q42" s="26">
        <v>0</v>
      </c>
      <c r="R42" s="26">
        <v>0</v>
      </c>
      <c r="S42" s="26">
        <v>0.06</v>
      </c>
      <c r="T42" s="26">
        <v>1.65</v>
      </c>
      <c r="U42" s="26">
        <v>228.99</v>
      </c>
      <c r="V42" s="26">
        <v>230.81</v>
      </c>
      <c r="W42" s="26">
        <v>11.92</v>
      </c>
      <c r="X42" s="26">
        <v>18.32</v>
      </c>
      <c r="Y42" s="26">
        <v>130.44999999999999</v>
      </c>
      <c r="Z42" s="26">
        <v>2.17</v>
      </c>
      <c r="AA42" s="26">
        <v>0</v>
      </c>
      <c r="AB42" s="26">
        <v>0</v>
      </c>
      <c r="AC42" s="26">
        <v>0</v>
      </c>
      <c r="AD42" s="26">
        <v>2.62</v>
      </c>
      <c r="AE42" s="26">
        <v>0.06</v>
      </c>
      <c r="AF42" s="26">
        <v>0.11</v>
      </c>
      <c r="AG42" s="26">
        <v>3.29</v>
      </c>
      <c r="AH42" s="26">
        <v>6.42</v>
      </c>
      <c r="AI42" s="26">
        <v>0.2</v>
      </c>
      <c r="AJ42" s="26">
        <v>0</v>
      </c>
      <c r="AK42" s="26">
        <v>789.74</v>
      </c>
      <c r="AL42" s="26">
        <v>611.61</v>
      </c>
      <c r="AM42" s="26">
        <v>1136.44</v>
      </c>
      <c r="AN42" s="26">
        <v>1159.81</v>
      </c>
      <c r="AO42" s="26">
        <v>333.45</v>
      </c>
      <c r="AP42" s="26">
        <v>604.91999999999996</v>
      </c>
      <c r="AQ42" s="26">
        <v>162.02000000000001</v>
      </c>
      <c r="AR42" s="26">
        <v>625.72</v>
      </c>
      <c r="AS42" s="26">
        <v>810.54</v>
      </c>
      <c r="AT42" s="26">
        <v>794.45</v>
      </c>
      <c r="AU42" s="26">
        <v>1304.17</v>
      </c>
      <c r="AV42" s="26">
        <v>528.12</v>
      </c>
      <c r="AW42" s="26">
        <v>706.95</v>
      </c>
      <c r="AX42" s="26">
        <v>2518.42</v>
      </c>
      <c r="AY42" s="26">
        <v>206.63</v>
      </c>
      <c r="AZ42" s="26">
        <v>595.23</v>
      </c>
      <c r="BA42" s="26">
        <v>602.35</v>
      </c>
      <c r="BB42" s="26">
        <v>499.75</v>
      </c>
      <c r="BC42" s="26">
        <v>209.05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0.25</v>
      </c>
      <c r="BL42" s="26">
        <v>0</v>
      </c>
      <c r="BM42" s="26">
        <v>0.16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0.9</v>
      </c>
      <c r="BT42" s="26">
        <v>0</v>
      </c>
      <c r="BU42" s="26">
        <v>0</v>
      </c>
      <c r="BV42" s="26">
        <v>2.2599999999999998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85.95</v>
      </c>
      <c r="CC42" s="25">
        <v>62.06</v>
      </c>
      <c r="CE42" s="23">
        <v>0</v>
      </c>
      <c r="CG42" s="23">
        <v>26.68</v>
      </c>
      <c r="CH42" s="23">
        <v>13.82</v>
      </c>
      <c r="CI42" s="23">
        <v>20.25</v>
      </c>
      <c r="CJ42" s="23">
        <v>535.71</v>
      </c>
      <c r="CK42" s="23">
        <v>192.75</v>
      </c>
      <c r="CL42" s="23">
        <v>364.23</v>
      </c>
      <c r="CM42" s="23">
        <v>11.44</v>
      </c>
      <c r="CN42" s="23">
        <v>7.75</v>
      </c>
      <c r="CO42" s="23">
        <v>9.6</v>
      </c>
      <c r="CP42" s="23">
        <v>0</v>
      </c>
      <c r="CQ42" s="23">
        <v>0.5</v>
      </c>
      <c r="CR42" s="23">
        <v>37.86</v>
      </c>
    </row>
    <row r="43" spans="1:96" s="23" customFormat="1">
      <c r="A43" s="23" t="str">
        <f>"2"</f>
        <v>2</v>
      </c>
      <c r="B43" s="24" t="s">
        <v>95</v>
      </c>
      <c r="C43" s="25" t="str">
        <f>"24,3"</f>
        <v>24,3</v>
      </c>
      <c r="D43" s="25">
        <v>1.61</v>
      </c>
      <c r="E43" s="25">
        <v>0</v>
      </c>
      <c r="F43" s="25">
        <v>0.16</v>
      </c>
      <c r="G43" s="25">
        <v>0.16</v>
      </c>
      <c r="H43" s="25">
        <v>11.4</v>
      </c>
      <c r="I43" s="25">
        <v>54.407942999999996</v>
      </c>
      <c r="J43" s="26">
        <v>0</v>
      </c>
      <c r="K43" s="26">
        <v>0</v>
      </c>
      <c r="L43" s="26">
        <v>0</v>
      </c>
      <c r="M43" s="26">
        <v>0</v>
      </c>
      <c r="N43" s="26">
        <v>0.27</v>
      </c>
      <c r="O43" s="26">
        <v>11.08</v>
      </c>
      <c r="P43" s="26">
        <v>0.05</v>
      </c>
      <c r="Q43" s="26">
        <v>0</v>
      </c>
      <c r="R43" s="26">
        <v>0</v>
      </c>
      <c r="S43" s="26">
        <v>0</v>
      </c>
      <c r="T43" s="26">
        <v>0.44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77.59</v>
      </c>
      <c r="AL43" s="26">
        <v>80.760000000000005</v>
      </c>
      <c r="AM43" s="26">
        <v>123.67</v>
      </c>
      <c r="AN43" s="26">
        <v>41.01</v>
      </c>
      <c r="AO43" s="26">
        <v>24.31</v>
      </c>
      <c r="AP43" s="26">
        <v>48.62</v>
      </c>
      <c r="AQ43" s="26">
        <v>18.39</v>
      </c>
      <c r="AR43" s="26">
        <v>87.95</v>
      </c>
      <c r="AS43" s="26">
        <v>54.54</v>
      </c>
      <c r="AT43" s="26">
        <v>76.11</v>
      </c>
      <c r="AU43" s="26">
        <v>62.79</v>
      </c>
      <c r="AV43" s="26">
        <v>32.979999999999997</v>
      </c>
      <c r="AW43" s="26">
        <v>58.35</v>
      </c>
      <c r="AX43" s="26">
        <v>487.93</v>
      </c>
      <c r="AY43" s="26">
        <v>0</v>
      </c>
      <c r="AZ43" s="26">
        <v>158.97999999999999</v>
      </c>
      <c r="BA43" s="26">
        <v>69.13</v>
      </c>
      <c r="BB43" s="26">
        <v>45.88</v>
      </c>
      <c r="BC43" s="26">
        <v>36.36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7.0000000000000007E-2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9.5</v>
      </c>
      <c r="CC43" s="25">
        <v>1.75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1.46</v>
      </c>
    </row>
    <row r="44" spans="1:96" s="23" customFormat="1">
      <c r="A44" s="23" t="str">
        <f>"3"</f>
        <v>3</v>
      </c>
      <c r="B44" s="24" t="s">
        <v>104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2.91</v>
      </c>
    </row>
    <row r="46" spans="1:96" s="27" customFormat="1" ht="11.4">
      <c r="B46" s="28" t="s">
        <v>114</v>
      </c>
      <c r="C46" s="29"/>
      <c r="D46" s="29">
        <v>31.01</v>
      </c>
      <c r="E46" s="29">
        <v>13.91</v>
      </c>
      <c r="F46" s="29">
        <v>29.93</v>
      </c>
      <c r="G46" s="29">
        <v>16.260000000000002</v>
      </c>
      <c r="H46" s="29">
        <v>106.23</v>
      </c>
      <c r="I46" s="29">
        <v>799.62</v>
      </c>
      <c r="J46" s="30">
        <v>10.18</v>
      </c>
      <c r="K46" s="30">
        <v>10.5</v>
      </c>
      <c r="L46" s="30">
        <v>0</v>
      </c>
      <c r="M46" s="30">
        <v>0</v>
      </c>
      <c r="N46" s="30">
        <v>37.58</v>
      </c>
      <c r="O46" s="30">
        <v>58.25</v>
      </c>
      <c r="P46" s="30">
        <v>10.4</v>
      </c>
      <c r="Q46" s="30">
        <v>0</v>
      </c>
      <c r="R46" s="30">
        <v>0</v>
      </c>
      <c r="S46" s="30">
        <v>1.25</v>
      </c>
      <c r="T46" s="30">
        <v>8.66</v>
      </c>
      <c r="U46" s="30">
        <v>949.98</v>
      </c>
      <c r="V46" s="30">
        <v>1874.24</v>
      </c>
      <c r="W46" s="30">
        <v>137.97</v>
      </c>
      <c r="X46" s="30">
        <v>110.26</v>
      </c>
      <c r="Y46" s="30">
        <v>353.88</v>
      </c>
      <c r="Z46" s="30">
        <v>5.98</v>
      </c>
      <c r="AA46" s="30">
        <v>22.5</v>
      </c>
      <c r="AB46" s="30">
        <v>1652.6</v>
      </c>
      <c r="AC46" s="30">
        <v>350.62</v>
      </c>
      <c r="AD46" s="30">
        <v>9.23</v>
      </c>
      <c r="AE46" s="30">
        <v>0.33</v>
      </c>
      <c r="AF46" s="30">
        <v>0.34</v>
      </c>
      <c r="AG46" s="30">
        <v>6.63</v>
      </c>
      <c r="AH46" s="30">
        <v>12.4</v>
      </c>
      <c r="AI46" s="30">
        <v>40.31</v>
      </c>
      <c r="AJ46" s="30">
        <v>0</v>
      </c>
      <c r="AK46" s="30">
        <v>994.52</v>
      </c>
      <c r="AL46" s="30">
        <v>843.83</v>
      </c>
      <c r="AM46" s="30">
        <v>1552.82</v>
      </c>
      <c r="AN46" s="30">
        <v>1457.73</v>
      </c>
      <c r="AO46" s="30">
        <v>427.62</v>
      </c>
      <c r="AP46" s="30">
        <v>834.85</v>
      </c>
      <c r="AQ46" s="30">
        <v>254.94</v>
      </c>
      <c r="AR46" s="30">
        <v>941.51</v>
      </c>
      <c r="AS46" s="30">
        <v>1092</v>
      </c>
      <c r="AT46" s="30">
        <v>1310.69</v>
      </c>
      <c r="AU46" s="30">
        <v>1723.09</v>
      </c>
      <c r="AV46" s="30">
        <v>634.42999999999995</v>
      </c>
      <c r="AW46" s="30">
        <v>943.22</v>
      </c>
      <c r="AX46" s="30">
        <v>3956.27</v>
      </c>
      <c r="AY46" s="30">
        <v>206.63</v>
      </c>
      <c r="AZ46" s="30">
        <v>961.56</v>
      </c>
      <c r="BA46" s="30">
        <v>826.29</v>
      </c>
      <c r="BB46" s="30">
        <v>716.16</v>
      </c>
      <c r="BC46" s="30">
        <v>317.24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2.02</v>
      </c>
      <c r="BL46" s="30">
        <v>0</v>
      </c>
      <c r="BM46" s="30">
        <v>0.9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0.11</v>
      </c>
      <c r="BS46" s="30">
        <v>4.4800000000000004</v>
      </c>
      <c r="BT46" s="30">
        <v>0</v>
      </c>
      <c r="BU46" s="30">
        <v>0</v>
      </c>
      <c r="BV46" s="30">
        <v>9.07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787.6</v>
      </c>
      <c r="CC46" s="29">
        <f>SUM($CC$38:$CC$45)</f>
        <v>149.75</v>
      </c>
      <c r="CD46" s="27">
        <f>$I$46/$I$51*100</f>
        <v>27.605468480287232</v>
      </c>
      <c r="CE46" s="27">
        <v>297.93</v>
      </c>
      <c r="CG46" s="27">
        <v>104.7</v>
      </c>
      <c r="CH46" s="27">
        <v>55.73</v>
      </c>
      <c r="CI46" s="27">
        <v>80.22</v>
      </c>
      <c r="CJ46" s="27">
        <v>2999.18</v>
      </c>
      <c r="CK46" s="27">
        <v>1408.82</v>
      </c>
      <c r="CL46" s="27">
        <v>2204</v>
      </c>
      <c r="CM46" s="27">
        <v>76.39</v>
      </c>
      <c r="CN46" s="27">
        <v>39.270000000000003</v>
      </c>
      <c r="CO46" s="27">
        <v>57.83</v>
      </c>
      <c r="CP46" s="27">
        <v>8</v>
      </c>
      <c r="CQ46" s="27">
        <v>2.2000000000000002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"17"</f>
        <v>17</v>
      </c>
      <c r="B49" s="20" t="s">
        <v>109</v>
      </c>
      <c r="C49" s="21" t="str">
        <f>"33"</f>
        <v>33</v>
      </c>
      <c r="D49" s="21">
        <v>1.49</v>
      </c>
      <c r="E49" s="21">
        <v>0</v>
      </c>
      <c r="F49" s="21">
        <v>6.6</v>
      </c>
      <c r="G49" s="21">
        <v>0</v>
      </c>
      <c r="H49" s="21">
        <v>18.48</v>
      </c>
      <c r="I49" s="21">
        <v>135.56400000000002</v>
      </c>
      <c r="J49" s="22">
        <v>0</v>
      </c>
      <c r="K49" s="22">
        <v>0</v>
      </c>
      <c r="L49" s="22">
        <v>0</v>
      </c>
      <c r="M49" s="22">
        <v>0</v>
      </c>
      <c r="N49" s="22">
        <v>18.48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7.0000000000000007E-2</v>
      </c>
      <c r="AE49" s="22">
        <v>0</v>
      </c>
      <c r="AF49" s="22">
        <v>0</v>
      </c>
      <c r="AG49" s="22">
        <v>0</v>
      </c>
      <c r="AH49" s="22">
        <v>0.23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12.12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10.1</v>
      </c>
    </row>
    <row r="50" spans="1:96" s="27" customFormat="1" ht="11.4">
      <c r="B50" s="28" t="s">
        <v>116</v>
      </c>
      <c r="C50" s="29"/>
      <c r="D50" s="29">
        <v>2.4900000000000002</v>
      </c>
      <c r="E50" s="29">
        <v>0</v>
      </c>
      <c r="F50" s="29">
        <v>6.8</v>
      </c>
      <c r="G50" s="29">
        <v>0</v>
      </c>
      <c r="H50" s="29">
        <v>39.08</v>
      </c>
      <c r="I50" s="29">
        <v>222.04</v>
      </c>
      <c r="J50" s="30">
        <v>0</v>
      </c>
      <c r="K50" s="30">
        <v>0</v>
      </c>
      <c r="L50" s="30">
        <v>0</v>
      </c>
      <c r="M50" s="30">
        <v>0</v>
      </c>
      <c r="N50" s="30">
        <v>38.28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0.27</v>
      </c>
      <c r="AE50" s="30">
        <v>0.02</v>
      </c>
      <c r="AF50" s="30">
        <v>0.02</v>
      </c>
      <c r="AG50" s="30">
        <v>0.2</v>
      </c>
      <c r="AH50" s="30">
        <v>0.63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21.72</v>
      </c>
      <c r="CD50" s="27">
        <f>$I$50/$I$51*100</f>
        <v>7.665538907684871</v>
      </c>
      <c r="CE50" s="27">
        <v>0</v>
      </c>
      <c r="CG50" s="27">
        <v>4</v>
      </c>
      <c r="CH50" s="27">
        <v>4</v>
      </c>
      <c r="CI50" s="27">
        <v>4</v>
      </c>
      <c r="CJ50" s="27">
        <v>400</v>
      </c>
      <c r="CK50" s="27">
        <v>182</v>
      </c>
      <c r="CL50" s="27">
        <v>291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88.68</v>
      </c>
      <c r="E51" s="29">
        <v>42.71</v>
      </c>
      <c r="F51" s="29">
        <v>111.8</v>
      </c>
      <c r="G51" s="29">
        <v>29.25</v>
      </c>
      <c r="H51" s="29">
        <v>397.68</v>
      </c>
      <c r="I51" s="29">
        <v>2896.6</v>
      </c>
      <c r="J51" s="30">
        <v>30.43</v>
      </c>
      <c r="K51" s="30">
        <v>18.68</v>
      </c>
      <c r="L51" s="30">
        <v>0</v>
      </c>
      <c r="M51" s="30">
        <v>0</v>
      </c>
      <c r="N51" s="30">
        <v>202.81</v>
      </c>
      <c r="O51" s="30">
        <v>172.19</v>
      </c>
      <c r="P51" s="30">
        <v>22.68</v>
      </c>
      <c r="Q51" s="30">
        <v>0</v>
      </c>
      <c r="R51" s="30">
        <v>0</v>
      </c>
      <c r="S51" s="30">
        <v>4.55</v>
      </c>
      <c r="T51" s="30">
        <v>23.89</v>
      </c>
      <c r="U51" s="30">
        <v>2782.22</v>
      </c>
      <c r="V51" s="30">
        <v>4413.8100000000004</v>
      </c>
      <c r="W51" s="30">
        <v>583.69000000000005</v>
      </c>
      <c r="X51" s="30">
        <v>261.52999999999997</v>
      </c>
      <c r="Y51" s="30">
        <v>1021.28</v>
      </c>
      <c r="Z51" s="30">
        <v>19.25</v>
      </c>
      <c r="AA51" s="30">
        <v>291.64999999999998</v>
      </c>
      <c r="AB51" s="30">
        <v>3189.77</v>
      </c>
      <c r="AC51" s="30">
        <v>956.55</v>
      </c>
      <c r="AD51" s="30">
        <v>17.739999999999998</v>
      </c>
      <c r="AE51" s="30">
        <v>0.77</v>
      </c>
      <c r="AF51" s="30">
        <v>1.31</v>
      </c>
      <c r="AG51" s="30">
        <v>13.22</v>
      </c>
      <c r="AH51" s="30">
        <v>29.03</v>
      </c>
      <c r="AI51" s="30">
        <v>80.790000000000006</v>
      </c>
      <c r="AJ51" s="30">
        <v>0.8</v>
      </c>
      <c r="AK51" s="30">
        <v>3231.85</v>
      </c>
      <c r="AL51" s="30">
        <v>2807.07</v>
      </c>
      <c r="AM51" s="30">
        <v>4917.67</v>
      </c>
      <c r="AN51" s="30">
        <v>4140.21</v>
      </c>
      <c r="AO51" s="30">
        <v>1402.69</v>
      </c>
      <c r="AP51" s="30">
        <v>2555.13</v>
      </c>
      <c r="AQ51" s="30">
        <v>816.4</v>
      </c>
      <c r="AR51" s="30">
        <v>2981.58</v>
      </c>
      <c r="AS51" s="30">
        <v>2906.59</v>
      </c>
      <c r="AT51" s="30">
        <v>3433.48</v>
      </c>
      <c r="AU51" s="30">
        <v>4718.8500000000004</v>
      </c>
      <c r="AV51" s="30">
        <v>1631.71</v>
      </c>
      <c r="AW51" s="30">
        <v>2402.6799999999998</v>
      </c>
      <c r="AX51" s="30">
        <v>11031.72</v>
      </c>
      <c r="AY51" s="30">
        <v>403.79</v>
      </c>
      <c r="AZ51" s="30">
        <v>2838.23</v>
      </c>
      <c r="BA51" s="30">
        <v>2640.89</v>
      </c>
      <c r="BB51" s="30">
        <v>2304.79</v>
      </c>
      <c r="BC51" s="30">
        <v>1051.72</v>
      </c>
      <c r="BD51" s="30">
        <v>0.46</v>
      </c>
      <c r="BE51" s="30">
        <v>0.21</v>
      </c>
      <c r="BF51" s="30">
        <v>0.11</v>
      </c>
      <c r="BG51" s="30">
        <v>0.26</v>
      </c>
      <c r="BH51" s="30">
        <v>0.28999999999999998</v>
      </c>
      <c r="BI51" s="30">
        <v>1.36</v>
      </c>
      <c r="BJ51" s="30">
        <v>0</v>
      </c>
      <c r="BK51" s="30">
        <v>5.77</v>
      </c>
      <c r="BL51" s="30">
        <v>0</v>
      </c>
      <c r="BM51" s="30">
        <v>2.2400000000000002</v>
      </c>
      <c r="BN51" s="30">
        <v>0.08</v>
      </c>
      <c r="BO51" s="30">
        <v>0.17</v>
      </c>
      <c r="BP51" s="30">
        <v>0</v>
      </c>
      <c r="BQ51" s="30">
        <v>0.26</v>
      </c>
      <c r="BR51" s="30">
        <v>0.43</v>
      </c>
      <c r="BS51" s="30">
        <v>9.66</v>
      </c>
      <c r="BT51" s="30">
        <v>0</v>
      </c>
      <c r="BU51" s="30">
        <v>0</v>
      </c>
      <c r="BV51" s="30">
        <v>16.27</v>
      </c>
      <c r="BW51" s="30">
        <v>0.09</v>
      </c>
      <c r="BX51" s="30">
        <v>0</v>
      </c>
      <c r="BY51" s="30">
        <v>0</v>
      </c>
      <c r="BZ51" s="30">
        <v>0</v>
      </c>
      <c r="CA51" s="30">
        <v>0</v>
      </c>
      <c r="CB51" s="30">
        <v>2737.38</v>
      </c>
      <c r="CC51" s="29">
        <v>430.00000000000006</v>
      </c>
      <c r="CE51" s="27">
        <v>823.28</v>
      </c>
      <c r="CG51" s="27">
        <v>337.21</v>
      </c>
      <c r="CH51" s="27">
        <v>189.98</v>
      </c>
      <c r="CI51" s="27">
        <v>263.58999999999997</v>
      </c>
      <c r="CJ51" s="27">
        <v>12887.09</v>
      </c>
      <c r="CK51" s="27">
        <v>6093.13</v>
      </c>
      <c r="CL51" s="27">
        <v>9490.11</v>
      </c>
      <c r="CM51" s="27">
        <v>245.42</v>
      </c>
      <c r="CN51" s="27">
        <v>144.44</v>
      </c>
      <c r="CO51" s="27">
        <v>194.93</v>
      </c>
      <c r="CP51" s="27">
        <v>35.200000000000003</v>
      </c>
      <c r="CQ51" s="27">
        <v>6.04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13</v>
      </c>
      <c r="E53" s="16"/>
      <c r="F53" s="16">
        <v>35</v>
      </c>
      <c r="G53" s="16"/>
      <c r="H53" s="16">
        <v>52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86</v>
      </c>
      <c r="C1" s="84"/>
      <c r="D1" s="85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134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135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136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137</v>
      </c>
      <c r="B11" s="58" t="s">
        <v>136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138</v>
      </c>
      <c r="B14" s="59" t="s">
        <v>139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140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141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142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143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144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145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146</v>
      </c>
      <c r="C23" s="72" t="s">
        <v>150</v>
      </c>
      <c r="D23" s="41" t="s">
        <v>108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143</v>
      </c>
      <c r="C24" s="73" t="s">
        <v>151</v>
      </c>
      <c r="D24" s="47" t="s">
        <v>109</v>
      </c>
      <c r="E24" s="48">
        <v>33</v>
      </c>
      <c r="F24" s="49">
        <v>12.12</v>
      </c>
      <c r="G24" s="48">
        <v>135.56400000000002</v>
      </c>
      <c r="H24" s="48">
        <v>1.49</v>
      </c>
      <c r="I24" s="48">
        <v>6.6</v>
      </c>
      <c r="J24" s="50">
        <v>18.48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147</v>
      </c>
      <c r="B27" s="39" t="s">
        <v>133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142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143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135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148</v>
      </c>
      <c r="B33" s="58" t="s">
        <v>149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146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143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136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45721.325868055559</v>
      </c>
      <c r="C1">
        <f>YEAR(Дата_Сост)</f>
        <v>2025</v>
      </c>
      <c r="D1">
        <f>MONTH(Дата_Сост)</f>
        <v>3</v>
      </c>
      <c r="E1">
        <f>DAY(Дата_Сост)</f>
        <v>5</v>
      </c>
    </row>
    <row r="2" spans="1:5">
      <c r="A2" t="s">
        <v>82</v>
      </c>
      <c r="B2" s="2">
        <v>45713.356064814812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2025-02-25T06:50:05Z</dcterms:modified>
</cp:coreProperties>
</file>