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<sst xmlns="http://schemas.openxmlformats.org/spreadsheetml/2006/main" count="186" uniqueCount="154">
  <si>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</si>
  <si>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</si>
  <si>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</si>
  <si>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</si>
  <si>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</si>
  <si>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</si>
  <si>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</si>
  <si>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</si>
  <si>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</si>
  <si>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</si>
  <si>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</si>
  <si>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</si>
  <si>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</si>
  <si>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</si>
  <si>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</si>
  <si>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</si>
  <si>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</si>
  <si>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</si>
  <si>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</si>
  <si>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</si>
  <si>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</si>
  <si>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</si>
  <si>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</si>
  <si>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</si>
  <si>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</si>
  <si>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</si>
  <si>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</si>
  <si>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</si>
  <si>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</si>
  <si>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</si>
  <si>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</si>
  <si>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</si>
  <si>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</si>
  <si>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</si>
  <si>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</si>
  <si>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</si>
  <si>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</si>
  <si>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</si>
  <si>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</si>
  <si>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</si>
  <si>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</si>
  <si>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</si>
  <si>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</si>
  <si>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</si>
  <si>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</si>
  <si>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</si>
  <si>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</si>
  <si>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</si>
  <si>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</si>
  <si>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</si>
  <si>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</si>
  <si>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</si>
  <si>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</si>
  <si>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</si>
  <si>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</si>
  <si>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</si>
  <si>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</si>
  <si>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</si>
  <si>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</si>
  <si>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</si>
  <si>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</si>
  <si>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</si>
  <si>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</si>
  <si>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</si>
  <si>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</si>
  <si>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</si>
  <si>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</si>
  <si>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</si>
  <si>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</si>
  <si>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</si>
  <si>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</si>
  <si>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</si>
  <si>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</si>
  <si>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</si>
  <si>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</si>
  <si>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</si>
  <si>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</si>
  <si>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</si>
  <si>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</si>
  <si>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</si>
  <si>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</si>
  <si>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</si>
  <si>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</si>
  <si>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</si>
  <si>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</si>
  <si>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</si>
  <si>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</si>
  <si>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</si>
  <si>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</si>
  <si>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</si>
  <si>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</si>
  <si>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</si>
  <si>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</si>
  <si>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</si>
  <si>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</si>
  <si>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</si>
  <si>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Вафли в ассортименте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</si>
  <si>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</si>
  <si>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</si>
  <si>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</si>
  <si>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</si>
  <si>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</si>
  <si>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</si>
  <si>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</si>
  <si>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</si>
  <si>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</si>
  <si>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</si>
  <si>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</si>
  <si>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</si>
  <si>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</si>
  <si>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</si>
  <si>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</si>
  <si>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</si>
  <si>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</si>
  <si>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</si>
  <si>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</si>
  <si>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</si>
  <si>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</si>
  <si>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</si>
  <si>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</si>
  <si>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</si>
  <si>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</si>
  <si>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</si>
  <si>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</si>
  <si>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</si>
  <si>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</si>
  <si>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</si>
  <si>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</si>
  <si>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</si>
  <si>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</si>
  <si>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</si>
  <si>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</si>
  <si>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</si>
  <si>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</si>
  <si>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</si>
  <si>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</si>
  <si>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</si>
  <si>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</si>
  <si>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</si>
  <si>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</si>
  <si>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</si>
  <si>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</si>
  <si>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</si>
  <si>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</si>
  <si>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</si>
  <si>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</si>
  <si>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</si>
  <si>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</si>
  <si>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</si>
  <si>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</si>
  <si>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</si>
  <si>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Согласовано
Директор школа  № _______________</t>
  </si>
  <si>
    <t>Итого сумма с 7 до 11 лет 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</si>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</sst>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19.3.2025г.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"19 марта 2025 г."</f>
        <v>19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92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24.32</v>
      </c>
      <c r="CE11" s="23">
        <v>27.33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</v>
      </c>
      <c r="CQ11" s="23">
        <v>1</v>
      </c>
      <c r="CR11" s="23">
        <v>14.74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94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2.16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1.8</v>
      </c>
    </row>
    <row r="14" spans="1:96" s="23" customFormat="1">
      <c r="A14" s="23" t="str">
        <f>"27/10"</f>
        <v>27/10</v>
      </c>
      <c r="B14" s="24" t="s">
        <v>95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1.1499999999999999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0.7</v>
      </c>
    </row>
    <row r="15" spans="1:96" s="19" customFormat="1">
      <c r="A15" s="19" t="str">
        <f>"16/1"</f>
        <v>16/1</v>
      </c>
      <c r="B15" s="20" t="s">
        <v>96</v>
      </c>
      <c r="C15" s="21" t="str">
        <f>"30"</f>
        <v>30</v>
      </c>
      <c r="D15" s="21">
        <v>1.17</v>
      </c>
      <c r="E15" s="21">
        <v>0</v>
      </c>
      <c r="F15" s="21">
        <v>9.18</v>
      </c>
      <c r="G15" s="21">
        <v>0</v>
      </c>
      <c r="H15" s="21">
        <v>19.11</v>
      </c>
      <c r="I15" s="21">
        <v>161.47499999999999</v>
      </c>
      <c r="J15" s="22">
        <v>0</v>
      </c>
      <c r="K15" s="22">
        <v>0</v>
      </c>
      <c r="L15" s="22">
        <v>0</v>
      </c>
      <c r="M15" s="22">
        <v>0</v>
      </c>
      <c r="N15" s="22">
        <v>11.4</v>
      </c>
      <c r="O15" s="22">
        <v>7.35</v>
      </c>
      <c r="P15" s="22">
        <v>0.36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0.3</v>
      </c>
      <c r="CC15" s="21">
        <v>7.27</v>
      </c>
      <c r="CE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6.06</v>
      </c>
    </row>
    <row r="16" spans="1:96" s="27" customFormat="1" ht="11.4">
      <c r="B16" s="28" t="s">
        <v>97</v>
      </c>
      <c r="C16" s="29"/>
      <c r="D16" s="29">
        <v>11.32</v>
      </c>
      <c r="E16" s="29">
        <v>8.02</v>
      </c>
      <c r="F16" s="29">
        <v>20.04</v>
      </c>
      <c r="G16" s="29">
        <v>0.22</v>
      </c>
      <c r="H16" s="29">
        <v>47.96</v>
      </c>
      <c r="I16" s="29">
        <v>412.65</v>
      </c>
      <c r="J16" s="30">
        <v>5.56</v>
      </c>
      <c r="K16" s="30">
        <v>0.11</v>
      </c>
      <c r="L16" s="30">
        <v>0</v>
      </c>
      <c r="M16" s="30">
        <v>0</v>
      </c>
      <c r="N16" s="30">
        <v>25.89</v>
      </c>
      <c r="O16" s="30">
        <v>21.03</v>
      </c>
      <c r="P16" s="30">
        <v>1.04</v>
      </c>
      <c r="Q16" s="30">
        <v>0</v>
      </c>
      <c r="R16" s="30">
        <v>0</v>
      </c>
      <c r="S16" s="30">
        <v>0.1</v>
      </c>
      <c r="T16" s="30">
        <v>2.94</v>
      </c>
      <c r="U16" s="30">
        <v>493.35</v>
      </c>
      <c r="V16" s="30">
        <v>228.05</v>
      </c>
      <c r="W16" s="30">
        <v>145.72999999999999</v>
      </c>
      <c r="X16" s="30">
        <v>19.43</v>
      </c>
      <c r="Y16" s="30">
        <v>162.1</v>
      </c>
      <c r="Z16" s="30">
        <v>1.2</v>
      </c>
      <c r="AA16" s="30">
        <v>124</v>
      </c>
      <c r="AB16" s="30">
        <v>44</v>
      </c>
      <c r="AC16" s="30">
        <v>148.5</v>
      </c>
      <c r="AD16" s="30">
        <v>0.28999999999999998</v>
      </c>
      <c r="AE16" s="30">
        <v>0.06</v>
      </c>
      <c r="AF16" s="30">
        <v>0.31</v>
      </c>
      <c r="AG16" s="30">
        <v>0.23</v>
      </c>
      <c r="AH16" s="30">
        <v>2.25</v>
      </c>
      <c r="AI16" s="30">
        <v>2.68</v>
      </c>
      <c r="AJ16" s="30">
        <v>0</v>
      </c>
      <c r="AK16" s="30">
        <v>559.79</v>
      </c>
      <c r="AL16" s="30">
        <v>491.78</v>
      </c>
      <c r="AM16" s="30">
        <v>848.11</v>
      </c>
      <c r="AN16" s="30">
        <v>622.64</v>
      </c>
      <c r="AO16" s="30">
        <v>269.98</v>
      </c>
      <c r="AP16" s="30">
        <v>428.45</v>
      </c>
      <c r="AQ16" s="30">
        <v>146.75</v>
      </c>
      <c r="AR16" s="30">
        <v>508.6</v>
      </c>
      <c r="AS16" s="30">
        <v>353.04</v>
      </c>
      <c r="AT16" s="30">
        <v>409.99</v>
      </c>
      <c r="AU16" s="30">
        <v>571.80999999999995</v>
      </c>
      <c r="AV16" s="30">
        <v>178.36</v>
      </c>
      <c r="AW16" s="30">
        <v>239.57</v>
      </c>
      <c r="AX16" s="30">
        <v>1318.32</v>
      </c>
      <c r="AY16" s="30">
        <v>5.6</v>
      </c>
      <c r="AZ16" s="30">
        <v>356.93</v>
      </c>
      <c r="BA16" s="30">
        <v>459.09</v>
      </c>
      <c r="BB16" s="30">
        <v>421.98</v>
      </c>
      <c r="BC16" s="30">
        <v>187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0.82</v>
      </c>
      <c r="BT16" s="30">
        <v>0</v>
      </c>
      <c r="BU16" s="30">
        <v>0</v>
      </c>
      <c r="BV16" s="30">
        <v>0.13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444.25</v>
      </c>
      <c r="CC16" s="29">
        <f>SUM($CC$10:$CC$15)</f>
        <v>52.230000000000004</v>
      </c>
      <c r="CD16" s="27">
        <f>$I$16/$I$51*100</f>
        <v>13.951389053239433</v>
      </c>
      <c r="CE16" s="27">
        <v>131.33000000000001</v>
      </c>
      <c r="CG16" s="27">
        <v>49.45</v>
      </c>
      <c r="CH16" s="27">
        <v>28.4</v>
      </c>
      <c r="CI16" s="27">
        <v>38.92</v>
      </c>
      <c r="CJ16" s="27">
        <v>2266.15</v>
      </c>
      <c r="CK16" s="27">
        <v>1163.67</v>
      </c>
      <c r="CL16" s="27">
        <v>1714.91</v>
      </c>
      <c r="CM16" s="27">
        <v>38.15</v>
      </c>
      <c r="CN16" s="27">
        <v>25.74</v>
      </c>
      <c r="CO16" s="27">
        <v>31.94</v>
      </c>
      <c r="CP16" s="27">
        <v>10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99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11.65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7.06</v>
      </c>
    </row>
    <row r="19" spans="1:96" s="23" customFormat="1">
      <c r="A19" s="23" t="str">
        <f>"358"</f>
        <v>358</v>
      </c>
      <c r="B19" s="24" t="s">
        <v>100</v>
      </c>
      <c r="C19" s="25" t="str">
        <f>"200"</f>
        <v>200</v>
      </c>
      <c r="D19" s="25">
        <v>5.32</v>
      </c>
      <c r="E19" s="25">
        <v>0</v>
      </c>
      <c r="F19" s="25">
        <v>4.9000000000000004</v>
      </c>
      <c r="G19" s="25">
        <v>4.1900000000000004</v>
      </c>
      <c r="H19" s="25">
        <v>16.510000000000002</v>
      </c>
      <c r="I19" s="25">
        <v>128.52595999999997</v>
      </c>
      <c r="J19" s="26">
        <v>0.54</v>
      </c>
      <c r="K19" s="26">
        <v>2.6</v>
      </c>
      <c r="L19" s="26">
        <v>0</v>
      </c>
      <c r="M19" s="26">
        <v>0</v>
      </c>
      <c r="N19" s="26">
        <v>9.89</v>
      </c>
      <c r="O19" s="26">
        <v>5.7</v>
      </c>
      <c r="P19" s="26">
        <v>0.92</v>
      </c>
      <c r="Q19" s="26">
        <v>0</v>
      </c>
      <c r="R19" s="26">
        <v>0</v>
      </c>
      <c r="S19" s="26">
        <v>0.12</v>
      </c>
      <c r="T19" s="26">
        <v>0.86</v>
      </c>
      <c r="U19" s="26">
        <v>97</v>
      </c>
      <c r="V19" s="26">
        <v>234.72</v>
      </c>
      <c r="W19" s="26">
        <v>9.11</v>
      </c>
      <c r="X19" s="26">
        <v>12.07</v>
      </c>
      <c r="Y19" s="26">
        <v>29.16</v>
      </c>
      <c r="Z19" s="26">
        <v>0.47</v>
      </c>
      <c r="AA19" s="26">
        <v>0</v>
      </c>
      <c r="AB19" s="26">
        <v>774.66</v>
      </c>
      <c r="AC19" s="26">
        <v>161.5</v>
      </c>
      <c r="AD19" s="26">
        <v>1.85</v>
      </c>
      <c r="AE19" s="26">
        <v>0.04</v>
      </c>
      <c r="AF19" s="26">
        <v>0.03</v>
      </c>
      <c r="AG19" s="26">
        <v>0.51</v>
      </c>
      <c r="AH19" s="26">
        <v>0.88</v>
      </c>
      <c r="AI19" s="26">
        <v>3.82</v>
      </c>
      <c r="AJ19" s="26">
        <v>0</v>
      </c>
      <c r="AK19" s="26">
        <v>13.01</v>
      </c>
      <c r="AL19" s="26">
        <v>18.28</v>
      </c>
      <c r="AM19" s="26">
        <v>22.86</v>
      </c>
      <c r="AN19" s="26">
        <v>26.32</v>
      </c>
      <c r="AO19" s="26">
        <v>4.59</v>
      </c>
      <c r="AP19" s="26">
        <v>18.05</v>
      </c>
      <c r="AQ19" s="26">
        <v>8.42</v>
      </c>
      <c r="AR19" s="26">
        <v>18.37</v>
      </c>
      <c r="AS19" s="26">
        <v>26.29</v>
      </c>
      <c r="AT19" s="26">
        <v>65.66</v>
      </c>
      <c r="AU19" s="26">
        <v>37.53</v>
      </c>
      <c r="AV19" s="26">
        <v>6.54</v>
      </c>
      <c r="AW19" s="26">
        <v>18.22</v>
      </c>
      <c r="AX19" s="26">
        <v>103.71</v>
      </c>
      <c r="AY19" s="26">
        <v>0</v>
      </c>
      <c r="AZ19" s="26">
        <v>13.99</v>
      </c>
      <c r="BA19" s="26">
        <v>13.04</v>
      </c>
      <c r="BB19" s="26">
        <v>13.09</v>
      </c>
      <c r="BC19" s="26">
        <v>5.99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</v>
      </c>
      <c r="BT19" s="26">
        <v>0</v>
      </c>
      <c r="BU19" s="26">
        <v>0</v>
      </c>
      <c r="BV19" s="26">
        <v>2.4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190.62</v>
      </c>
      <c r="CC19" s="25">
        <v>24.32</v>
      </c>
      <c r="CE19" s="23">
        <v>129.11000000000001</v>
      </c>
      <c r="CG19" s="23">
        <v>12.32</v>
      </c>
      <c r="CH19" s="23">
        <v>7.52</v>
      </c>
      <c r="CI19" s="23">
        <v>9.92</v>
      </c>
      <c r="CJ19" s="23">
        <v>286.56</v>
      </c>
      <c r="CK19" s="23">
        <v>182.56</v>
      </c>
      <c r="CL19" s="23">
        <v>234.56</v>
      </c>
      <c r="CM19" s="23">
        <v>8.2100000000000009</v>
      </c>
      <c r="CN19" s="23">
        <v>1.68</v>
      </c>
      <c r="CO19" s="23">
        <v>4.9400000000000004</v>
      </c>
      <c r="CP19" s="23">
        <v>0</v>
      </c>
      <c r="CQ19" s="23">
        <v>0.24</v>
      </c>
      <c r="CR19" s="23">
        <v>14.74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31.23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18.93</v>
      </c>
    </row>
    <row r="21" spans="1:96" s="23" customFormat="1" ht="24">
      <c r="A21" s="23" t="str">
        <f>"16/8"</f>
        <v>16/8</v>
      </c>
      <c r="B21" s="24" t="s">
        <v>102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55.89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34.090000000000003</v>
      </c>
    </row>
    <row r="22" spans="1:96" s="23" customFormat="1">
      <c r="A22" s="23" t="str">
        <f>"2"</f>
        <v>2</v>
      </c>
      <c r="B22" s="24" t="s">
        <v>94</v>
      </c>
      <c r="C22" s="25" t="str">
        <f>"24,2"</f>
        <v>24,2</v>
      </c>
      <c r="D22" s="25">
        <v>1.6</v>
      </c>
      <c r="E22" s="25">
        <v>0</v>
      </c>
      <c r="F22" s="25">
        <v>0.16</v>
      </c>
      <c r="G22" s="25">
        <v>0.16</v>
      </c>
      <c r="H22" s="25">
        <v>11.35</v>
      </c>
      <c r="I22" s="25">
        <v>54.184042000000005</v>
      </c>
      <c r="J22" s="26">
        <v>0</v>
      </c>
      <c r="K22" s="26">
        <v>0</v>
      </c>
      <c r="L22" s="26">
        <v>0</v>
      </c>
      <c r="M22" s="26">
        <v>0</v>
      </c>
      <c r="N22" s="26">
        <v>0.27</v>
      </c>
      <c r="O22" s="26">
        <v>11.04</v>
      </c>
      <c r="P22" s="26">
        <v>0.05</v>
      </c>
      <c r="Q22" s="26">
        <v>0</v>
      </c>
      <c r="R22" s="26">
        <v>0</v>
      </c>
      <c r="S22" s="26">
        <v>0</v>
      </c>
      <c r="T22" s="26">
        <v>0.44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77.27</v>
      </c>
      <c r="AL22" s="26">
        <v>80.430000000000007</v>
      </c>
      <c r="AM22" s="26">
        <v>123.17</v>
      </c>
      <c r="AN22" s="26">
        <v>40.840000000000003</v>
      </c>
      <c r="AO22" s="26">
        <v>24.21</v>
      </c>
      <c r="AP22" s="26">
        <v>48.42</v>
      </c>
      <c r="AQ22" s="26">
        <v>18.32</v>
      </c>
      <c r="AR22" s="26">
        <v>87.58</v>
      </c>
      <c r="AS22" s="26">
        <v>54.32</v>
      </c>
      <c r="AT22" s="26">
        <v>75.790000000000006</v>
      </c>
      <c r="AU22" s="26">
        <v>62.53</v>
      </c>
      <c r="AV22" s="26">
        <v>32.840000000000003</v>
      </c>
      <c r="AW22" s="26">
        <v>58.11</v>
      </c>
      <c r="AX22" s="26">
        <v>485.93</v>
      </c>
      <c r="AY22" s="26">
        <v>0</v>
      </c>
      <c r="AZ22" s="26">
        <v>158.33000000000001</v>
      </c>
      <c r="BA22" s="26">
        <v>68.849999999999994</v>
      </c>
      <c r="BB22" s="26">
        <v>45.69</v>
      </c>
      <c r="BC22" s="26">
        <v>36.21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9.4600000000000009</v>
      </c>
      <c r="CC22" s="25">
        <v>1.74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1.45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104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105</v>
      </c>
      <c r="C25" s="29"/>
      <c r="D25" s="29">
        <v>26.88</v>
      </c>
      <c r="E25" s="29">
        <v>12.47</v>
      </c>
      <c r="F25" s="29">
        <v>24.27</v>
      </c>
      <c r="G25" s="29">
        <v>12.3</v>
      </c>
      <c r="H25" s="29">
        <v>92.42</v>
      </c>
      <c r="I25" s="29">
        <v>679.31</v>
      </c>
      <c r="J25" s="30">
        <v>8.6999999999999993</v>
      </c>
      <c r="K25" s="30">
        <v>7.95</v>
      </c>
      <c r="L25" s="30">
        <v>0</v>
      </c>
      <c r="M25" s="30">
        <v>0</v>
      </c>
      <c r="N25" s="30">
        <v>31.87</v>
      </c>
      <c r="O25" s="30">
        <v>51.4</v>
      </c>
      <c r="P25" s="30">
        <v>9.16</v>
      </c>
      <c r="Q25" s="30">
        <v>0</v>
      </c>
      <c r="R25" s="30">
        <v>0</v>
      </c>
      <c r="S25" s="30">
        <v>1.08</v>
      </c>
      <c r="T25" s="30">
        <v>7.28</v>
      </c>
      <c r="U25" s="30">
        <v>777.57</v>
      </c>
      <c r="V25" s="30">
        <v>1586.28</v>
      </c>
      <c r="W25" s="30">
        <v>113.9</v>
      </c>
      <c r="X25" s="30">
        <v>94.94</v>
      </c>
      <c r="Y25" s="30">
        <v>306.66000000000003</v>
      </c>
      <c r="Z25" s="30">
        <v>5.24</v>
      </c>
      <c r="AA25" s="30">
        <v>18.75</v>
      </c>
      <c r="AB25" s="30">
        <v>1447.17</v>
      </c>
      <c r="AC25" s="30">
        <v>304.48</v>
      </c>
      <c r="AD25" s="30">
        <v>7.39</v>
      </c>
      <c r="AE25" s="30">
        <v>0.28000000000000003</v>
      </c>
      <c r="AF25" s="30">
        <v>0.28999999999999998</v>
      </c>
      <c r="AG25" s="30">
        <v>5.72</v>
      </c>
      <c r="AH25" s="30">
        <v>10.78</v>
      </c>
      <c r="AI25" s="30">
        <v>26.85</v>
      </c>
      <c r="AJ25" s="30">
        <v>0</v>
      </c>
      <c r="AK25" s="30">
        <v>949.53</v>
      </c>
      <c r="AL25" s="30">
        <v>798.73</v>
      </c>
      <c r="AM25" s="30">
        <v>1393.95</v>
      </c>
      <c r="AN25" s="30">
        <v>1296.31</v>
      </c>
      <c r="AO25" s="30">
        <v>382.27</v>
      </c>
      <c r="AP25" s="30">
        <v>743.31</v>
      </c>
      <c r="AQ25" s="30">
        <v>227.11</v>
      </c>
      <c r="AR25" s="30">
        <v>844.14</v>
      </c>
      <c r="AS25" s="30">
        <v>971.48</v>
      </c>
      <c r="AT25" s="30">
        <v>1152.29</v>
      </c>
      <c r="AU25" s="30">
        <v>1522.19</v>
      </c>
      <c r="AV25" s="30">
        <v>569.08000000000004</v>
      </c>
      <c r="AW25" s="30">
        <v>845.44</v>
      </c>
      <c r="AX25" s="30">
        <v>3551.13</v>
      </c>
      <c r="AY25" s="30">
        <v>185.96</v>
      </c>
      <c r="AZ25" s="30">
        <v>875.28</v>
      </c>
      <c r="BA25" s="30">
        <v>740.63</v>
      </c>
      <c r="BB25" s="30">
        <v>635.82000000000005</v>
      </c>
      <c r="BC25" s="30">
        <v>285.42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1.62</v>
      </c>
      <c r="BL25" s="30">
        <v>0</v>
      </c>
      <c r="BM25" s="30">
        <v>0.7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3.44</v>
      </c>
      <c r="BT25" s="30">
        <v>0</v>
      </c>
      <c r="BU25" s="30">
        <v>0</v>
      </c>
      <c r="BV25" s="30">
        <v>6.82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673.74</v>
      </c>
      <c r="CC25" s="29">
        <f>SUM($CC$17:$CC$24)</f>
        <v>131.11000000000001</v>
      </c>
      <c r="CD25" s="27">
        <f>$I$25/$I$51*100</f>
        <v>22.966964976992802</v>
      </c>
      <c r="CE25" s="27">
        <v>259.95</v>
      </c>
      <c r="CG25" s="27">
        <v>125.61</v>
      </c>
      <c r="CH25" s="27">
        <v>69.45</v>
      </c>
      <c r="CI25" s="27">
        <v>97.53</v>
      </c>
      <c r="CJ25" s="27">
        <v>4192.28</v>
      </c>
      <c r="CK25" s="27">
        <v>1852.99</v>
      </c>
      <c r="CL25" s="27">
        <v>3022.63</v>
      </c>
      <c r="CM25" s="27">
        <v>88.62</v>
      </c>
      <c r="CN25" s="27">
        <v>49.59</v>
      </c>
      <c r="CO25" s="27">
        <v>69.11</v>
      </c>
      <c r="CP25" s="27">
        <v>6.8</v>
      </c>
      <c r="CQ25" s="27">
        <v>1.74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"11/3"</f>
        <v>11/3</v>
      </c>
      <c r="B28" s="20" t="s">
        <v>108</v>
      </c>
      <c r="C28" s="21" t="str">
        <f>"40"</f>
        <v>40</v>
      </c>
      <c r="D28" s="21">
        <v>5.6</v>
      </c>
      <c r="E28" s="21">
        <v>0</v>
      </c>
      <c r="F28" s="21">
        <v>5.4</v>
      </c>
      <c r="G28" s="21">
        <v>0</v>
      </c>
      <c r="H28" s="21">
        <v>36.68</v>
      </c>
      <c r="I28" s="21">
        <v>215.42400000000001</v>
      </c>
      <c r="J28" s="22">
        <v>0.84</v>
      </c>
      <c r="K28" s="22">
        <v>0</v>
      </c>
      <c r="L28" s="22">
        <v>0</v>
      </c>
      <c r="M28" s="22">
        <v>0</v>
      </c>
      <c r="N28" s="22">
        <v>15.44</v>
      </c>
      <c r="O28" s="22">
        <v>20.32</v>
      </c>
      <c r="P28" s="22">
        <v>0.92</v>
      </c>
      <c r="Q28" s="22">
        <v>0</v>
      </c>
      <c r="R28" s="22">
        <v>0</v>
      </c>
      <c r="S28" s="22">
        <v>0.2</v>
      </c>
      <c r="T28" s="22">
        <v>0.4</v>
      </c>
      <c r="U28" s="22">
        <v>132</v>
      </c>
      <c r="V28" s="22">
        <v>44</v>
      </c>
      <c r="W28" s="22">
        <v>11.6</v>
      </c>
      <c r="X28" s="22">
        <v>8</v>
      </c>
      <c r="Y28" s="22">
        <v>36</v>
      </c>
      <c r="Z28" s="22">
        <v>0.84</v>
      </c>
      <c r="AA28" s="22">
        <v>4</v>
      </c>
      <c r="AB28" s="22">
        <v>3.2</v>
      </c>
      <c r="AC28" s="22">
        <v>4.4000000000000004</v>
      </c>
      <c r="AD28" s="22">
        <v>1.4</v>
      </c>
      <c r="AE28" s="22">
        <v>0.03</v>
      </c>
      <c r="AF28" s="22">
        <v>0.02</v>
      </c>
      <c r="AG28" s="22">
        <v>0.28000000000000003</v>
      </c>
      <c r="AH28" s="22">
        <v>0.76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1.8</v>
      </c>
      <c r="CC28" s="21">
        <v>7.06</v>
      </c>
      <c r="CE28" s="19">
        <v>4.53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5.88</v>
      </c>
    </row>
    <row r="29" spans="1:96" s="27" customFormat="1" ht="11.4">
      <c r="B29" s="28" t="s">
        <v>109</v>
      </c>
      <c r="C29" s="29"/>
      <c r="D29" s="29">
        <v>6.6</v>
      </c>
      <c r="E29" s="29">
        <v>0</v>
      </c>
      <c r="F29" s="29">
        <v>5.6</v>
      </c>
      <c r="G29" s="29">
        <v>0</v>
      </c>
      <c r="H29" s="29">
        <v>57.28</v>
      </c>
      <c r="I29" s="29">
        <v>301.89999999999998</v>
      </c>
      <c r="J29" s="30">
        <v>0.84</v>
      </c>
      <c r="K29" s="30">
        <v>0</v>
      </c>
      <c r="L29" s="30">
        <v>0</v>
      </c>
      <c r="M29" s="30">
        <v>0</v>
      </c>
      <c r="N29" s="30">
        <v>35.24</v>
      </c>
      <c r="O29" s="30">
        <v>20.72</v>
      </c>
      <c r="P29" s="30">
        <v>1.32</v>
      </c>
      <c r="Q29" s="30">
        <v>0</v>
      </c>
      <c r="R29" s="30">
        <v>0</v>
      </c>
      <c r="S29" s="30">
        <v>1.2</v>
      </c>
      <c r="T29" s="30">
        <v>1</v>
      </c>
      <c r="U29" s="30">
        <v>144</v>
      </c>
      <c r="V29" s="30">
        <v>284</v>
      </c>
      <c r="W29" s="30">
        <v>25.6</v>
      </c>
      <c r="X29" s="30">
        <v>16</v>
      </c>
      <c r="Y29" s="30">
        <v>50</v>
      </c>
      <c r="Z29" s="30">
        <v>3.64</v>
      </c>
      <c r="AA29" s="30">
        <v>4</v>
      </c>
      <c r="AB29" s="30">
        <v>3.2</v>
      </c>
      <c r="AC29" s="30">
        <v>4.4000000000000004</v>
      </c>
      <c r="AD29" s="30">
        <v>1.6</v>
      </c>
      <c r="AE29" s="30">
        <v>0.05</v>
      </c>
      <c r="AF29" s="30">
        <v>0.04</v>
      </c>
      <c r="AG29" s="30">
        <v>0.48</v>
      </c>
      <c r="AH29" s="30">
        <v>1.1599999999999999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178</v>
      </c>
      <c r="CC29" s="29">
        <f>SUM($CC$26:$CC$28)</f>
        <v>16.66</v>
      </c>
      <c r="CD29" s="27">
        <f>$I$29/$I$51*100</f>
        <v>10.207014068030983</v>
      </c>
      <c r="CE29" s="27">
        <v>4.53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92</v>
      </c>
      <c r="C32" s="25" t="str">
        <f>"220"</f>
        <v>220</v>
      </c>
      <c r="D32" s="25">
        <v>3.29</v>
      </c>
      <c r="E32" s="25">
        <v>3.23</v>
      </c>
      <c r="F32" s="25">
        <v>6.65</v>
      </c>
      <c r="G32" s="25">
        <v>0</v>
      </c>
      <c r="H32" s="25">
        <v>9.41</v>
      </c>
      <c r="I32" s="25">
        <v>107.94037539999999</v>
      </c>
      <c r="J32" s="26">
        <v>4.79</v>
      </c>
      <c r="K32" s="26">
        <v>0.12</v>
      </c>
      <c r="L32" s="26">
        <v>0</v>
      </c>
      <c r="M32" s="26">
        <v>0</v>
      </c>
      <c r="N32" s="26">
        <v>8.7899999999999991</v>
      </c>
      <c r="O32" s="26">
        <v>0</v>
      </c>
      <c r="P32" s="26">
        <v>0.62</v>
      </c>
      <c r="Q32" s="26">
        <v>0</v>
      </c>
      <c r="R32" s="26">
        <v>0</v>
      </c>
      <c r="S32" s="26">
        <v>0.11</v>
      </c>
      <c r="T32" s="26">
        <v>2.16</v>
      </c>
      <c r="U32" s="26">
        <v>483.66</v>
      </c>
      <c r="V32" s="26">
        <v>189.06</v>
      </c>
      <c r="W32" s="26">
        <v>135.91</v>
      </c>
      <c r="X32" s="26">
        <v>16.100000000000001</v>
      </c>
      <c r="Y32" s="26">
        <v>93.83</v>
      </c>
      <c r="Z32" s="26">
        <v>0.2</v>
      </c>
      <c r="AA32" s="26">
        <v>26.4</v>
      </c>
      <c r="AB32" s="26">
        <v>22</v>
      </c>
      <c r="AC32" s="26">
        <v>48.95</v>
      </c>
      <c r="AD32" s="26">
        <v>0.06</v>
      </c>
      <c r="AE32" s="26">
        <v>0.04</v>
      </c>
      <c r="AF32" s="26">
        <v>0.15</v>
      </c>
      <c r="AG32" s="26">
        <v>0.16</v>
      </c>
      <c r="AH32" s="26">
        <v>0.89</v>
      </c>
      <c r="AI32" s="26">
        <v>2.95</v>
      </c>
      <c r="AJ32" s="26">
        <v>0</v>
      </c>
      <c r="AK32" s="26">
        <v>170.72</v>
      </c>
      <c r="AL32" s="26">
        <v>168.61</v>
      </c>
      <c r="AM32" s="26">
        <v>289.33</v>
      </c>
      <c r="AN32" s="26">
        <v>231.89</v>
      </c>
      <c r="AO32" s="26">
        <v>77.400000000000006</v>
      </c>
      <c r="AP32" s="26">
        <v>136.86000000000001</v>
      </c>
      <c r="AQ32" s="26">
        <v>46.69</v>
      </c>
      <c r="AR32" s="26">
        <v>153.13999999999999</v>
      </c>
      <c r="AS32" s="26">
        <v>1.88</v>
      </c>
      <c r="AT32" s="26">
        <v>1.36</v>
      </c>
      <c r="AU32" s="26">
        <v>2.96</v>
      </c>
      <c r="AV32" s="26">
        <v>1.81</v>
      </c>
      <c r="AW32" s="26">
        <v>1.25</v>
      </c>
      <c r="AX32" s="26">
        <v>7.4</v>
      </c>
      <c r="AY32" s="26">
        <v>0</v>
      </c>
      <c r="AZ32" s="26">
        <v>2.4900000000000002</v>
      </c>
      <c r="BA32" s="26">
        <v>2.8</v>
      </c>
      <c r="BB32" s="26">
        <v>192.43</v>
      </c>
      <c r="BC32" s="26">
        <v>27.4</v>
      </c>
      <c r="BD32" s="26">
        <v>0.13</v>
      </c>
      <c r="BE32" s="26">
        <v>0.06</v>
      </c>
      <c r="BF32" s="26">
        <v>0.03</v>
      </c>
      <c r="BG32" s="26">
        <v>7.0000000000000007E-2</v>
      </c>
      <c r="BH32" s="26">
        <v>0.08</v>
      </c>
      <c r="BI32" s="26">
        <v>0.38</v>
      </c>
      <c r="BJ32" s="26">
        <v>0</v>
      </c>
      <c r="BK32" s="26">
        <v>1.08</v>
      </c>
      <c r="BL32" s="26">
        <v>0</v>
      </c>
      <c r="BM32" s="26">
        <v>0.33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0.11</v>
      </c>
      <c r="BS32" s="26">
        <v>0.88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222.79</v>
      </c>
      <c r="CC32" s="25">
        <v>26.75</v>
      </c>
      <c r="CE32" s="23">
        <v>30.07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4.4000000000000004</v>
      </c>
      <c r="CQ32" s="23">
        <v>1.1000000000000001</v>
      </c>
      <c r="CR32" s="23">
        <v>16.21</v>
      </c>
    </row>
    <row r="33" spans="1:96" s="23" customFormat="1">
      <c r="A33" s="23" t="str">
        <f>"1/6"</f>
        <v>1/6</v>
      </c>
      <c r="B33" s="24" t="s">
        <v>93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"2"</f>
        <v>2</v>
      </c>
      <c r="B34" s="24" t="s">
        <v>94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802.15</v>
      </c>
      <c r="CK34" s="23">
        <v>309.04000000000002</v>
      </c>
      <c r="CL34" s="23">
        <v>555.6</v>
      </c>
      <c r="CM34" s="23">
        <v>6.42</v>
      </c>
      <c r="CN34" s="23">
        <v>6.42</v>
      </c>
      <c r="CO34" s="23">
        <v>6.42</v>
      </c>
      <c r="CP34" s="23">
        <v>0</v>
      </c>
      <c r="CQ34" s="23">
        <v>0</v>
      </c>
      <c r="CR34" s="23">
        <v>3</v>
      </c>
    </row>
    <row r="35" spans="1:96" s="23" customFormat="1">
      <c r="A35" s="23" t="str">
        <f>"27/10"</f>
        <v>27/10</v>
      </c>
      <c r="B35" s="24" t="s">
        <v>95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1.1499999999999999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0.7</v>
      </c>
    </row>
    <row r="36" spans="1:96" s="19" customFormat="1">
      <c r="A36" s="19" t="str">
        <f>"16/1"</f>
        <v>16/1</v>
      </c>
      <c r="B36" s="20" t="s">
        <v>96</v>
      </c>
      <c r="C36" s="21" t="str">
        <f>"40"</f>
        <v>40</v>
      </c>
      <c r="D36" s="21">
        <v>1.56</v>
      </c>
      <c r="E36" s="21">
        <v>0</v>
      </c>
      <c r="F36" s="21">
        <v>12.24</v>
      </c>
      <c r="G36" s="21">
        <v>0</v>
      </c>
      <c r="H36" s="21">
        <v>25.48</v>
      </c>
      <c r="I36" s="21">
        <v>215.3</v>
      </c>
      <c r="J36" s="22">
        <v>0</v>
      </c>
      <c r="K36" s="22">
        <v>0</v>
      </c>
      <c r="L36" s="22">
        <v>0</v>
      </c>
      <c r="M36" s="22">
        <v>0</v>
      </c>
      <c r="N36" s="22">
        <v>15.2</v>
      </c>
      <c r="O36" s="22">
        <v>9.8000000000000007</v>
      </c>
      <c r="P36" s="22">
        <v>0.48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0.4</v>
      </c>
      <c r="CC36" s="21">
        <v>9.6999999999999993</v>
      </c>
      <c r="CE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8.08</v>
      </c>
    </row>
    <row r="37" spans="1:96" s="27" customFormat="1" ht="11.4">
      <c r="B37" s="28" t="s">
        <v>111</v>
      </c>
      <c r="C37" s="29"/>
      <c r="D37" s="29">
        <v>13.33</v>
      </c>
      <c r="E37" s="29">
        <v>8.31</v>
      </c>
      <c r="F37" s="29">
        <v>23.84</v>
      </c>
      <c r="G37" s="29">
        <v>0.35</v>
      </c>
      <c r="H37" s="29">
        <v>64.56</v>
      </c>
      <c r="I37" s="29">
        <v>521.07000000000005</v>
      </c>
      <c r="J37" s="30">
        <v>5.99</v>
      </c>
      <c r="K37" s="30">
        <v>0.12</v>
      </c>
      <c r="L37" s="30">
        <v>0</v>
      </c>
      <c r="M37" s="30">
        <v>0</v>
      </c>
      <c r="N37" s="30">
        <v>30.71</v>
      </c>
      <c r="O37" s="30">
        <v>32.6</v>
      </c>
      <c r="P37" s="30">
        <v>1.25</v>
      </c>
      <c r="Q37" s="30">
        <v>0</v>
      </c>
      <c r="R37" s="30">
        <v>0</v>
      </c>
      <c r="S37" s="30">
        <v>0.11</v>
      </c>
      <c r="T37" s="30">
        <v>3.5</v>
      </c>
      <c r="U37" s="30">
        <v>537.32000000000005</v>
      </c>
      <c r="V37" s="30">
        <v>245.24</v>
      </c>
      <c r="W37" s="30">
        <v>158.08000000000001</v>
      </c>
      <c r="X37" s="30">
        <v>20.9</v>
      </c>
      <c r="Y37" s="30">
        <v>170.63</v>
      </c>
      <c r="Z37" s="30">
        <v>1.22</v>
      </c>
      <c r="AA37" s="30">
        <v>126.4</v>
      </c>
      <c r="AB37" s="30">
        <v>46</v>
      </c>
      <c r="AC37" s="30">
        <v>152.94999999999999</v>
      </c>
      <c r="AD37" s="30">
        <v>0.3</v>
      </c>
      <c r="AE37" s="30">
        <v>7.0000000000000007E-2</v>
      </c>
      <c r="AF37" s="30">
        <v>0.32</v>
      </c>
      <c r="AG37" s="30">
        <v>0.24</v>
      </c>
      <c r="AH37" s="30">
        <v>2.33</v>
      </c>
      <c r="AI37" s="30">
        <v>2.95</v>
      </c>
      <c r="AJ37" s="30">
        <v>0</v>
      </c>
      <c r="AK37" s="30">
        <v>639.16999999999996</v>
      </c>
      <c r="AL37" s="30">
        <v>573.58000000000004</v>
      </c>
      <c r="AM37" s="30">
        <v>976.2</v>
      </c>
      <c r="AN37" s="30">
        <v>677.48</v>
      </c>
      <c r="AO37" s="30">
        <v>297.02</v>
      </c>
      <c r="AP37" s="30">
        <v>480.91</v>
      </c>
      <c r="AQ37" s="30">
        <v>166.13</v>
      </c>
      <c r="AR37" s="30">
        <v>594.9</v>
      </c>
      <c r="AS37" s="30">
        <v>398.11</v>
      </c>
      <c r="AT37" s="30">
        <v>472.76</v>
      </c>
      <c r="AU37" s="30">
        <v>623.76</v>
      </c>
      <c r="AV37" s="30">
        <v>205.67</v>
      </c>
      <c r="AW37" s="30">
        <v>287.70999999999998</v>
      </c>
      <c r="AX37" s="30">
        <v>1720.58</v>
      </c>
      <c r="AY37" s="30">
        <v>5.6</v>
      </c>
      <c r="AZ37" s="30">
        <v>488.01</v>
      </c>
      <c r="BA37" s="30">
        <v>516.24</v>
      </c>
      <c r="BB37" s="30">
        <v>477.23</v>
      </c>
      <c r="BC37" s="30">
        <v>219.42</v>
      </c>
      <c r="BD37" s="30">
        <v>0.13</v>
      </c>
      <c r="BE37" s="30">
        <v>0.06</v>
      </c>
      <c r="BF37" s="30">
        <v>0.03</v>
      </c>
      <c r="BG37" s="30">
        <v>7.0000000000000007E-2</v>
      </c>
      <c r="BH37" s="30">
        <v>0.08</v>
      </c>
      <c r="BI37" s="30">
        <v>0.38</v>
      </c>
      <c r="BJ37" s="30">
        <v>0</v>
      </c>
      <c r="BK37" s="30">
        <v>1.1200000000000001</v>
      </c>
      <c r="BL37" s="30">
        <v>0</v>
      </c>
      <c r="BM37" s="30">
        <v>0.33</v>
      </c>
      <c r="BN37" s="30">
        <v>0</v>
      </c>
      <c r="BO37" s="30">
        <v>0</v>
      </c>
      <c r="BP37" s="30">
        <v>0</v>
      </c>
      <c r="BQ37" s="30">
        <v>7.0000000000000007E-2</v>
      </c>
      <c r="BR37" s="30">
        <v>0.12</v>
      </c>
      <c r="BS37" s="30">
        <v>0.91</v>
      </c>
      <c r="BT37" s="30">
        <v>0</v>
      </c>
      <c r="BU37" s="30">
        <v>0</v>
      </c>
      <c r="BV37" s="30">
        <v>0.19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472.43</v>
      </c>
      <c r="CC37" s="29">
        <f>SUM($CC$31:$CC$36)</f>
        <v>58.53</v>
      </c>
      <c r="CD37" s="27">
        <f>$I$37/$I$51*100</f>
        <v>17.616988474424993</v>
      </c>
      <c r="CE37" s="27">
        <v>134.07</v>
      </c>
      <c r="CG37" s="27">
        <v>49.45</v>
      </c>
      <c r="CH37" s="27">
        <v>28.4</v>
      </c>
      <c r="CI37" s="27">
        <v>38.92</v>
      </c>
      <c r="CJ37" s="27">
        <v>2629.48</v>
      </c>
      <c r="CK37" s="27">
        <v>1303.6500000000001</v>
      </c>
      <c r="CL37" s="27">
        <v>1966.57</v>
      </c>
      <c r="CM37" s="27">
        <v>41.05</v>
      </c>
      <c r="CN37" s="27">
        <v>28.64</v>
      </c>
      <c r="CO37" s="27">
        <v>34.85</v>
      </c>
      <c r="CP37" s="27">
        <v>10.4</v>
      </c>
      <c r="CQ37" s="27">
        <v>1.1000000000000001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99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19.420000000000002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11.77</v>
      </c>
    </row>
    <row r="40" spans="1:96" s="23" customFormat="1">
      <c r="A40" s="23" t="str">
        <f>"358"</f>
        <v>358</v>
      </c>
      <c r="B40" s="24" t="s">
        <v>100</v>
      </c>
      <c r="C40" s="25" t="str">
        <f>"250"</f>
        <v>250</v>
      </c>
      <c r="D40" s="25">
        <v>6.65</v>
      </c>
      <c r="E40" s="25">
        <v>0</v>
      </c>
      <c r="F40" s="25">
        <v>6.13</v>
      </c>
      <c r="G40" s="25">
        <v>5.23</v>
      </c>
      <c r="H40" s="25">
        <v>20.64</v>
      </c>
      <c r="I40" s="25">
        <v>160.65745000000001</v>
      </c>
      <c r="J40" s="26">
        <v>0.68</v>
      </c>
      <c r="K40" s="26">
        <v>3.25</v>
      </c>
      <c r="L40" s="26">
        <v>0</v>
      </c>
      <c r="M40" s="26">
        <v>0</v>
      </c>
      <c r="N40" s="26">
        <v>12.36</v>
      </c>
      <c r="O40" s="26">
        <v>7.13</v>
      </c>
      <c r="P40" s="26">
        <v>1.1499999999999999</v>
      </c>
      <c r="Q40" s="26">
        <v>0</v>
      </c>
      <c r="R40" s="26">
        <v>0</v>
      </c>
      <c r="S40" s="26">
        <v>0.15</v>
      </c>
      <c r="T40" s="26">
        <v>1.07</v>
      </c>
      <c r="U40" s="26">
        <v>121.25</v>
      </c>
      <c r="V40" s="26">
        <v>293.41000000000003</v>
      </c>
      <c r="W40" s="26">
        <v>11.39</v>
      </c>
      <c r="X40" s="26">
        <v>15.09</v>
      </c>
      <c r="Y40" s="26">
        <v>36.450000000000003</v>
      </c>
      <c r="Z40" s="26">
        <v>0.57999999999999996</v>
      </c>
      <c r="AA40" s="26">
        <v>0</v>
      </c>
      <c r="AB40" s="26">
        <v>968.32</v>
      </c>
      <c r="AC40" s="26">
        <v>201.87</v>
      </c>
      <c r="AD40" s="26">
        <v>2.31</v>
      </c>
      <c r="AE40" s="26">
        <v>0.05</v>
      </c>
      <c r="AF40" s="26">
        <v>0.04</v>
      </c>
      <c r="AG40" s="26">
        <v>0.64</v>
      </c>
      <c r="AH40" s="26">
        <v>1.1000000000000001</v>
      </c>
      <c r="AI40" s="26">
        <v>4.78</v>
      </c>
      <c r="AJ40" s="26">
        <v>0</v>
      </c>
      <c r="AK40" s="26">
        <v>16.260000000000002</v>
      </c>
      <c r="AL40" s="26">
        <v>22.85</v>
      </c>
      <c r="AM40" s="26">
        <v>28.58</v>
      </c>
      <c r="AN40" s="26">
        <v>32.909999999999997</v>
      </c>
      <c r="AO40" s="26">
        <v>5.73</v>
      </c>
      <c r="AP40" s="26">
        <v>22.56</v>
      </c>
      <c r="AQ40" s="26">
        <v>10.53</v>
      </c>
      <c r="AR40" s="26">
        <v>22.96</v>
      </c>
      <c r="AS40" s="26">
        <v>32.869999999999997</v>
      </c>
      <c r="AT40" s="26">
        <v>82.08</v>
      </c>
      <c r="AU40" s="26">
        <v>46.91</v>
      </c>
      <c r="AV40" s="26">
        <v>8.18</v>
      </c>
      <c r="AW40" s="26">
        <v>22.77</v>
      </c>
      <c r="AX40" s="26">
        <v>129.63999999999999</v>
      </c>
      <c r="AY40" s="26">
        <v>0</v>
      </c>
      <c r="AZ40" s="26">
        <v>17.489999999999998</v>
      </c>
      <c r="BA40" s="26">
        <v>16.3</v>
      </c>
      <c r="BB40" s="26">
        <v>16.36</v>
      </c>
      <c r="BC40" s="26">
        <v>7.48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1.1200000000000001</v>
      </c>
      <c r="BT40" s="26">
        <v>0</v>
      </c>
      <c r="BU40" s="26">
        <v>0</v>
      </c>
      <c r="BV40" s="26">
        <v>3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238.28</v>
      </c>
      <c r="CC40" s="25">
        <v>30.4</v>
      </c>
      <c r="CE40" s="23">
        <v>161.38999999999999</v>
      </c>
      <c r="CG40" s="23">
        <v>15.4</v>
      </c>
      <c r="CH40" s="23">
        <v>9.4</v>
      </c>
      <c r="CI40" s="23">
        <v>12.4</v>
      </c>
      <c r="CJ40" s="23">
        <v>358.2</v>
      </c>
      <c r="CK40" s="23">
        <v>228.2</v>
      </c>
      <c r="CL40" s="23">
        <v>293.2</v>
      </c>
      <c r="CM40" s="23">
        <v>10.26</v>
      </c>
      <c r="CN40" s="23">
        <v>2.1</v>
      </c>
      <c r="CO40" s="23">
        <v>6.18</v>
      </c>
      <c r="CP40" s="23">
        <v>0</v>
      </c>
      <c r="CQ40" s="23">
        <v>0.3</v>
      </c>
      <c r="CR40" s="23">
        <v>18.43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37.47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22.71</v>
      </c>
    </row>
    <row r="42" spans="1:96" s="23" customFormat="1" ht="24">
      <c r="A42" s="23" t="str">
        <f>"16/8"</f>
        <v>16/8</v>
      </c>
      <c r="B42" s="24" t="s">
        <v>102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37.880000000000003</v>
      </c>
    </row>
    <row r="43" spans="1:96" s="23" customFormat="1">
      <c r="A43" s="23" t="str">
        <f>"2"</f>
        <v>2</v>
      </c>
      <c r="B43" s="24" t="s">
        <v>94</v>
      </c>
      <c r="C43" s="25" t="str">
        <f>"26"</f>
        <v>26</v>
      </c>
      <c r="D43" s="25">
        <v>1.72</v>
      </c>
      <c r="E43" s="25">
        <v>0</v>
      </c>
      <c r="F43" s="25">
        <v>0.17</v>
      </c>
      <c r="G43" s="25">
        <v>0.17</v>
      </c>
      <c r="H43" s="25">
        <v>12.19</v>
      </c>
      <c r="I43" s="25">
        <v>58.214259999999982</v>
      </c>
      <c r="J43" s="26">
        <v>0</v>
      </c>
      <c r="K43" s="26">
        <v>0</v>
      </c>
      <c r="L43" s="26">
        <v>0</v>
      </c>
      <c r="M43" s="26">
        <v>0</v>
      </c>
      <c r="N43" s="26">
        <v>0.28999999999999998</v>
      </c>
      <c r="O43" s="26">
        <v>11.86</v>
      </c>
      <c r="P43" s="26">
        <v>0.05</v>
      </c>
      <c r="Q43" s="26">
        <v>0</v>
      </c>
      <c r="R43" s="26">
        <v>0</v>
      </c>
      <c r="S43" s="26">
        <v>0</v>
      </c>
      <c r="T43" s="26">
        <v>0.47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83.02</v>
      </c>
      <c r="AL43" s="26">
        <v>86.41</v>
      </c>
      <c r="AM43" s="26">
        <v>132.33000000000001</v>
      </c>
      <c r="AN43" s="26">
        <v>43.88</v>
      </c>
      <c r="AO43" s="26">
        <v>26.01</v>
      </c>
      <c r="AP43" s="26">
        <v>52.03</v>
      </c>
      <c r="AQ43" s="26">
        <v>19.68</v>
      </c>
      <c r="AR43" s="26">
        <v>94.1</v>
      </c>
      <c r="AS43" s="26">
        <v>58.36</v>
      </c>
      <c r="AT43" s="26">
        <v>81.430000000000007</v>
      </c>
      <c r="AU43" s="26">
        <v>67.180000000000007</v>
      </c>
      <c r="AV43" s="26">
        <v>35.29</v>
      </c>
      <c r="AW43" s="26">
        <v>62.43</v>
      </c>
      <c r="AX43" s="26">
        <v>522.07000000000005</v>
      </c>
      <c r="AY43" s="26">
        <v>0</v>
      </c>
      <c r="AZ43" s="26">
        <v>170.1</v>
      </c>
      <c r="BA43" s="26">
        <v>73.97</v>
      </c>
      <c r="BB43" s="26">
        <v>49.09</v>
      </c>
      <c r="BC43" s="26">
        <v>38.909999999999997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7.0000000000000007E-2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10.17</v>
      </c>
      <c r="CC43" s="25">
        <v>1.87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1.56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"6/10"</f>
        <v>6/10</v>
      </c>
      <c r="B45" s="20" t="s">
        <v>104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113</v>
      </c>
      <c r="C46" s="29"/>
      <c r="D46" s="29">
        <v>31.12</v>
      </c>
      <c r="E46" s="29">
        <v>13.91</v>
      </c>
      <c r="F46" s="29">
        <v>29.95</v>
      </c>
      <c r="G46" s="29">
        <v>16.27</v>
      </c>
      <c r="H46" s="29">
        <v>107.03</v>
      </c>
      <c r="I46" s="29">
        <v>803.43</v>
      </c>
      <c r="J46" s="30">
        <v>10.18</v>
      </c>
      <c r="K46" s="30">
        <v>10.5</v>
      </c>
      <c r="L46" s="30">
        <v>0</v>
      </c>
      <c r="M46" s="30">
        <v>0</v>
      </c>
      <c r="N46" s="30">
        <v>37.6</v>
      </c>
      <c r="O46" s="30">
        <v>59.02</v>
      </c>
      <c r="P46" s="30">
        <v>10.4</v>
      </c>
      <c r="Q46" s="30">
        <v>0</v>
      </c>
      <c r="R46" s="30">
        <v>0</v>
      </c>
      <c r="S46" s="30">
        <v>1.25</v>
      </c>
      <c r="T46" s="30">
        <v>8.69</v>
      </c>
      <c r="U46" s="30">
        <v>949.98</v>
      </c>
      <c r="V46" s="30">
        <v>1874.24</v>
      </c>
      <c r="W46" s="30">
        <v>137.97</v>
      </c>
      <c r="X46" s="30">
        <v>110.26</v>
      </c>
      <c r="Y46" s="30">
        <v>353.88</v>
      </c>
      <c r="Z46" s="30">
        <v>5.98</v>
      </c>
      <c r="AA46" s="30">
        <v>22.5</v>
      </c>
      <c r="AB46" s="30">
        <v>1652.6</v>
      </c>
      <c r="AC46" s="30">
        <v>350.62</v>
      </c>
      <c r="AD46" s="30">
        <v>9.23</v>
      </c>
      <c r="AE46" s="30">
        <v>0.33</v>
      </c>
      <c r="AF46" s="30">
        <v>0.34</v>
      </c>
      <c r="AG46" s="30">
        <v>6.63</v>
      </c>
      <c r="AH46" s="30">
        <v>12.4</v>
      </c>
      <c r="AI46" s="30">
        <v>40.31</v>
      </c>
      <c r="AJ46" s="30">
        <v>0</v>
      </c>
      <c r="AK46" s="30">
        <v>999.95</v>
      </c>
      <c r="AL46" s="30">
        <v>849.48</v>
      </c>
      <c r="AM46" s="30">
        <v>1561.47</v>
      </c>
      <c r="AN46" s="30">
        <v>1460.6</v>
      </c>
      <c r="AO46" s="30">
        <v>429.32</v>
      </c>
      <c r="AP46" s="30">
        <v>838.25</v>
      </c>
      <c r="AQ46" s="30">
        <v>256.22000000000003</v>
      </c>
      <c r="AR46" s="30">
        <v>947.67</v>
      </c>
      <c r="AS46" s="30">
        <v>1095.82</v>
      </c>
      <c r="AT46" s="30">
        <v>1316.01</v>
      </c>
      <c r="AU46" s="30">
        <v>1727.48</v>
      </c>
      <c r="AV46" s="30">
        <v>636.73</v>
      </c>
      <c r="AW46" s="30">
        <v>947.3</v>
      </c>
      <c r="AX46" s="30">
        <v>3990.41</v>
      </c>
      <c r="AY46" s="30">
        <v>206.63</v>
      </c>
      <c r="AZ46" s="30">
        <v>972.68</v>
      </c>
      <c r="BA46" s="30">
        <v>831.13</v>
      </c>
      <c r="BB46" s="30">
        <v>719.37</v>
      </c>
      <c r="BC46" s="30">
        <v>319.77999999999997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2.0299999999999998</v>
      </c>
      <c r="BL46" s="30">
        <v>0</v>
      </c>
      <c r="BM46" s="30">
        <v>0.9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0.11</v>
      </c>
      <c r="BS46" s="30">
        <v>4.4800000000000004</v>
      </c>
      <c r="BT46" s="30">
        <v>0</v>
      </c>
      <c r="BU46" s="30">
        <v>0</v>
      </c>
      <c r="BV46" s="30">
        <v>9.07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788.27</v>
      </c>
      <c r="CC46" s="29">
        <f>SUM($CC$38:$CC$45)</f>
        <v>157.54</v>
      </c>
      <c r="CD46" s="27">
        <f>$I$46/$I$51*100</f>
        <v>27.163369700821899</v>
      </c>
      <c r="CE46" s="27">
        <v>297.93</v>
      </c>
      <c r="CG46" s="27">
        <v>104.7</v>
      </c>
      <c r="CH46" s="27">
        <v>55.73</v>
      </c>
      <c r="CI46" s="27">
        <v>80.22</v>
      </c>
      <c r="CJ46" s="27">
        <v>2999.18</v>
      </c>
      <c r="CK46" s="27">
        <v>1408.82</v>
      </c>
      <c r="CL46" s="27">
        <v>2204</v>
      </c>
      <c r="CM46" s="27">
        <v>76.39</v>
      </c>
      <c r="CN46" s="27">
        <v>39.270000000000003</v>
      </c>
      <c r="CO46" s="27">
        <v>57.83</v>
      </c>
      <c r="CP46" s="27">
        <v>8</v>
      </c>
      <c r="CQ46" s="27">
        <v>2.2000000000000002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"180"</f>
        <v>180</v>
      </c>
      <c r="D48" s="25">
        <v>0.9</v>
      </c>
      <c r="E48" s="25">
        <v>0</v>
      </c>
      <c r="F48" s="25">
        <v>0.18</v>
      </c>
      <c r="G48" s="25">
        <v>0</v>
      </c>
      <c r="H48" s="25">
        <v>18.54</v>
      </c>
      <c r="I48" s="25">
        <v>77.831999999999994</v>
      </c>
      <c r="J48" s="26">
        <v>0</v>
      </c>
      <c r="K48" s="26">
        <v>0</v>
      </c>
      <c r="L48" s="26">
        <v>0</v>
      </c>
      <c r="M48" s="26">
        <v>0</v>
      </c>
      <c r="N48" s="26">
        <v>17.82</v>
      </c>
      <c r="O48" s="26">
        <v>0.36</v>
      </c>
      <c r="P48" s="26">
        <v>0.36</v>
      </c>
      <c r="Q48" s="26">
        <v>0</v>
      </c>
      <c r="R48" s="26">
        <v>0</v>
      </c>
      <c r="S48" s="26">
        <v>0.9</v>
      </c>
      <c r="T48" s="26">
        <v>0.54</v>
      </c>
      <c r="U48" s="26">
        <v>10.8</v>
      </c>
      <c r="V48" s="26">
        <v>216</v>
      </c>
      <c r="W48" s="26">
        <v>12.6</v>
      </c>
      <c r="X48" s="26">
        <v>7.2</v>
      </c>
      <c r="Y48" s="26">
        <v>12.6</v>
      </c>
      <c r="Z48" s="26">
        <v>2.52</v>
      </c>
      <c r="AA48" s="26">
        <v>0</v>
      </c>
      <c r="AB48" s="26">
        <v>0</v>
      </c>
      <c r="AC48" s="26">
        <v>0</v>
      </c>
      <c r="AD48" s="26">
        <v>0.18</v>
      </c>
      <c r="AE48" s="26">
        <v>0.02</v>
      </c>
      <c r="AF48" s="26">
        <v>0.02</v>
      </c>
      <c r="AG48" s="26">
        <v>0.18</v>
      </c>
      <c r="AH48" s="26">
        <v>0.36</v>
      </c>
      <c r="AI48" s="26">
        <v>3.6</v>
      </c>
      <c r="AJ48" s="26">
        <v>0.36</v>
      </c>
      <c r="AK48" s="26">
        <v>14.4</v>
      </c>
      <c r="AL48" s="26">
        <v>18</v>
      </c>
      <c r="AM48" s="26">
        <v>25.2</v>
      </c>
      <c r="AN48" s="26">
        <v>25.2</v>
      </c>
      <c r="AO48" s="26">
        <v>3.6</v>
      </c>
      <c r="AP48" s="26">
        <v>14.4</v>
      </c>
      <c r="AQ48" s="26">
        <v>3.6</v>
      </c>
      <c r="AR48" s="26">
        <v>12.6</v>
      </c>
      <c r="AS48" s="26">
        <v>23.4</v>
      </c>
      <c r="AT48" s="26">
        <v>14.4</v>
      </c>
      <c r="AU48" s="26">
        <v>104.4</v>
      </c>
      <c r="AV48" s="26">
        <v>9</v>
      </c>
      <c r="AW48" s="26">
        <v>19.8</v>
      </c>
      <c r="AX48" s="26">
        <v>57.6</v>
      </c>
      <c r="AY48" s="26">
        <v>0</v>
      </c>
      <c r="AZ48" s="26">
        <v>18</v>
      </c>
      <c r="BA48" s="26">
        <v>21.6</v>
      </c>
      <c r="BB48" s="26">
        <v>9</v>
      </c>
      <c r="BC48" s="26">
        <v>7.2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158.58000000000001</v>
      </c>
      <c r="CC48" s="25">
        <v>8.64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7.2</v>
      </c>
    </row>
    <row r="49" spans="1:96" s="19" customFormat="1">
      <c r="A49" s="19" t="str">
        <f>"11/3"</f>
        <v>11/3</v>
      </c>
      <c r="B49" s="20" t="s">
        <v>108</v>
      </c>
      <c r="C49" s="21" t="str">
        <f>"30"</f>
        <v>30</v>
      </c>
      <c r="D49" s="21">
        <v>4.2</v>
      </c>
      <c r="E49" s="21">
        <v>0</v>
      </c>
      <c r="F49" s="21">
        <v>4.05</v>
      </c>
      <c r="G49" s="21">
        <v>0</v>
      </c>
      <c r="H49" s="21">
        <v>27.51</v>
      </c>
      <c r="I49" s="21">
        <v>161.56800000000001</v>
      </c>
      <c r="J49" s="22">
        <v>0.63</v>
      </c>
      <c r="K49" s="22">
        <v>0</v>
      </c>
      <c r="L49" s="22">
        <v>0</v>
      </c>
      <c r="M49" s="22">
        <v>0</v>
      </c>
      <c r="N49" s="22">
        <v>11.58</v>
      </c>
      <c r="O49" s="22">
        <v>15.24</v>
      </c>
      <c r="P49" s="22">
        <v>0.69</v>
      </c>
      <c r="Q49" s="22">
        <v>0</v>
      </c>
      <c r="R49" s="22">
        <v>0</v>
      </c>
      <c r="S49" s="22">
        <v>0.15</v>
      </c>
      <c r="T49" s="22">
        <v>0.3</v>
      </c>
      <c r="U49" s="22">
        <v>99</v>
      </c>
      <c r="V49" s="22">
        <v>33</v>
      </c>
      <c r="W49" s="22">
        <v>8.6999999999999993</v>
      </c>
      <c r="X49" s="22">
        <v>6</v>
      </c>
      <c r="Y49" s="22">
        <v>27</v>
      </c>
      <c r="Z49" s="22">
        <v>0.63</v>
      </c>
      <c r="AA49" s="22">
        <v>3</v>
      </c>
      <c r="AB49" s="22">
        <v>2.4</v>
      </c>
      <c r="AC49" s="22">
        <v>3.3</v>
      </c>
      <c r="AD49" s="22">
        <v>1.05</v>
      </c>
      <c r="AE49" s="22">
        <v>0.02</v>
      </c>
      <c r="AF49" s="22">
        <v>0.02</v>
      </c>
      <c r="AG49" s="22">
        <v>0.21</v>
      </c>
      <c r="AH49" s="22">
        <v>0.56999999999999995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1.35</v>
      </c>
      <c r="CC49" s="21">
        <v>5.29</v>
      </c>
      <c r="CE49" s="19">
        <v>3.4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4.41</v>
      </c>
    </row>
    <row r="50" spans="1:96" s="27" customFormat="1" ht="11.4">
      <c r="B50" s="28" t="s">
        <v>115</v>
      </c>
      <c r="C50" s="29"/>
      <c r="D50" s="29">
        <v>5.0999999999999996</v>
      </c>
      <c r="E50" s="29">
        <v>0</v>
      </c>
      <c r="F50" s="29">
        <v>4.2300000000000004</v>
      </c>
      <c r="G50" s="29">
        <v>0</v>
      </c>
      <c r="H50" s="29">
        <v>46.05</v>
      </c>
      <c r="I50" s="29">
        <v>239.4</v>
      </c>
      <c r="J50" s="30">
        <v>0.63</v>
      </c>
      <c r="K50" s="30">
        <v>0</v>
      </c>
      <c r="L50" s="30">
        <v>0</v>
      </c>
      <c r="M50" s="30">
        <v>0</v>
      </c>
      <c r="N50" s="30">
        <v>29.4</v>
      </c>
      <c r="O50" s="30">
        <v>15.6</v>
      </c>
      <c r="P50" s="30">
        <v>1.05</v>
      </c>
      <c r="Q50" s="30">
        <v>0</v>
      </c>
      <c r="R50" s="30">
        <v>0</v>
      </c>
      <c r="S50" s="30">
        <v>1.05</v>
      </c>
      <c r="T50" s="30">
        <v>0.84</v>
      </c>
      <c r="U50" s="30">
        <v>109.8</v>
      </c>
      <c r="V50" s="30">
        <v>249</v>
      </c>
      <c r="W50" s="30">
        <v>21.3</v>
      </c>
      <c r="X50" s="30">
        <v>13.2</v>
      </c>
      <c r="Y50" s="30">
        <v>39.6</v>
      </c>
      <c r="Z50" s="30">
        <v>3.15</v>
      </c>
      <c r="AA50" s="30">
        <v>3</v>
      </c>
      <c r="AB50" s="30">
        <v>2.4</v>
      </c>
      <c r="AC50" s="30">
        <v>3.3</v>
      </c>
      <c r="AD50" s="30">
        <v>1.23</v>
      </c>
      <c r="AE50" s="30">
        <v>0.04</v>
      </c>
      <c r="AF50" s="30">
        <v>0.03</v>
      </c>
      <c r="AG50" s="30">
        <v>0.39</v>
      </c>
      <c r="AH50" s="30">
        <v>0.93</v>
      </c>
      <c r="AI50" s="30">
        <v>3.6</v>
      </c>
      <c r="AJ50" s="30">
        <v>0.36</v>
      </c>
      <c r="AK50" s="30">
        <v>14.4</v>
      </c>
      <c r="AL50" s="30">
        <v>18</v>
      </c>
      <c r="AM50" s="30">
        <v>25.2</v>
      </c>
      <c r="AN50" s="30">
        <v>25.2</v>
      </c>
      <c r="AO50" s="30">
        <v>3.6</v>
      </c>
      <c r="AP50" s="30">
        <v>14.4</v>
      </c>
      <c r="AQ50" s="30">
        <v>3.6</v>
      </c>
      <c r="AR50" s="30">
        <v>12.6</v>
      </c>
      <c r="AS50" s="30">
        <v>23.4</v>
      </c>
      <c r="AT50" s="30">
        <v>14.4</v>
      </c>
      <c r="AU50" s="30">
        <v>104.4</v>
      </c>
      <c r="AV50" s="30">
        <v>9</v>
      </c>
      <c r="AW50" s="30">
        <v>19.8</v>
      </c>
      <c r="AX50" s="30">
        <v>57.6</v>
      </c>
      <c r="AY50" s="30">
        <v>0</v>
      </c>
      <c r="AZ50" s="30">
        <v>18</v>
      </c>
      <c r="BA50" s="30">
        <v>21.6</v>
      </c>
      <c r="BB50" s="30">
        <v>9</v>
      </c>
      <c r="BC50" s="30">
        <v>7.2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159.93</v>
      </c>
      <c r="CC50" s="29">
        <f>SUM($CC$47:$CC$49)</f>
        <v>13.93</v>
      </c>
      <c r="CD50" s="27">
        <f>$I$50/$I$51*100</f>
        <v>8.0939356339404362</v>
      </c>
      <c r="CE50" s="27">
        <v>3.4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94.35</v>
      </c>
      <c r="E51" s="29">
        <v>42.71</v>
      </c>
      <c r="F51" s="29">
        <v>107.93</v>
      </c>
      <c r="G51" s="29">
        <v>29.15</v>
      </c>
      <c r="H51" s="29">
        <v>415.3</v>
      </c>
      <c r="I51" s="29">
        <v>2957.77</v>
      </c>
      <c r="J51" s="30">
        <v>31.9</v>
      </c>
      <c r="K51" s="30">
        <v>18.68</v>
      </c>
      <c r="L51" s="30">
        <v>0</v>
      </c>
      <c r="M51" s="30">
        <v>0</v>
      </c>
      <c r="N51" s="30">
        <v>190.71</v>
      </c>
      <c r="O51" s="30">
        <v>200.37</v>
      </c>
      <c r="P51" s="30">
        <v>24.22</v>
      </c>
      <c r="Q51" s="30">
        <v>0</v>
      </c>
      <c r="R51" s="30">
        <v>0</v>
      </c>
      <c r="S51" s="30">
        <v>4.8</v>
      </c>
      <c r="T51" s="30">
        <v>24.24</v>
      </c>
      <c r="U51" s="30">
        <v>3012.02</v>
      </c>
      <c r="V51" s="30">
        <v>4466.8100000000004</v>
      </c>
      <c r="W51" s="30">
        <v>602.59</v>
      </c>
      <c r="X51" s="30">
        <v>274.73</v>
      </c>
      <c r="Y51" s="30">
        <v>1082.8800000000001</v>
      </c>
      <c r="Z51" s="30">
        <v>20.440000000000001</v>
      </c>
      <c r="AA51" s="30">
        <v>298.64999999999998</v>
      </c>
      <c r="AB51" s="30">
        <v>3195.37</v>
      </c>
      <c r="AC51" s="30">
        <v>964.25</v>
      </c>
      <c r="AD51" s="30">
        <v>20.04</v>
      </c>
      <c r="AE51" s="30">
        <v>0.83</v>
      </c>
      <c r="AF51" s="30">
        <v>1.34</v>
      </c>
      <c r="AG51" s="30">
        <v>13.69</v>
      </c>
      <c r="AH51" s="30">
        <v>29.86</v>
      </c>
      <c r="AI51" s="30">
        <v>80.39</v>
      </c>
      <c r="AJ51" s="30">
        <v>0.76</v>
      </c>
      <c r="AK51" s="30">
        <v>3178.84</v>
      </c>
      <c r="AL51" s="30">
        <v>2751.56</v>
      </c>
      <c r="AM51" s="30">
        <v>4832.93</v>
      </c>
      <c r="AN51" s="30">
        <v>4110.24</v>
      </c>
      <c r="AO51" s="30">
        <v>1386.18</v>
      </c>
      <c r="AP51" s="30">
        <v>2521.3200000000002</v>
      </c>
      <c r="AQ51" s="30">
        <v>803.82</v>
      </c>
      <c r="AR51" s="30">
        <v>2921.91</v>
      </c>
      <c r="AS51" s="30">
        <v>2867.85</v>
      </c>
      <c r="AT51" s="30">
        <v>3381.46</v>
      </c>
      <c r="AU51" s="30">
        <v>4665.6400000000003</v>
      </c>
      <c r="AV51" s="30">
        <v>1608.86</v>
      </c>
      <c r="AW51" s="30">
        <v>2361.8200000000002</v>
      </c>
      <c r="AX51" s="30">
        <v>10702.04</v>
      </c>
      <c r="AY51" s="30">
        <v>403.79</v>
      </c>
      <c r="AZ51" s="30">
        <v>2730.9</v>
      </c>
      <c r="BA51" s="30">
        <v>2592.69</v>
      </c>
      <c r="BB51" s="30">
        <v>2273.39</v>
      </c>
      <c r="BC51" s="30">
        <v>1026.83</v>
      </c>
      <c r="BD51" s="30">
        <v>0.46</v>
      </c>
      <c r="BE51" s="30">
        <v>0.21</v>
      </c>
      <c r="BF51" s="30">
        <v>0.11</v>
      </c>
      <c r="BG51" s="30">
        <v>0.26</v>
      </c>
      <c r="BH51" s="30">
        <v>0.28999999999999998</v>
      </c>
      <c r="BI51" s="30">
        <v>1.36</v>
      </c>
      <c r="BJ51" s="30">
        <v>0</v>
      </c>
      <c r="BK51" s="30">
        <v>5.76</v>
      </c>
      <c r="BL51" s="30">
        <v>0</v>
      </c>
      <c r="BM51" s="30">
        <v>2.2400000000000002</v>
      </c>
      <c r="BN51" s="30">
        <v>0.08</v>
      </c>
      <c r="BO51" s="30">
        <v>0.17</v>
      </c>
      <c r="BP51" s="30">
        <v>0</v>
      </c>
      <c r="BQ51" s="30">
        <v>0.26</v>
      </c>
      <c r="BR51" s="30">
        <v>0.43</v>
      </c>
      <c r="BS51" s="30">
        <v>9.65</v>
      </c>
      <c r="BT51" s="30">
        <v>0</v>
      </c>
      <c r="BU51" s="30">
        <v>0</v>
      </c>
      <c r="BV51" s="30">
        <v>16.22</v>
      </c>
      <c r="BW51" s="30">
        <v>0.09</v>
      </c>
      <c r="BX51" s="30">
        <v>0</v>
      </c>
      <c r="BY51" s="30">
        <v>0</v>
      </c>
      <c r="BZ51" s="30">
        <v>0</v>
      </c>
      <c r="CA51" s="30">
        <v>0</v>
      </c>
      <c r="CB51" s="30">
        <v>2716.61</v>
      </c>
      <c r="CC51" s="29">
        <v>430</v>
      </c>
      <c r="CE51" s="27">
        <v>831.21</v>
      </c>
      <c r="CG51" s="27">
        <v>337.21</v>
      </c>
      <c r="CH51" s="27">
        <v>189.98</v>
      </c>
      <c r="CI51" s="27">
        <v>263.58999999999997</v>
      </c>
      <c r="CJ51" s="27">
        <v>12887.09</v>
      </c>
      <c r="CK51" s="27">
        <v>6093.13</v>
      </c>
      <c r="CL51" s="27">
        <v>9490.11</v>
      </c>
      <c r="CM51" s="27">
        <v>245.42</v>
      </c>
      <c r="CN51" s="27">
        <v>144.44</v>
      </c>
      <c r="CO51" s="27">
        <v>194.93</v>
      </c>
      <c r="CP51" s="27">
        <v>35.200000000000003</v>
      </c>
      <c r="CQ51" s="27">
        <v>6.04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34</v>
      </c>
      <c r="G53" s="16"/>
      <c r="H53" s="16">
        <v>53</v>
      </c>
      <c r="I53" s="16"/>
    </row>
    <row r="54" spans="1:96">
      <c r="A54" s="86" t="s">
        <v>153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4:CC54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40</v>
      </c>
      <c r="F24" s="49">
        <v>7.06</v>
      </c>
      <c r="G24" s="48">
        <v>215.42400000000001</v>
      </c>
      <c r="H24" s="48">
        <v>5.6</v>
      </c>
      <c r="I24" s="48">
        <v>5.4</v>
      </c>
      <c r="J24" s="50">
        <v>36.68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45735.636018518519</v>
      </c>
      <c r="C1">
        <f>YEAR(Дата_Сост)</f>
        <v>2025</v>
      </c>
      <c r="D1">
        <f>MONTH(Дата_Сост)</f>
        <v>3</v>
      </c>
      <c r="E1">
        <f>DAY(Дата_Сост)</f>
        <v>19</v>
      </c>
    </row>
    <row r="2" spans="1:5">
      <c r="A2" t="s">
        <v>82</v>
      </c>
      <c r="B2" s="2">
        <v>45727.659756944442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2025-03-12T02:53:50Z</dcterms:modified>
</cp:coreProperties>
</file>