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1.03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'21.03.2025'!$A$3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7"/>
  <c r="CD37"/>
  <c r="CD30"/>
  <c r="CD25"/>
  <c r="CD15"/>
  <c r="CC52"/>
  <c r="A51"/>
  <c r="C51"/>
  <c r="A50"/>
  <c r="C50"/>
  <c r="A49"/>
  <c r="C49"/>
  <c r="CC47"/>
  <c r="A46"/>
  <c r="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CC30"/>
  <c r="A29"/>
  <c r="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<sst xmlns="http://schemas.openxmlformats.org/spreadsheetml/2006/main" count="184" uniqueCount="153">
  <si>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</si>
  <si>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</si>
  <si>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</si>
  <si>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</si>
  <si>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</si>
  <si>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</si>
  <si>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</si>
  <si>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</si>
  <si>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</si>
  <si>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</si>
  <si>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</si>
  <si>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</si>
  <si>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</si>
  <si>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</si>
  <si>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</si>
  <si>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</si>
  <si>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</si>
  <si>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</si>
  <si>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</si>
  <si>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</si>
  <si>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</si>
  <si>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</si>
  <si>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</si>
  <si>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</si>
  <si>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</si>
  <si>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</si>
  <si>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</si>
  <si>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</si>
  <si>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</si>
  <si>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</si>
  <si>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</si>
  <si>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</si>
  <si>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</si>
  <si>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</si>
  <si>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</si>
  <si>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</si>
  <si>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</si>
  <si>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</si>
  <si>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</si>
  <si>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</si>
  <si>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</si>
  <si>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</si>
  <si>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</si>
  <si>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</si>
  <si>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</si>
  <si>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</si>
  <si>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</si>
  <si>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</si>
  <si>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</si>
  <si>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</si>
  <si>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</si>
  <si>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</si>
  <si>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</si>
  <si>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</si>
  <si>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</si>
  <si>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</si>
  <si>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</si>
  <si>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</si>
  <si>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</si>
  <si>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</si>
  <si>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</si>
  <si>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</si>
  <si>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</si>
  <si>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</si>
  <si>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</si>
  <si>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</si>
  <si>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</si>
  <si>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</si>
  <si>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</si>
  <si>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</si>
  <si>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</si>
  <si>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</si>
  <si>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</si>
  <si>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</si>
  <si>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</si>
  <si>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</si>
  <si>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</si>
  <si>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</si>
  <si>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</si>
  <si>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</si>
  <si>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</si>
  <si>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</si>
  <si>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</si>
  <si>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</si>
  <si>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</si>
  <si>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</si>
  <si>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</si>
  <si>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</si>
  <si>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</si>
  <si>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</si>
  <si>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</si>
  <si>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</si>
  <si>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"Дружба"</t>
  </si>
  <si>
    <t>Омлет запеченный или паровой (вариант 1)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</si>
  <si>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</si>
  <si>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</si>
  <si>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</si>
  <si>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</si>
  <si>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сахаром</t>
  </si>
  <si>
    <t>Суп картофельный с бобовыми</t>
  </si>
  <si>
    <t>Каша гречневая рассыпчатая</t>
  </si>
  <si>
    <t>Мясные гнезда (из мяса кур)</t>
  </si>
  <si>
    <t>Соус сметанный с томатом.</t>
  </si>
  <si>
    <t>Хлеб ржаной</t>
  </si>
  <si>
    <t>Итого за 'Обед  с 7 до 11 лет'</t>
  </si>
  <si>
    <t/>
  </si>
  <si>
    <t>Батончик вафельный "Беби -Фокс" ин/уп. 18гр</t>
  </si>
  <si>
    <t>Мандарин</t>
  </si>
  <si>
    <t>Сок</t>
  </si>
  <si>
    <t>Итого за ''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</si>
  <si>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</si>
  <si>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</si>
  <si>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</si>
  <si>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</si>
  <si>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</si>
  <si>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</si>
  <si>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</si>
  <si>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</si>
  <si>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21.03.2025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</si>
  <si>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</si>
  <si>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</si>
  <si>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</si>
  <si>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</si>
  <si>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</si>
  <si>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</si>
  <si>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</si>
  <si>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</si>
  <si>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</si>
  <si>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</si>
  <si>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</si>
  <si>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</si>
  <si>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</si>
  <si>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</si>
  <si>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</si>
  <si>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</si>
  <si>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</si>
  <si>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</si>
  <si>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</si>
  <si>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</si>
  <si>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</si>
  <si>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</si>
  <si>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</si>
  <si>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</si>
  <si>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</si>
  <si>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</si>
  <si>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</si>
  <si>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</si>
  <si>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</si>
  <si>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</si>
  <si>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</si>
  <si>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Согласовано
Директор школа  № _______________</t>
  </si>
  <si>
    <t>Итого сумма с 7 до 11 лет       200,00</t>
  </si>
  <si>
    <t>Итого сумма с 12 и старше  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</si>
</sst>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5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6" sqref="A56:CC5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5" t="s">
        <v>150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96" s="1" customFormat="1" ht="20.25" customHeight="1">
      <c r="A2" s="76" t="str">
        <f>"МЕНЮ НА " &amp; Dop!E1 &amp; "." &amp;Dop!D1 &amp; "." &amp; Dop!C1 &amp; "г."</f>
        <v>МЕНЮ НА 21.3.2025г.</v>
      </c>
      <c r="B2" s="76"/>
      <c r="C2" s="76"/>
      <c r="D2" s="76"/>
      <c r="E2" s="76"/>
      <c r="F2" s="76"/>
      <c r="G2" s="76"/>
      <c r="H2" s="76"/>
      <c r="I2" s="76"/>
    </row>
    <row r="3" spans="1:96" s="6" customFormat="1">
      <c r="A3" s="4"/>
      <c r="B3" s="4" t="str">
        <f>"21 марта 2025 г."</f>
        <v>21 марта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7" t="s">
        <v>75</v>
      </c>
      <c r="B8" s="74" t="s">
        <v>0</v>
      </c>
      <c r="C8" s="74" t="s">
        <v>6</v>
      </c>
      <c r="D8" s="74" t="s">
        <v>2</v>
      </c>
      <c r="E8" s="74"/>
      <c r="F8" s="74" t="s">
        <v>8</v>
      </c>
      <c r="G8" s="74"/>
      <c r="H8" s="74" t="s">
        <v>7</v>
      </c>
      <c r="I8" s="72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79" t="s">
        <v>74</v>
      </c>
      <c r="X8" s="79"/>
      <c r="Y8" s="79"/>
      <c r="Z8" s="79"/>
      <c r="AA8" s="79" t="s">
        <v>76</v>
      </c>
      <c r="AB8" s="79"/>
      <c r="AC8" s="79"/>
      <c r="AD8" s="79"/>
      <c r="AE8" s="79"/>
      <c r="AF8" s="79"/>
      <c r="AG8" s="79"/>
      <c r="AH8" s="79"/>
      <c r="AI8" s="80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2" t="s">
        <v>88</v>
      </c>
      <c r="CR8" s="72" t="s">
        <v>87</v>
      </c>
    </row>
    <row r="9" spans="1:96" ht="21.6" customHeight="1">
      <c r="A9" s="78"/>
      <c r="B9" s="74"/>
      <c r="C9" s="74"/>
      <c r="D9" s="10" t="s">
        <v>1</v>
      </c>
      <c r="E9" s="10" t="s">
        <v>3</v>
      </c>
      <c r="F9" s="10" t="s">
        <v>1</v>
      </c>
      <c r="G9" s="10" t="s">
        <v>4</v>
      </c>
      <c r="H9" s="74"/>
      <c r="I9" s="7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3"/>
      <c r="CR9" s="73"/>
    </row>
    <row r="10" spans="1:96">
      <c r="B10" s="18" t="s">
        <v>91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"200"</f>
        <v>200</v>
      </c>
      <c r="B11" s="24" t="s">
        <v>92</v>
      </c>
      <c r="C11" s="25" t="str">
        <f>"180"</f>
        <v>180</v>
      </c>
      <c r="D11" s="25">
        <v>5.55</v>
      </c>
      <c r="E11" s="25">
        <v>2.61</v>
      </c>
      <c r="F11" s="25">
        <v>6.93</v>
      </c>
      <c r="G11" s="25">
        <v>0.7</v>
      </c>
      <c r="H11" s="25">
        <v>30.38</v>
      </c>
      <c r="I11" s="25">
        <v>204.62065899288316</v>
      </c>
      <c r="J11" s="26">
        <v>4.1100000000000003</v>
      </c>
      <c r="K11" s="26">
        <v>0.1</v>
      </c>
      <c r="L11" s="26">
        <v>0</v>
      </c>
      <c r="M11" s="26">
        <v>0</v>
      </c>
      <c r="N11" s="26">
        <v>8.9</v>
      </c>
      <c r="O11" s="26">
        <v>20.47</v>
      </c>
      <c r="P11" s="26">
        <v>1</v>
      </c>
      <c r="Q11" s="26">
        <v>0</v>
      </c>
      <c r="R11" s="26">
        <v>0</v>
      </c>
      <c r="S11" s="26">
        <v>0.09</v>
      </c>
      <c r="T11" s="26">
        <v>0.99</v>
      </c>
      <c r="U11" s="26">
        <v>48.94</v>
      </c>
      <c r="V11" s="26">
        <v>182.83</v>
      </c>
      <c r="W11" s="26">
        <v>112.26</v>
      </c>
      <c r="X11" s="26">
        <v>32.520000000000003</v>
      </c>
      <c r="Y11" s="26">
        <v>134.69999999999999</v>
      </c>
      <c r="Z11" s="26">
        <v>0.71</v>
      </c>
      <c r="AA11" s="26">
        <v>36.799999999999997</v>
      </c>
      <c r="AB11" s="26">
        <v>25.33</v>
      </c>
      <c r="AC11" s="26">
        <v>41.47</v>
      </c>
      <c r="AD11" s="26">
        <v>0.16</v>
      </c>
      <c r="AE11" s="26">
        <v>0.1</v>
      </c>
      <c r="AF11" s="26">
        <v>0.14000000000000001</v>
      </c>
      <c r="AG11" s="26">
        <v>0.51</v>
      </c>
      <c r="AH11" s="26">
        <v>2</v>
      </c>
      <c r="AI11" s="26">
        <v>0.47</v>
      </c>
      <c r="AJ11" s="26">
        <v>0</v>
      </c>
      <c r="AK11" s="26">
        <v>284.99</v>
      </c>
      <c r="AL11" s="26">
        <v>263.93</v>
      </c>
      <c r="AM11" s="26">
        <v>597.09</v>
      </c>
      <c r="AN11" s="26">
        <v>284.19</v>
      </c>
      <c r="AO11" s="26">
        <v>139.27000000000001</v>
      </c>
      <c r="AP11" s="26">
        <v>219.19</v>
      </c>
      <c r="AQ11" s="26">
        <v>84.81</v>
      </c>
      <c r="AR11" s="26">
        <v>281.95</v>
      </c>
      <c r="AS11" s="26">
        <v>239.99</v>
      </c>
      <c r="AT11" s="26">
        <v>144.34</v>
      </c>
      <c r="AU11" s="26">
        <v>188.57</v>
      </c>
      <c r="AV11" s="26">
        <v>69.680000000000007</v>
      </c>
      <c r="AW11" s="26">
        <v>96.65</v>
      </c>
      <c r="AX11" s="26">
        <v>553.02</v>
      </c>
      <c r="AY11" s="26">
        <v>0</v>
      </c>
      <c r="AZ11" s="26">
        <v>186.78</v>
      </c>
      <c r="BA11" s="26">
        <v>168.16</v>
      </c>
      <c r="BB11" s="26">
        <v>275.44</v>
      </c>
      <c r="BC11" s="26">
        <v>73.28</v>
      </c>
      <c r="BD11" s="26">
        <v>0.13</v>
      </c>
      <c r="BE11" s="26">
        <v>0.06</v>
      </c>
      <c r="BF11" s="26">
        <v>0.03</v>
      </c>
      <c r="BG11" s="26">
        <v>7.0000000000000007E-2</v>
      </c>
      <c r="BH11" s="26">
        <v>0.08</v>
      </c>
      <c r="BI11" s="26">
        <v>0.37</v>
      </c>
      <c r="BJ11" s="26">
        <v>0</v>
      </c>
      <c r="BK11" s="26">
        <v>1.1000000000000001</v>
      </c>
      <c r="BL11" s="26">
        <v>0</v>
      </c>
      <c r="BM11" s="26">
        <v>0.33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0.11</v>
      </c>
      <c r="BS11" s="26">
        <v>0.98</v>
      </c>
      <c r="BT11" s="26">
        <v>0</v>
      </c>
      <c r="BU11" s="26">
        <v>0</v>
      </c>
      <c r="BV11" s="26">
        <v>0.38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85.58</v>
      </c>
      <c r="CC11" s="25">
        <v>24.27</v>
      </c>
      <c r="CE11" s="23">
        <v>41.02</v>
      </c>
      <c r="CG11" s="23">
        <v>7.95</v>
      </c>
      <c r="CH11" s="23">
        <v>2.67</v>
      </c>
      <c r="CI11" s="23">
        <v>5.31</v>
      </c>
      <c r="CJ11" s="23">
        <v>1577.42</v>
      </c>
      <c r="CK11" s="23">
        <v>719.15</v>
      </c>
      <c r="CL11" s="23">
        <v>1148.28</v>
      </c>
      <c r="CM11" s="23">
        <v>13.86</v>
      </c>
      <c r="CN11" s="23">
        <v>4.8099999999999996</v>
      </c>
      <c r="CO11" s="23">
        <v>9.34</v>
      </c>
      <c r="CP11" s="23">
        <v>4.38</v>
      </c>
      <c r="CQ11" s="23">
        <v>0</v>
      </c>
      <c r="CR11" s="23">
        <v>14.71</v>
      </c>
    </row>
    <row r="12" spans="1:96" s="23" customFormat="1" ht="24">
      <c r="A12" s="23" t="str">
        <f>"2/6"</f>
        <v>2/6</v>
      </c>
      <c r="B12" s="24" t="s">
        <v>93</v>
      </c>
      <c r="C12" s="25" t="str">
        <f>"100"</f>
        <v>100</v>
      </c>
      <c r="D12" s="25">
        <v>8.6</v>
      </c>
      <c r="E12" s="25">
        <v>9.15</v>
      </c>
      <c r="F12" s="25">
        <v>9.66</v>
      </c>
      <c r="G12" s="25">
        <v>0</v>
      </c>
      <c r="H12" s="25">
        <v>1.74</v>
      </c>
      <c r="I12" s="25">
        <v>128.01398899999998</v>
      </c>
      <c r="J12" s="26">
        <v>4.2</v>
      </c>
      <c r="K12" s="26">
        <v>0.08</v>
      </c>
      <c r="L12" s="26">
        <v>0</v>
      </c>
      <c r="M12" s="26">
        <v>0</v>
      </c>
      <c r="N12" s="26">
        <v>1.74</v>
      </c>
      <c r="O12" s="26">
        <v>0</v>
      </c>
      <c r="P12" s="26">
        <v>0</v>
      </c>
      <c r="Q12" s="26">
        <v>0</v>
      </c>
      <c r="R12" s="26">
        <v>0</v>
      </c>
      <c r="S12" s="26">
        <v>0.03</v>
      </c>
      <c r="T12" s="26">
        <v>1.41</v>
      </c>
      <c r="U12" s="26">
        <v>296.18</v>
      </c>
      <c r="V12" s="26">
        <v>119.59</v>
      </c>
      <c r="W12" s="26">
        <v>65.5</v>
      </c>
      <c r="X12" s="26">
        <v>10.54</v>
      </c>
      <c r="Y12" s="26">
        <v>133.31</v>
      </c>
      <c r="Z12" s="26">
        <v>1.46</v>
      </c>
      <c r="AA12" s="26">
        <v>109.5</v>
      </c>
      <c r="AB12" s="26">
        <v>42</v>
      </c>
      <c r="AC12" s="26">
        <v>191.35</v>
      </c>
      <c r="AD12" s="26">
        <v>0.43</v>
      </c>
      <c r="AE12" s="26">
        <v>0.04</v>
      </c>
      <c r="AF12" s="26">
        <v>0.27</v>
      </c>
      <c r="AG12" s="26">
        <v>0.13</v>
      </c>
      <c r="AH12" s="26">
        <v>2.59</v>
      </c>
      <c r="AI12" s="26">
        <v>0.16</v>
      </c>
      <c r="AJ12" s="26">
        <v>0</v>
      </c>
      <c r="AK12" s="26">
        <v>519.04</v>
      </c>
      <c r="AL12" s="26">
        <v>411.52</v>
      </c>
      <c r="AM12" s="26">
        <v>740.82</v>
      </c>
      <c r="AN12" s="26">
        <v>615.82000000000005</v>
      </c>
      <c r="AO12" s="26">
        <v>280.49</v>
      </c>
      <c r="AP12" s="26">
        <v>410.92</v>
      </c>
      <c r="AQ12" s="26">
        <v>138.18</v>
      </c>
      <c r="AR12" s="26">
        <v>440.93</v>
      </c>
      <c r="AS12" s="26">
        <v>434.99</v>
      </c>
      <c r="AT12" s="26">
        <v>481.71</v>
      </c>
      <c r="AU12" s="26">
        <v>752.79</v>
      </c>
      <c r="AV12" s="26">
        <v>208.89</v>
      </c>
      <c r="AW12" s="26">
        <v>254.97</v>
      </c>
      <c r="AX12" s="26">
        <v>1087.97</v>
      </c>
      <c r="AY12" s="26">
        <v>8.5500000000000007</v>
      </c>
      <c r="AZ12" s="26">
        <v>243.54</v>
      </c>
      <c r="BA12" s="26">
        <v>568.78</v>
      </c>
      <c r="BB12" s="26">
        <v>344.11</v>
      </c>
      <c r="BC12" s="26">
        <v>186.68</v>
      </c>
      <c r="BD12" s="26">
        <v>0.08</v>
      </c>
      <c r="BE12" s="26">
        <v>0.04</v>
      </c>
      <c r="BF12" s="26">
        <v>0.02</v>
      </c>
      <c r="BG12" s="26">
        <v>0.05</v>
      </c>
      <c r="BH12" s="26">
        <v>0.05</v>
      </c>
      <c r="BI12" s="26">
        <v>0.24</v>
      </c>
      <c r="BJ12" s="26">
        <v>0</v>
      </c>
      <c r="BK12" s="26">
        <v>0.68</v>
      </c>
      <c r="BL12" s="26">
        <v>0</v>
      </c>
      <c r="BM12" s="26">
        <v>0.21</v>
      </c>
      <c r="BN12" s="26">
        <v>0</v>
      </c>
      <c r="BO12" s="26">
        <v>0</v>
      </c>
      <c r="BP12" s="26">
        <v>0</v>
      </c>
      <c r="BQ12" s="26">
        <v>0.05</v>
      </c>
      <c r="BR12" s="26">
        <v>7.0000000000000007E-2</v>
      </c>
      <c r="BS12" s="26">
        <v>0.55000000000000004</v>
      </c>
      <c r="BT12" s="26">
        <v>0</v>
      </c>
      <c r="BU12" s="26">
        <v>0</v>
      </c>
      <c r="BV12" s="26">
        <v>0.03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75.56</v>
      </c>
      <c r="CC12" s="25">
        <v>38.22</v>
      </c>
      <c r="CE12" s="23">
        <v>116.5</v>
      </c>
      <c r="CG12" s="23">
        <v>75.06</v>
      </c>
      <c r="CH12" s="23">
        <v>45.97</v>
      </c>
      <c r="CI12" s="23">
        <v>60.52</v>
      </c>
      <c r="CJ12" s="23">
        <v>362.33</v>
      </c>
      <c r="CK12" s="23">
        <v>135.07</v>
      </c>
      <c r="CL12" s="23">
        <v>248.7</v>
      </c>
      <c r="CM12" s="23">
        <v>22</v>
      </c>
      <c r="CN12" s="23">
        <v>11.51</v>
      </c>
      <c r="CO12" s="23">
        <v>16.75</v>
      </c>
      <c r="CP12" s="23">
        <v>0</v>
      </c>
      <c r="CQ12" s="23">
        <v>0.5</v>
      </c>
      <c r="CR12" s="23">
        <v>23.17</v>
      </c>
    </row>
    <row r="13" spans="1:96" s="23" customFormat="1">
      <c r="A13" s="23" t="str">
        <f>"2"</f>
        <v>2</v>
      </c>
      <c r="B13" s="24" t="s">
        <v>94</v>
      </c>
      <c r="C13" s="25" t="str">
        <f>"40"</f>
        <v>40</v>
      </c>
      <c r="D13" s="25">
        <v>2.64</v>
      </c>
      <c r="E13" s="25">
        <v>0</v>
      </c>
      <c r="F13" s="25">
        <v>0.26</v>
      </c>
      <c r="G13" s="25">
        <v>0.26</v>
      </c>
      <c r="H13" s="25">
        <v>18.760000000000002</v>
      </c>
      <c r="I13" s="25">
        <v>89.560399999999987</v>
      </c>
      <c r="J13" s="26">
        <v>0</v>
      </c>
      <c r="K13" s="26">
        <v>0</v>
      </c>
      <c r="L13" s="26">
        <v>0</v>
      </c>
      <c r="M13" s="26">
        <v>0</v>
      </c>
      <c r="N13" s="26">
        <v>0.44</v>
      </c>
      <c r="O13" s="26">
        <v>18.239999999999998</v>
      </c>
      <c r="P13" s="26">
        <v>0.08</v>
      </c>
      <c r="Q13" s="26">
        <v>0</v>
      </c>
      <c r="R13" s="26">
        <v>0</v>
      </c>
      <c r="S13" s="26">
        <v>0</v>
      </c>
      <c r="T13" s="26">
        <v>0.72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127.72</v>
      </c>
      <c r="AL13" s="26">
        <v>132.94</v>
      </c>
      <c r="AM13" s="26">
        <v>203.58</v>
      </c>
      <c r="AN13" s="26">
        <v>67.510000000000005</v>
      </c>
      <c r="AO13" s="26">
        <v>40.020000000000003</v>
      </c>
      <c r="AP13" s="26">
        <v>80.040000000000006</v>
      </c>
      <c r="AQ13" s="26">
        <v>30.28</v>
      </c>
      <c r="AR13" s="26">
        <v>144.77000000000001</v>
      </c>
      <c r="AS13" s="26">
        <v>89.78</v>
      </c>
      <c r="AT13" s="26">
        <v>125.28</v>
      </c>
      <c r="AU13" s="26">
        <v>103.36</v>
      </c>
      <c r="AV13" s="26">
        <v>54.29</v>
      </c>
      <c r="AW13" s="26">
        <v>96.05</v>
      </c>
      <c r="AX13" s="26">
        <v>803.18</v>
      </c>
      <c r="AY13" s="26">
        <v>0</v>
      </c>
      <c r="AZ13" s="26">
        <v>261.7</v>
      </c>
      <c r="BA13" s="26">
        <v>113.8</v>
      </c>
      <c r="BB13" s="26">
        <v>75.52</v>
      </c>
      <c r="BC13" s="26">
        <v>59.86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0.03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15.64</v>
      </c>
      <c r="CC13" s="25">
        <v>2.88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2.4</v>
      </c>
    </row>
    <row r="14" spans="1:96" s="19" customFormat="1">
      <c r="A14" s="19" t="str">
        <f>"27/10"</f>
        <v>27/10</v>
      </c>
      <c r="B14" s="20" t="s">
        <v>95</v>
      </c>
      <c r="C14" s="21" t="str">
        <f>"200"</f>
        <v>200</v>
      </c>
      <c r="D14" s="21">
        <v>0.1</v>
      </c>
      <c r="E14" s="21">
        <v>0</v>
      </c>
      <c r="F14" s="21">
        <v>0.02</v>
      </c>
      <c r="G14" s="21">
        <v>0.02</v>
      </c>
      <c r="H14" s="21">
        <v>5.94</v>
      </c>
      <c r="I14" s="21">
        <v>23.095202</v>
      </c>
      <c r="J14" s="22">
        <v>0</v>
      </c>
      <c r="K14" s="22">
        <v>0</v>
      </c>
      <c r="L14" s="22">
        <v>0</v>
      </c>
      <c r="M14" s="22">
        <v>0</v>
      </c>
      <c r="N14" s="22">
        <v>5.89</v>
      </c>
      <c r="O14" s="22">
        <v>0</v>
      </c>
      <c r="P14" s="22">
        <v>0.05</v>
      </c>
      <c r="Q14" s="22">
        <v>0</v>
      </c>
      <c r="R14" s="22">
        <v>0</v>
      </c>
      <c r="S14" s="22">
        <v>0</v>
      </c>
      <c r="T14" s="22">
        <v>0.03</v>
      </c>
      <c r="U14" s="22">
        <v>0.06</v>
      </c>
      <c r="V14" s="22">
        <v>0.18</v>
      </c>
      <c r="W14" s="22">
        <v>0.17</v>
      </c>
      <c r="X14" s="22">
        <v>0</v>
      </c>
      <c r="Y14" s="22">
        <v>0</v>
      </c>
      <c r="Z14" s="22">
        <v>0.02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200.05</v>
      </c>
      <c r="CC14" s="21">
        <v>1.1499999999999999</v>
      </c>
      <c r="CE14" s="19">
        <v>0</v>
      </c>
      <c r="CG14" s="19">
        <v>0.54</v>
      </c>
      <c r="CH14" s="19">
        <v>0.54</v>
      </c>
      <c r="CI14" s="19">
        <v>0.54</v>
      </c>
      <c r="CJ14" s="19">
        <v>54</v>
      </c>
      <c r="CK14" s="19">
        <v>22.14</v>
      </c>
      <c r="CL14" s="19">
        <v>38.07</v>
      </c>
      <c r="CM14" s="19">
        <v>5.89</v>
      </c>
      <c r="CN14" s="19">
        <v>3.46</v>
      </c>
      <c r="CO14" s="19">
        <v>4.67</v>
      </c>
      <c r="CP14" s="19">
        <v>6</v>
      </c>
      <c r="CQ14" s="19">
        <v>0</v>
      </c>
      <c r="CR14" s="19">
        <v>0.7</v>
      </c>
    </row>
    <row r="15" spans="1:96" s="27" customFormat="1" ht="11.4">
      <c r="B15" s="28" t="s">
        <v>96</v>
      </c>
      <c r="C15" s="29"/>
      <c r="D15" s="29">
        <v>16.89</v>
      </c>
      <c r="E15" s="29">
        <v>11.76</v>
      </c>
      <c r="F15" s="29">
        <v>16.88</v>
      </c>
      <c r="G15" s="29">
        <v>0.99</v>
      </c>
      <c r="H15" s="29">
        <v>56.82</v>
      </c>
      <c r="I15" s="29">
        <v>445.29</v>
      </c>
      <c r="J15" s="30">
        <v>8.31</v>
      </c>
      <c r="K15" s="30">
        <v>0.18</v>
      </c>
      <c r="L15" s="30">
        <v>0</v>
      </c>
      <c r="M15" s="30">
        <v>0</v>
      </c>
      <c r="N15" s="30">
        <v>16.97</v>
      </c>
      <c r="O15" s="30">
        <v>38.71</v>
      </c>
      <c r="P15" s="30">
        <v>1.1299999999999999</v>
      </c>
      <c r="Q15" s="30">
        <v>0</v>
      </c>
      <c r="R15" s="30">
        <v>0</v>
      </c>
      <c r="S15" s="30">
        <v>0.12</v>
      </c>
      <c r="T15" s="30">
        <v>3.16</v>
      </c>
      <c r="U15" s="30">
        <v>345.17</v>
      </c>
      <c r="V15" s="30">
        <v>302.60000000000002</v>
      </c>
      <c r="W15" s="30">
        <v>177.93</v>
      </c>
      <c r="X15" s="30">
        <v>43.06</v>
      </c>
      <c r="Y15" s="30">
        <v>268</v>
      </c>
      <c r="Z15" s="30">
        <v>2.1800000000000002</v>
      </c>
      <c r="AA15" s="30">
        <v>146.30000000000001</v>
      </c>
      <c r="AB15" s="30">
        <v>67.33</v>
      </c>
      <c r="AC15" s="30">
        <v>232.82</v>
      </c>
      <c r="AD15" s="30">
        <v>0.57999999999999996</v>
      </c>
      <c r="AE15" s="30">
        <v>0.15</v>
      </c>
      <c r="AF15" s="30">
        <v>0.41</v>
      </c>
      <c r="AG15" s="30">
        <v>0.64</v>
      </c>
      <c r="AH15" s="30">
        <v>4.59</v>
      </c>
      <c r="AI15" s="30">
        <v>0.63</v>
      </c>
      <c r="AJ15" s="30">
        <v>0</v>
      </c>
      <c r="AK15" s="30">
        <v>931.75</v>
      </c>
      <c r="AL15" s="30">
        <v>808.38</v>
      </c>
      <c r="AM15" s="30">
        <v>1541.5</v>
      </c>
      <c r="AN15" s="30">
        <v>967.52</v>
      </c>
      <c r="AO15" s="30">
        <v>459.78</v>
      </c>
      <c r="AP15" s="30">
        <v>710.15</v>
      </c>
      <c r="AQ15" s="30">
        <v>253.28</v>
      </c>
      <c r="AR15" s="30">
        <v>867.64</v>
      </c>
      <c r="AS15" s="30">
        <v>764.77</v>
      </c>
      <c r="AT15" s="30">
        <v>751.33</v>
      </c>
      <c r="AU15" s="30">
        <v>1044.72</v>
      </c>
      <c r="AV15" s="30">
        <v>332.86</v>
      </c>
      <c r="AW15" s="30">
        <v>447.67</v>
      </c>
      <c r="AX15" s="30">
        <v>2444.1799999999998</v>
      </c>
      <c r="AY15" s="30">
        <v>8.5500000000000007</v>
      </c>
      <c r="AZ15" s="30">
        <v>692.01</v>
      </c>
      <c r="BA15" s="30">
        <v>850.74</v>
      </c>
      <c r="BB15" s="30">
        <v>695.06</v>
      </c>
      <c r="BC15" s="30">
        <v>319.82</v>
      </c>
      <c r="BD15" s="30">
        <v>0.21</v>
      </c>
      <c r="BE15" s="30">
        <v>0.1</v>
      </c>
      <c r="BF15" s="30">
        <v>0.05</v>
      </c>
      <c r="BG15" s="30">
        <v>0.12</v>
      </c>
      <c r="BH15" s="30">
        <v>0.13</v>
      </c>
      <c r="BI15" s="30">
        <v>0.62</v>
      </c>
      <c r="BJ15" s="30">
        <v>0</v>
      </c>
      <c r="BK15" s="30">
        <v>1.81</v>
      </c>
      <c r="BL15" s="30">
        <v>0</v>
      </c>
      <c r="BM15" s="30">
        <v>0.55000000000000004</v>
      </c>
      <c r="BN15" s="30">
        <v>0</v>
      </c>
      <c r="BO15" s="30">
        <v>0</v>
      </c>
      <c r="BP15" s="30">
        <v>0</v>
      </c>
      <c r="BQ15" s="30">
        <v>0.12</v>
      </c>
      <c r="BR15" s="30">
        <v>0.18</v>
      </c>
      <c r="BS15" s="30">
        <v>1.56</v>
      </c>
      <c r="BT15" s="30">
        <v>0</v>
      </c>
      <c r="BU15" s="30">
        <v>0</v>
      </c>
      <c r="BV15" s="30">
        <v>0.53</v>
      </c>
      <c r="BW15" s="30">
        <v>0.02</v>
      </c>
      <c r="BX15" s="30">
        <v>0</v>
      </c>
      <c r="BY15" s="30">
        <v>0</v>
      </c>
      <c r="BZ15" s="30">
        <v>0</v>
      </c>
      <c r="CA15" s="30">
        <v>0</v>
      </c>
      <c r="CB15" s="30">
        <v>376.83</v>
      </c>
      <c r="CC15" s="29">
        <f>SUM($CC$10:$CC$14)</f>
        <v>66.52</v>
      </c>
      <c r="CD15" s="27">
        <f>$I$15/$I$53*100</f>
        <v>15.496594709532379</v>
      </c>
      <c r="CE15" s="27">
        <v>157.52000000000001</v>
      </c>
      <c r="CG15" s="27">
        <v>83.55</v>
      </c>
      <c r="CH15" s="27">
        <v>49.18</v>
      </c>
      <c r="CI15" s="27">
        <v>66.36</v>
      </c>
      <c r="CJ15" s="27">
        <v>2432.5700000000002</v>
      </c>
      <c r="CK15" s="27">
        <v>1045.42</v>
      </c>
      <c r="CL15" s="27">
        <v>1739</v>
      </c>
      <c r="CM15" s="27">
        <v>45.26</v>
      </c>
      <c r="CN15" s="27">
        <v>23.29</v>
      </c>
      <c r="CO15" s="27">
        <v>34.270000000000003</v>
      </c>
      <c r="CP15" s="27">
        <v>10.38</v>
      </c>
      <c r="CQ15" s="27">
        <v>0.5</v>
      </c>
    </row>
    <row r="16" spans="1:96">
      <c r="B16" s="18" t="s">
        <v>97</v>
      </c>
      <c r="C16" s="16"/>
      <c r="D16" s="16"/>
      <c r="E16" s="16"/>
      <c r="F16" s="16"/>
      <c r="G16" s="16"/>
      <c r="H16" s="16"/>
      <c r="I16" s="16"/>
    </row>
    <row r="17" spans="1:96" s="23" customFormat="1">
      <c r="A17" s="23" t="str">
        <f>"16/1"</f>
        <v>16/1</v>
      </c>
      <c r="B17" s="24" t="s">
        <v>98</v>
      </c>
      <c r="C17" s="25" t="str">
        <f>"60"</f>
        <v>60</v>
      </c>
      <c r="D17" s="25">
        <v>0.75</v>
      </c>
      <c r="E17" s="25">
        <v>0</v>
      </c>
      <c r="F17" s="25">
        <v>0.06</v>
      </c>
      <c r="G17" s="25">
        <v>0.06</v>
      </c>
      <c r="H17" s="25">
        <v>7.14</v>
      </c>
      <c r="I17" s="25">
        <v>28.707649599999996</v>
      </c>
      <c r="J17" s="26">
        <v>0</v>
      </c>
      <c r="K17" s="26">
        <v>0</v>
      </c>
      <c r="L17" s="26">
        <v>0</v>
      </c>
      <c r="M17" s="26">
        <v>0</v>
      </c>
      <c r="N17" s="26">
        <v>5.63</v>
      </c>
      <c r="O17" s="26">
        <v>0.12</v>
      </c>
      <c r="P17" s="26">
        <v>1.39</v>
      </c>
      <c r="Q17" s="26">
        <v>0</v>
      </c>
      <c r="R17" s="26">
        <v>0</v>
      </c>
      <c r="S17" s="26">
        <v>0.17</v>
      </c>
      <c r="T17" s="26">
        <v>0.57999999999999996</v>
      </c>
      <c r="U17" s="26">
        <v>12.16</v>
      </c>
      <c r="V17" s="26">
        <v>115.69</v>
      </c>
      <c r="W17" s="26">
        <v>15.66</v>
      </c>
      <c r="X17" s="26">
        <v>21.97</v>
      </c>
      <c r="Y17" s="26">
        <v>31.8</v>
      </c>
      <c r="Z17" s="26">
        <v>0.41</v>
      </c>
      <c r="AA17" s="26">
        <v>0</v>
      </c>
      <c r="AB17" s="26">
        <v>6938.4</v>
      </c>
      <c r="AC17" s="26">
        <v>1180</v>
      </c>
      <c r="AD17" s="26">
        <v>0.24</v>
      </c>
      <c r="AE17" s="26">
        <v>0.03</v>
      </c>
      <c r="AF17" s="26">
        <v>0.04</v>
      </c>
      <c r="AG17" s="26">
        <v>0.57999999999999996</v>
      </c>
      <c r="AH17" s="26">
        <v>0.65</v>
      </c>
      <c r="AI17" s="26">
        <v>2.89</v>
      </c>
      <c r="AJ17" s="26">
        <v>0</v>
      </c>
      <c r="AK17" s="26">
        <v>24.86</v>
      </c>
      <c r="AL17" s="26">
        <v>20.239999999999998</v>
      </c>
      <c r="AM17" s="26">
        <v>25.44</v>
      </c>
      <c r="AN17" s="26">
        <v>21.97</v>
      </c>
      <c r="AO17" s="26">
        <v>5.2</v>
      </c>
      <c r="AP17" s="26">
        <v>18.5</v>
      </c>
      <c r="AQ17" s="26">
        <v>4.63</v>
      </c>
      <c r="AR17" s="26">
        <v>17.920000000000002</v>
      </c>
      <c r="AS17" s="26">
        <v>27.75</v>
      </c>
      <c r="AT17" s="26">
        <v>23.71</v>
      </c>
      <c r="AU17" s="26">
        <v>78.06</v>
      </c>
      <c r="AV17" s="26">
        <v>8.09</v>
      </c>
      <c r="AW17" s="26">
        <v>16.77</v>
      </c>
      <c r="AX17" s="26">
        <v>135.88</v>
      </c>
      <c r="AY17" s="26">
        <v>0</v>
      </c>
      <c r="AZ17" s="26">
        <v>17.350000000000001</v>
      </c>
      <c r="BA17" s="26">
        <v>19.079999999999998</v>
      </c>
      <c r="BB17" s="26">
        <v>10.41</v>
      </c>
      <c r="BC17" s="26">
        <v>6.94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6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51.92</v>
      </c>
      <c r="CC17" s="25">
        <v>6.7</v>
      </c>
      <c r="CE17" s="23">
        <v>1156.4000000000001</v>
      </c>
      <c r="CG17" s="23">
        <v>2.98</v>
      </c>
      <c r="CH17" s="23">
        <v>2.98</v>
      </c>
      <c r="CI17" s="23">
        <v>2.98</v>
      </c>
      <c r="CJ17" s="23">
        <v>512.98</v>
      </c>
      <c r="CK17" s="23">
        <v>120.7</v>
      </c>
      <c r="CL17" s="23">
        <v>316.83999999999997</v>
      </c>
      <c r="CM17" s="23">
        <v>2.06</v>
      </c>
      <c r="CN17" s="23">
        <v>1.23</v>
      </c>
      <c r="CO17" s="23">
        <v>1.64</v>
      </c>
      <c r="CP17" s="23">
        <v>1.8</v>
      </c>
      <c r="CQ17" s="23">
        <v>0</v>
      </c>
      <c r="CR17" s="23">
        <v>4.0599999999999996</v>
      </c>
    </row>
    <row r="18" spans="1:96" s="23" customFormat="1">
      <c r="A18" s="23" t="str">
        <f>"16/2"</f>
        <v>16/2</v>
      </c>
      <c r="B18" s="24" t="s">
        <v>99</v>
      </c>
      <c r="C18" s="25" t="str">
        <f>"200"</f>
        <v>200</v>
      </c>
      <c r="D18" s="25">
        <v>4.7</v>
      </c>
      <c r="E18" s="25">
        <v>0</v>
      </c>
      <c r="F18" s="25">
        <v>4.38</v>
      </c>
      <c r="G18" s="25">
        <v>4.38</v>
      </c>
      <c r="H18" s="25">
        <v>18.25</v>
      </c>
      <c r="I18" s="25">
        <v>127.53950799999997</v>
      </c>
      <c r="J18" s="26">
        <v>0.57999999999999996</v>
      </c>
      <c r="K18" s="26">
        <v>2.6</v>
      </c>
      <c r="L18" s="26">
        <v>0</v>
      </c>
      <c r="M18" s="26">
        <v>0</v>
      </c>
      <c r="N18" s="26">
        <v>1.81</v>
      </c>
      <c r="O18" s="26">
        <v>13.93</v>
      </c>
      <c r="P18" s="26">
        <v>2.52</v>
      </c>
      <c r="Q18" s="26">
        <v>0</v>
      </c>
      <c r="R18" s="26">
        <v>0</v>
      </c>
      <c r="S18" s="26">
        <v>0.12</v>
      </c>
      <c r="T18" s="26">
        <v>1.84</v>
      </c>
      <c r="U18" s="26">
        <v>313.64999999999998</v>
      </c>
      <c r="V18" s="26">
        <v>410.88</v>
      </c>
      <c r="W18" s="26">
        <v>23.92</v>
      </c>
      <c r="X18" s="26">
        <v>25.53</v>
      </c>
      <c r="Y18" s="26">
        <v>65.55</v>
      </c>
      <c r="Z18" s="26">
        <v>1.61</v>
      </c>
      <c r="AA18" s="26">
        <v>0</v>
      </c>
      <c r="AB18" s="26">
        <v>10.44</v>
      </c>
      <c r="AC18" s="26">
        <v>1.82</v>
      </c>
      <c r="AD18" s="26">
        <v>1.91</v>
      </c>
      <c r="AE18" s="26">
        <v>0.18</v>
      </c>
      <c r="AF18" s="26">
        <v>0.06</v>
      </c>
      <c r="AG18" s="26">
        <v>0.89</v>
      </c>
      <c r="AH18" s="26">
        <v>2.09</v>
      </c>
      <c r="AI18" s="26">
        <v>4.32</v>
      </c>
      <c r="AJ18" s="26">
        <v>0</v>
      </c>
      <c r="AK18" s="26">
        <v>170.62</v>
      </c>
      <c r="AL18" s="26">
        <v>190.52</v>
      </c>
      <c r="AM18" s="26">
        <v>283.22000000000003</v>
      </c>
      <c r="AN18" s="26">
        <v>272.44</v>
      </c>
      <c r="AO18" s="26">
        <v>37.04</v>
      </c>
      <c r="AP18" s="26">
        <v>151.31</v>
      </c>
      <c r="AQ18" s="26">
        <v>50.57</v>
      </c>
      <c r="AR18" s="26">
        <v>178.46</v>
      </c>
      <c r="AS18" s="26">
        <v>171.11</v>
      </c>
      <c r="AT18" s="26">
        <v>331.8</v>
      </c>
      <c r="AU18" s="26">
        <v>383.5</v>
      </c>
      <c r="AV18" s="26">
        <v>79</v>
      </c>
      <c r="AW18" s="26">
        <v>169.05</v>
      </c>
      <c r="AX18" s="26">
        <v>605.34</v>
      </c>
      <c r="AY18" s="26">
        <v>0</v>
      </c>
      <c r="AZ18" s="26">
        <v>118.19</v>
      </c>
      <c r="BA18" s="26">
        <v>144.47</v>
      </c>
      <c r="BB18" s="26">
        <v>122.89</v>
      </c>
      <c r="BC18" s="26">
        <v>45.57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0.31</v>
      </c>
      <c r="BL18" s="26">
        <v>0</v>
      </c>
      <c r="BM18" s="26">
        <v>0.23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1.07</v>
      </c>
      <c r="BT18" s="26">
        <v>0</v>
      </c>
      <c r="BU18" s="26">
        <v>0</v>
      </c>
      <c r="BV18" s="26">
        <v>2.5</v>
      </c>
      <c r="BW18" s="26">
        <v>0.02</v>
      </c>
      <c r="BX18" s="26">
        <v>0</v>
      </c>
      <c r="BY18" s="26">
        <v>0</v>
      </c>
      <c r="BZ18" s="26">
        <v>0</v>
      </c>
      <c r="CA18" s="26">
        <v>0</v>
      </c>
      <c r="CB18" s="26">
        <v>184.43</v>
      </c>
      <c r="CC18" s="25">
        <v>11.63</v>
      </c>
      <c r="CE18" s="23">
        <v>1.74</v>
      </c>
      <c r="CG18" s="23">
        <v>39.54</v>
      </c>
      <c r="CH18" s="23">
        <v>21.82</v>
      </c>
      <c r="CI18" s="23">
        <v>30.68</v>
      </c>
      <c r="CJ18" s="23">
        <v>1108.26</v>
      </c>
      <c r="CK18" s="23">
        <v>601.46</v>
      </c>
      <c r="CL18" s="23">
        <v>854.86</v>
      </c>
      <c r="CM18" s="23">
        <v>44.4</v>
      </c>
      <c r="CN18" s="23">
        <v>22.65</v>
      </c>
      <c r="CO18" s="23">
        <v>33.53</v>
      </c>
      <c r="CP18" s="23">
        <v>0</v>
      </c>
      <c r="CQ18" s="23">
        <v>0.8</v>
      </c>
      <c r="CR18" s="23">
        <v>7.05</v>
      </c>
    </row>
    <row r="19" spans="1:96" s="23" customFormat="1">
      <c r="A19" s="23" t="str">
        <f>"39/3"</f>
        <v>39/3</v>
      </c>
      <c r="B19" s="24" t="s">
        <v>100</v>
      </c>
      <c r="C19" s="25" t="str">
        <f>"150"</f>
        <v>150</v>
      </c>
      <c r="D19" s="25">
        <v>6.58</v>
      </c>
      <c r="E19" s="25">
        <v>0</v>
      </c>
      <c r="F19" s="25">
        <v>1.72</v>
      </c>
      <c r="G19" s="25">
        <v>1.72</v>
      </c>
      <c r="H19" s="25">
        <v>34.47</v>
      </c>
      <c r="I19" s="25">
        <v>170.91364949999999</v>
      </c>
      <c r="J19" s="26">
        <v>0.32</v>
      </c>
      <c r="K19" s="26">
        <v>0</v>
      </c>
      <c r="L19" s="26">
        <v>0</v>
      </c>
      <c r="M19" s="26">
        <v>0</v>
      </c>
      <c r="N19" s="26">
        <v>0.73</v>
      </c>
      <c r="O19" s="26">
        <v>28.03</v>
      </c>
      <c r="P19" s="26">
        <v>5.72</v>
      </c>
      <c r="Q19" s="26">
        <v>0</v>
      </c>
      <c r="R19" s="26">
        <v>0</v>
      </c>
      <c r="S19" s="26">
        <v>0</v>
      </c>
      <c r="T19" s="26">
        <v>1.65</v>
      </c>
      <c r="U19" s="26">
        <v>289</v>
      </c>
      <c r="V19" s="26">
        <v>200.39</v>
      </c>
      <c r="W19" s="26">
        <v>13.01</v>
      </c>
      <c r="X19" s="26">
        <v>101.33</v>
      </c>
      <c r="Y19" s="26">
        <v>148.1</v>
      </c>
      <c r="Z19" s="26">
        <v>3.48</v>
      </c>
      <c r="AA19" s="26">
        <v>0</v>
      </c>
      <c r="AB19" s="26">
        <v>4.79</v>
      </c>
      <c r="AC19" s="26">
        <v>1.07</v>
      </c>
      <c r="AD19" s="26">
        <v>0.43</v>
      </c>
      <c r="AE19" s="26">
        <v>0.19</v>
      </c>
      <c r="AF19" s="26">
        <v>0.1</v>
      </c>
      <c r="AG19" s="26">
        <v>1.9</v>
      </c>
      <c r="AH19" s="26">
        <v>3.83</v>
      </c>
      <c r="AI19" s="26">
        <v>0</v>
      </c>
      <c r="AJ19" s="26">
        <v>0</v>
      </c>
      <c r="AK19" s="26">
        <v>307.89</v>
      </c>
      <c r="AL19" s="26">
        <v>240.05</v>
      </c>
      <c r="AM19" s="26">
        <v>388.78</v>
      </c>
      <c r="AN19" s="26">
        <v>276.58</v>
      </c>
      <c r="AO19" s="26">
        <v>166.99</v>
      </c>
      <c r="AP19" s="26">
        <v>208.74</v>
      </c>
      <c r="AQ19" s="26">
        <v>93.93</v>
      </c>
      <c r="AR19" s="26">
        <v>308.94</v>
      </c>
      <c r="AS19" s="26">
        <v>302.67</v>
      </c>
      <c r="AT19" s="26">
        <v>584.47</v>
      </c>
      <c r="AU19" s="26">
        <v>575.08000000000004</v>
      </c>
      <c r="AV19" s="26">
        <v>156.56</v>
      </c>
      <c r="AW19" s="26">
        <v>375.73</v>
      </c>
      <c r="AX19" s="26">
        <v>1179.3800000000001</v>
      </c>
      <c r="AY19" s="26">
        <v>0</v>
      </c>
      <c r="AZ19" s="26">
        <v>260.93</v>
      </c>
      <c r="BA19" s="26">
        <v>316.24</v>
      </c>
      <c r="BB19" s="26">
        <v>224.4</v>
      </c>
      <c r="BC19" s="26">
        <v>172.21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0.01</v>
      </c>
      <c r="BJ19" s="26">
        <v>0</v>
      </c>
      <c r="BK19" s="26">
        <v>0.28000000000000003</v>
      </c>
      <c r="BL19" s="26">
        <v>0</v>
      </c>
      <c r="BM19" s="26">
        <v>0.02</v>
      </c>
      <c r="BN19" s="26">
        <v>0.01</v>
      </c>
      <c r="BO19" s="26">
        <v>0</v>
      </c>
      <c r="BP19" s="26">
        <v>0</v>
      </c>
      <c r="BQ19" s="26">
        <v>0</v>
      </c>
      <c r="BR19" s="26">
        <v>0.01</v>
      </c>
      <c r="BS19" s="26">
        <v>0.56000000000000005</v>
      </c>
      <c r="BT19" s="26">
        <v>0.01</v>
      </c>
      <c r="BU19" s="26">
        <v>0</v>
      </c>
      <c r="BV19" s="26">
        <v>0.55000000000000004</v>
      </c>
      <c r="BW19" s="26">
        <v>0.05</v>
      </c>
      <c r="BX19" s="26">
        <v>0</v>
      </c>
      <c r="BY19" s="26">
        <v>0</v>
      </c>
      <c r="BZ19" s="26">
        <v>0</v>
      </c>
      <c r="CA19" s="26">
        <v>0</v>
      </c>
      <c r="CB19" s="26">
        <v>87.71</v>
      </c>
      <c r="CC19" s="25">
        <v>3.53</v>
      </c>
      <c r="CE19" s="23">
        <v>0.8</v>
      </c>
      <c r="CG19" s="23">
        <v>33.36</v>
      </c>
      <c r="CH19" s="23">
        <v>18.36</v>
      </c>
      <c r="CI19" s="23">
        <v>25.86</v>
      </c>
      <c r="CJ19" s="23">
        <v>2085.3200000000002</v>
      </c>
      <c r="CK19" s="23">
        <v>1026.8</v>
      </c>
      <c r="CL19" s="23">
        <v>1556.06</v>
      </c>
      <c r="CM19" s="23">
        <v>30.49</v>
      </c>
      <c r="CN19" s="23">
        <v>20.28</v>
      </c>
      <c r="CO19" s="23">
        <v>25.39</v>
      </c>
      <c r="CP19" s="23">
        <v>0</v>
      </c>
      <c r="CQ19" s="23">
        <v>0.75</v>
      </c>
      <c r="CR19" s="23">
        <v>2.14</v>
      </c>
    </row>
    <row r="20" spans="1:96" s="23" customFormat="1">
      <c r="A20" s="23" t="str">
        <f>"16/10"</f>
        <v>16/10</v>
      </c>
      <c r="B20" s="24" t="s">
        <v>101</v>
      </c>
      <c r="C20" s="25" t="str">
        <f>"90"</f>
        <v>90</v>
      </c>
      <c r="D20" s="25">
        <v>11.25</v>
      </c>
      <c r="E20" s="25">
        <v>10.45</v>
      </c>
      <c r="F20" s="25">
        <v>13.03</v>
      </c>
      <c r="G20" s="25">
        <v>1.7</v>
      </c>
      <c r="H20" s="25">
        <v>5.58</v>
      </c>
      <c r="I20" s="25">
        <v>184.88234</v>
      </c>
      <c r="J20" s="26">
        <v>4.09</v>
      </c>
      <c r="K20" s="26">
        <v>1.3</v>
      </c>
      <c r="L20" s="26">
        <v>0</v>
      </c>
      <c r="M20" s="26">
        <v>0</v>
      </c>
      <c r="N20" s="26">
        <v>0.82</v>
      </c>
      <c r="O20" s="26">
        <v>4.57</v>
      </c>
      <c r="P20" s="26">
        <v>0.2</v>
      </c>
      <c r="Q20" s="26">
        <v>0</v>
      </c>
      <c r="R20" s="26">
        <v>0</v>
      </c>
      <c r="S20" s="26">
        <v>0.11</v>
      </c>
      <c r="T20" s="26">
        <v>1.45</v>
      </c>
      <c r="U20" s="26">
        <v>61.17</v>
      </c>
      <c r="V20" s="26">
        <v>47.67</v>
      </c>
      <c r="W20" s="26">
        <v>28.36</v>
      </c>
      <c r="X20" s="26">
        <v>4.28</v>
      </c>
      <c r="Y20" s="26">
        <v>55.97</v>
      </c>
      <c r="Z20" s="26">
        <v>0.74</v>
      </c>
      <c r="AA20" s="26">
        <v>39.229999999999997</v>
      </c>
      <c r="AB20" s="26">
        <v>16.899999999999999</v>
      </c>
      <c r="AC20" s="26">
        <v>74.23</v>
      </c>
      <c r="AD20" s="26">
        <v>1.27</v>
      </c>
      <c r="AE20" s="26">
        <v>0.02</v>
      </c>
      <c r="AF20" s="26">
        <v>7.0000000000000007E-2</v>
      </c>
      <c r="AG20" s="26">
        <v>2.7</v>
      </c>
      <c r="AH20" s="26">
        <v>8.2100000000000009</v>
      </c>
      <c r="AI20" s="26">
        <v>0.03</v>
      </c>
      <c r="AJ20" s="26">
        <v>0</v>
      </c>
      <c r="AK20" s="26">
        <v>672.99</v>
      </c>
      <c r="AL20" s="26">
        <v>682.57</v>
      </c>
      <c r="AM20" s="26">
        <v>1029.81</v>
      </c>
      <c r="AN20" s="26">
        <v>1146.4000000000001</v>
      </c>
      <c r="AO20" s="26">
        <v>317.77</v>
      </c>
      <c r="AP20" s="26">
        <v>579.41</v>
      </c>
      <c r="AQ20" s="26">
        <v>46.9</v>
      </c>
      <c r="AR20" s="26">
        <v>605.1</v>
      </c>
      <c r="AS20" s="26">
        <v>113.78</v>
      </c>
      <c r="AT20" s="26">
        <v>133.33000000000001</v>
      </c>
      <c r="AU20" s="26">
        <v>193.24</v>
      </c>
      <c r="AV20" s="26">
        <v>339.19</v>
      </c>
      <c r="AW20" s="26">
        <v>77.55</v>
      </c>
      <c r="AX20" s="26">
        <v>502.64</v>
      </c>
      <c r="AY20" s="26">
        <v>0.76</v>
      </c>
      <c r="AZ20" s="26">
        <v>166.32</v>
      </c>
      <c r="BA20" s="26">
        <v>159.11000000000001</v>
      </c>
      <c r="BB20" s="26">
        <v>427.35</v>
      </c>
      <c r="BC20" s="26">
        <v>163.74</v>
      </c>
      <c r="BD20" s="26">
        <v>0</v>
      </c>
      <c r="BE20" s="26">
        <v>0</v>
      </c>
      <c r="BF20" s="26">
        <v>0.01</v>
      </c>
      <c r="BG20" s="26">
        <v>0.03</v>
      </c>
      <c r="BH20" s="26">
        <v>0.03</v>
      </c>
      <c r="BI20" s="26">
        <v>7.0000000000000007E-2</v>
      </c>
      <c r="BJ20" s="26">
        <v>0.01</v>
      </c>
      <c r="BK20" s="26">
        <v>0.28000000000000003</v>
      </c>
      <c r="BL20" s="26">
        <v>0.01</v>
      </c>
      <c r="BM20" s="26">
        <v>0.16</v>
      </c>
      <c r="BN20" s="26">
        <v>0.01</v>
      </c>
      <c r="BO20" s="26">
        <v>0.01</v>
      </c>
      <c r="BP20" s="26">
        <v>0</v>
      </c>
      <c r="BQ20" s="26">
        <v>0.01</v>
      </c>
      <c r="BR20" s="26">
        <v>0.01</v>
      </c>
      <c r="BS20" s="26">
        <v>0.57999999999999996</v>
      </c>
      <c r="BT20" s="26">
        <v>0</v>
      </c>
      <c r="BU20" s="26">
        <v>0</v>
      </c>
      <c r="BV20" s="26">
        <v>1.01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69.44</v>
      </c>
      <c r="CC20" s="25">
        <v>49.39</v>
      </c>
      <c r="CE20" s="23">
        <v>42.04</v>
      </c>
      <c r="CG20" s="23">
        <v>15.22</v>
      </c>
      <c r="CH20" s="23">
        <v>8.34</v>
      </c>
      <c r="CI20" s="23">
        <v>11.78</v>
      </c>
      <c r="CJ20" s="23">
        <v>424.33</v>
      </c>
      <c r="CK20" s="23">
        <v>207.84</v>
      </c>
      <c r="CL20" s="23">
        <v>316.08999999999997</v>
      </c>
      <c r="CM20" s="23">
        <v>3.45</v>
      </c>
      <c r="CN20" s="23">
        <v>2.6</v>
      </c>
      <c r="CO20" s="23">
        <v>3.03</v>
      </c>
      <c r="CP20" s="23">
        <v>0</v>
      </c>
      <c r="CQ20" s="23">
        <v>0.5</v>
      </c>
      <c r="CR20" s="23">
        <v>30.1</v>
      </c>
    </row>
    <row r="21" spans="1:96" s="23" customFormat="1">
      <c r="A21" s="23" t="str">
        <f>"601"</f>
        <v>601</v>
      </c>
      <c r="B21" s="24" t="s">
        <v>102</v>
      </c>
      <c r="C21" s="25" t="str">
        <f>"20"</f>
        <v>20</v>
      </c>
      <c r="D21" s="25">
        <v>0.28999999999999998</v>
      </c>
      <c r="E21" s="25">
        <v>0</v>
      </c>
      <c r="F21" s="25">
        <v>0.6</v>
      </c>
      <c r="G21" s="25">
        <v>0.02</v>
      </c>
      <c r="H21" s="25">
        <v>1.1599999999999999</v>
      </c>
      <c r="I21" s="25">
        <v>11.233095985</v>
      </c>
      <c r="J21" s="26">
        <v>0.45</v>
      </c>
      <c r="K21" s="26">
        <v>0</v>
      </c>
      <c r="L21" s="26">
        <v>0</v>
      </c>
      <c r="M21" s="26">
        <v>0</v>
      </c>
      <c r="N21" s="26">
        <v>0.26</v>
      </c>
      <c r="O21" s="26">
        <v>0.85</v>
      </c>
      <c r="P21" s="26">
        <v>0.05</v>
      </c>
      <c r="Q21" s="26">
        <v>0</v>
      </c>
      <c r="R21" s="26">
        <v>0</v>
      </c>
      <c r="S21" s="26">
        <v>0.05</v>
      </c>
      <c r="T21" s="26">
        <v>0.38</v>
      </c>
      <c r="U21" s="26">
        <v>131.16999999999999</v>
      </c>
      <c r="V21" s="26">
        <v>10.56</v>
      </c>
      <c r="W21" s="26">
        <v>4.8</v>
      </c>
      <c r="X21" s="26">
        <v>0.85</v>
      </c>
      <c r="Y21" s="26">
        <v>3.86</v>
      </c>
      <c r="Z21" s="26">
        <v>0.04</v>
      </c>
      <c r="AA21" s="26">
        <v>1.8</v>
      </c>
      <c r="AB21" s="26">
        <v>9.92</v>
      </c>
      <c r="AC21" s="26">
        <v>7.15</v>
      </c>
      <c r="AD21" s="26">
        <v>0.04</v>
      </c>
      <c r="AE21" s="26">
        <v>0</v>
      </c>
      <c r="AF21" s="26">
        <v>0</v>
      </c>
      <c r="AG21" s="26">
        <v>0.02</v>
      </c>
      <c r="AH21" s="26">
        <v>0.09</v>
      </c>
      <c r="AI21" s="26">
        <v>0.11</v>
      </c>
      <c r="AJ21" s="26">
        <v>0</v>
      </c>
      <c r="AK21" s="26">
        <v>6.24</v>
      </c>
      <c r="AL21" s="26">
        <v>5.7</v>
      </c>
      <c r="AM21" s="26">
        <v>10.68</v>
      </c>
      <c r="AN21" s="26">
        <v>3.31</v>
      </c>
      <c r="AO21" s="26">
        <v>2.0299999999999998</v>
      </c>
      <c r="AP21" s="26">
        <v>4.12</v>
      </c>
      <c r="AQ21" s="26">
        <v>1.33</v>
      </c>
      <c r="AR21" s="26">
        <v>6.63</v>
      </c>
      <c r="AS21" s="26">
        <v>4.37</v>
      </c>
      <c r="AT21" s="26">
        <v>5.3</v>
      </c>
      <c r="AU21" s="26">
        <v>4.51</v>
      </c>
      <c r="AV21" s="26">
        <v>2.65</v>
      </c>
      <c r="AW21" s="26">
        <v>4.6399999999999997</v>
      </c>
      <c r="AX21" s="26">
        <v>40.82</v>
      </c>
      <c r="AY21" s="26">
        <v>0</v>
      </c>
      <c r="AZ21" s="26">
        <v>12.86</v>
      </c>
      <c r="BA21" s="26">
        <v>6.63</v>
      </c>
      <c r="BB21" s="26">
        <v>3.31</v>
      </c>
      <c r="BC21" s="26">
        <v>2.65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0.01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19.510000000000002</v>
      </c>
      <c r="CC21" s="25">
        <v>2.2799999999999998</v>
      </c>
      <c r="CE21" s="23">
        <v>3.45</v>
      </c>
      <c r="CG21" s="23">
        <v>156.44</v>
      </c>
      <c r="CH21" s="23">
        <v>81.44</v>
      </c>
      <c r="CI21" s="23">
        <v>118.94</v>
      </c>
      <c r="CJ21" s="23">
        <v>712.06</v>
      </c>
      <c r="CK21" s="23">
        <v>293.56</v>
      </c>
      <c r="CL21" s="23">
        <v>502.81</v>
      </c>
      <c r="CM21" s="23">
        <v>39.67</v>
      </c>
      <c r="CN21" s="23">
        <v>23.67</v>
      </c>
      <c r="CO21" s="23">
        <v>31.84</v>
      </c>
      <c r="CP21" s="23">
        <v>0</v>
      </c>
      <c r="CQ21" s="23">
        <v>0.33</v>
      </c>
      <c r="CR21" s="23">
        <v>1.38</v>
      </c>
    </row>
    <row r="22" spans="1:96" s="23" customFormat="1">
      <c r="A22" s="23" t="str">
        <f>"2"</f>
        <v>2</v>
      </c>
      <c r="B22" s="24" t="s">
        <v>94</v>
      </c>
      <c r="C22" s="25" t="str">
        <f>"24,2"</f>
        <v>24,2</v>
      </c>
      <c r="D22" s="25">
        <v>1.6</v>
      </c>
      <c r="E22" s="25">
        <v>0</v>
      </c>
      <c r="F22" s="25">
        <v>0.16</v>
      </c>
      <c r="G22" s="25">
        <v>0.16</v>
      </c>
      <c r="H22" s="25">
        <v>11.35</v>
      </c>
      <c r="I22" s="25">
        <v>54.184041999999991</v>
      </c>
      <c r="J22" s="26">
        <v>0</v>
      </c>
      <c r="K22" s="26">
        <v>0</v>
      </c>
      <c r="L22" s="26">
        <v>0</v>
      </c>
      <c r="M22" s="26">
        <v>0</v>
      </c>
      <c r="N22" s="26">
        <v>0.27</v>
      </c>
      <c r="O22" s="26">
        <v>11.04</v>
      </c>
      <c r="P22" s="26">
        <v>0.05</v>
      </c>
      <c r="Q22" s="26">
        <v>0</v>
      </c>
      <c r="R22" s="26">
        <v>0</v>
      </c>
      <c r="S22" s="26">
        <v>0</v>
      </c>
      <c r="T22" s="26">
        <v>0.44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77.27</v>
      </c>
      <c r="AL22" s="26">
        <v>80.430000000000007</v>
      </c>
      <c r="AM22" s="26">
        <v>123.17</v>
      </c>
      <c r="AN22" s="26">
        <v>40.840000000000003</v>
      </c>
      <c r="AO22" s="26">
        <v>24.21</v>
      </c>
      <c r="AP22" s="26">
        <v>48.42</v>
      </c>
      <c r="AQ22" s="26">
        <v>18.32</v>
      </c>
      <c r="AR22" s="26">
        <v>87.58</v>
      </c>
      <c r="AS22" s="26">
        <v>54.32</v>
      </c>
      <c r="AT22" s="26">
        <v>75.790000000000006</v>
      </c>
      <c r="AU22" s="26">
        <v>62.53</v>
      </c>
      <c r="AV22" s="26">
        <v>32.840000000000003</v>
      </c>
      <c r="AW22" s="26">
        <v>58.11</v>
      </c>
      <c r="AX22" s="26">
        <v>485.93</v>
      </c>
      <c r="AY22" s="26">
        <v>0</v>
      </c>
      <c r="AZ22" s="26">
        <v>158.33000000000001</v>
      </c>
      <c r="BA22" s="26">
        <v>68.849999999999994</v>
      </c>
      <c r="BB22" s="26">
        <v>45.69</v>
      </c>
      <c r="BC22" s="26">
        <v>36.21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7.0000000000000007E-2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9.4600000000000009</v>
      </c>
      <c r="CC22" s="25">
        <v>1.74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1.45</v>
      </c>
    </row>
    <row r="23" spans="1:96" s="23" customFormat="1">
      <c r="A23" s="23" t="str">
        <f>"3"</f>
        <v>3</v>
      </c>
      <c r="B23" s="24" t="s">
        <v>103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1.48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1.23</v>
      </c>
    </row>
    <row r="24" spans="1:96" s="19" customFormat="1">
      <c r="A24" s="19" t="str">
        <f>"27/10"</f>
        <v>27/10</v>
      </c>
      <c r="B24" s="20" t="s">
        <v>95</v>
      </c>
      <c r="C24" s="21" t="str">
        <f>"200"</f>
        <v>200</v>
      </c>
      <c r="D24" s="21">
        <v>0.1</v>
      </c>
      <c r="E24" s="21">
        <v>0</v>
      </c>
      <c r="F24" s="21">
        <v>0.02</v>
      </c>
      <c r="G24" s="21">
        <v>0.02</v>
      </c>
      <c r="H24" s="21">
        <v>5.94</v>
      </c>
      <c r="I24" s="21">
        <v>23.095202</v>
      </c>
      <c r="J24" s="22">
        <v>0</v>
      </c>
      <c r="K24" s="22">
        <v>0</v>
      </c>
      <c r="L24" s="22">
        <v>0</v>
      </c>
      <c r="M24" s="22">
        <v>0</v>
      </c>
      <c r="N24" s="22">
        <v>5.89</v>
      </c>
      <c r="O24" s="22">
        <v>0</v>
      </c>
      <c r="P24" s="22">
        <v>0.05</v>
      </c>
      <c r="Q24" s="22">
        <v>0</v>
      </c>
      <c r="R24" s="22">
        <v>0</v>
      </c>
      <c r="S24" s="22">
        <v>0</v>
      </c>
      <c r="T24" s="22">
        <v>0.03</v>
      </c>
      <c r="U24" s="22">
        <v>0.06</v>
      </c>
      <c r="V24" s="22">
        <v>0.18</v>
      </c>
      <c r="W24" s="22">
        <v>0.17</v>
      </c>
      <c r="X24" s="22">
        <v>0</v>
      </c>
      <c r="Y24" s="22">
        <v>0</v>
      </c>
      <c r="Z24" s="22">
        <v>0.02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200.05</v>
      </c>
      <c r="CC24" s="21">
        <v>1.1499999999999999</v>
      </c>
      <c r="CE24" s="19">
        <v>0</v>
      </c>
      <c r="CG24" s="19">
        <v>0.6</v>
      </c>
      <c r="CH24" s="19">
        <v>0.6</v>
      </c>
      <c r="CI24" s="19">
        <v>0.6</v>
      </c>
      <c r="CJ24" s="19">
        <v>60</v>
      </c>
      <c r="CK24" s="19">
        <v>24.6</v>
      </c>
      <c r="CL24" s="19">
        <v>42.3</v>
      </c>
      <c r="CM24" s="19">
        <v>6.54</v>
      </c>
      <c r="CN24" s="19">
        <v>3.84</v>
      </c>
      <c r="CO24" s="19">
        <v>5.19</v>
      </c>
      <c r="CP24" s="19">
        <v>6</v>
      </c>
      <c r="CQ24" s="19">
        <v>0</v>
      </c>
      <c r="CR24" s="19">
        <v>0.7</v>
      </c>
    </row>
    <row r="25" spans="1:96" s="27" customFormat="1" ht="11.4">
      <c r="B25" s="28" t="s">
        <v>104</v>
      </c>
      <c r="C25" s="29"/>
      <c r="D25" s="29">
        <v>26.58</v>
      </c>
      <c r="E25" s="29">
        <v>10.45</v>
      </c>
      <c r="F25" s="29">
        <v>20.21</v>
      </c>
      <c r="G25" s="29">
        <v>8.3000000000000007</v>
      </c>
      <c r="H25" s="29">
        <v>92.23</v>
      </c>
      <c r="I25" s="29">
        <v>639.23</v>
      </c>
      <c r="J25" s="30">
        <v>5.48</v>
      </c>
      <c r="K25" s="30">
        <v>3.9</v>
      </c>
      <c r="L25" s="30">
        <v>0</v>
      </c>
      <c r="M25" s="30">
        <v>0</v>
      </c>
      <c r="N25" s="30">
        <v>15.64</v>
      </c>
      <c r="O25" s="30">
        <v>64.959999999999994</v>
      </c>
      <c r="P25" s="30">
        <v>11.63</v>
      </c>
      <c r="Q25" s="30">
        <v>0</v>
      </c>
      <c r="R25" s="30">
        <v>0</v>
      </c>
      <c r="S25" s="30">
        <v>0.66</v>
      </c>
      <c r="T25" s="30">
        <v>6.88</v>
      </c>
      <c r="U25" s="30">
        <v>929.22</v>
      </c>
      <c r="V25" s="30">
        <v>834.37</v>
      </c>
      <c r="W25" s="30">
        <v>92.93</v>
      </c>
      <c r="X25" s="30">
        <v>163.36000000000001</v>
      </c>
      <c r="Y25" s="30">
        <v>336.88</v>
      </c>
      <c r="Z25" s="30">
        <v>7.07</v>
      </c>
      <c r="AA25" s="30">
        <v>41.03</v>
      </c>
      <c r="AB25" s="30">
        <v>6981.45</v>
      </c>
      <c r="AC25" s="30">
        <v>1264.47</v>
      </c>
      <c r="AD25" s="30">
        <v>4.16</v>
      </c>
      <c r="AE25" s="30">
        <v>0.47</v>
      </c>
      <c r="AF25" s="30">
        <v>0.28999999999999998</v>
      </c>
      <c r="AG25" s="30">
        <v>6.23</v>
      </c>
      <c r="AH25" s="30">
        <v>15.27</v>
      </c>
      <c r="AI25" s="30">
        <v>7.35</v>
      </c>
      <c r="AJ25" s="30">
        <v>0</v>
      </c>
      <c r="AK25" s="30">
        <v>1324.27</v>
      </c>
      <c r="AL25" s="30">
        <v>1269.0999999999999</v>
      </c>
      <c r="AM25" s="30">
        <v>1946.5</v>
      </c>
      <c r="AN25" s="30">
        <v>1806.15</v>
      </c>
      <c r="AO25" s="30">
        <v>571.85</v>
      </c>
      <c r="AP25" s="30">
        <v>1050.1099999999999</v>
      </c>
      <c r="AQ25" s="30">
        <v>231.67</v>
      </c>
      <c r="AR25" s="30">
        <v>1278.8399999999999</v>
      </c>
      <c r="AS25" s="30">
        <v>733.41</v>
      </c>
      <c r="AT25" s="30">
        <v>1212.6099999999999</v>
      </c>
      <c r="AU25" s="30">
        <v>1389.71</v>
      </c>
      <c r="AV25" s="30">
        <v>643.14</v>
      </c>
      <c r="AW25" s="30">
        <v>763.85</v>
      </c>
      <c r="AX25" s="30">
        <v>3255.79</v>
      </c>
      <c r="AY25" s="30">
        <v>0.76</v>
      </c>
      <c r="AZ25" s="30">
        <v>839.17</v>
      </c>
      <c r="BA25" s="30">
        <v>772.58</v>
      </c>
      <c r="BB25" s="30">
        <v>870.04</v>
      </c>
      <c r="BC25" s="30">
        <v>453.32</v>
      </c>
      <c r="BD25" s="30">
        <v>0</v>
      </c>
      <c r="BE25" s="30">
        <v>0</v>
      </c>
      <c r="BF25" s="30">
        <v>0.01</v>
      </c>
      <c r="BG25" s="30">
        <v>0.03</v>
      </c>
      <c r="BH25" s="30">
        <v>0.03</v>
      </c>
      <c r="BI25" s="30">
        <v>7.0000000000000007E-2</v>
      </c>
      <c r="BJ25" s="30">
        <v>0.01</v>
      </c>
      <c r="BK25" s="30">
        <v>0.91</v>
      </c>
      <c r="BL25" s="30">
        <v>0.01</v>
      </c>
      <c r="BM25" s="30">
        <v>0.41</v>
      </c>
      <c r="BN25" s="30">
        <v>0.03</v>
      </c>
      <c r="BO25" s="30">
        <v>0.04</v>
      </c>
      <c r="BP25" s="30">
        <v>0</v>
      </c>
      <c r="BQ25" s="30">
        <v>0.01</v>
      </c>
      <c r="BR25" s="30">
        <v>0.03</v>
      </c>
      <c r="BS25" s="30">
        <v>2.2400000000000002</v>
      </c>
      <c r="BT25" s="30">
        <v>0.01</v>
      </c>
      <c r="BU25" s="30">
        <v>0</v>
      </c>
      <c r="BV25" s="30">
        <v>4.2300000000000004</v>
      </c>
      <c r="BW25" s="30">
        <v>0.09</v>
      </c>
      <c r="BX25" s="30">
        <v>0</v>
      </c>
      <c r="BY25" s="30">
        <v>0</v>
      </c>
      <c r="BZ25" s="30">
        <v>0</v>
      </c>
      <c r="CA25" s="30">
        <v>0</v>
      </c>
      <c r="CB25" s="30">
        <v>631.91</v>
      </c>
      <c r="CC25" s="29">
        <f>SUM($CC$16:$CC$24)</f>
        <v>77.900000000000006</v>
      </c>
      <c r="CD25" s="27">
        <f>$I$25/$I$53*100</f>
        <v>22.245925657828341</v>
      </c>
      <c r="CE25" s="27">
        <v>1204.5999999999999</v>
      </c>
      <c r="CG25" s="27">
        <v>253.2</v>
      </c>
      <c r="CH25" s="27">
        <v>138.59</v>
      </c>
      <c r="CI25" s="27">
        <v>195.89</v>
      </c>
      <c r="CJ25" s="27">
        <v>6624.98</v>
      </c>
      <c r="CK25" s="27">
        <v>2938.4</v>
      </c>
      <c r="CL25" s="27">
        <v>4781.6899999999996</v>
      </c>
      <c r="CM25" s="27">
        <v>142.31</v>
      </c>
      <c r="CN25" s="27">
        <v>88.36</v>
      </c>
      <c r="CO25" s="27">
        <v>115.5</v>
      </c>
      <c r="CP25" s="27">
        <v>7.8</v>
      </c>
      <c r="CQ25" s="27">
        <v>2.38</v>
      </c>
    </row>
    <row r="26" spans="1:96">
      <c r="B26" s="18" t="s">
        <v>105</v>
      </c>
      <c r="C26" s="16"/>
      <c r="D26" s="16"/>
      <c r="E26" s="16"/>
      <c r="F26" s="16"/>
      <c r="G26" s="16"/>
      <c r="H26" s="16"/>
      <c r="I26" s="16"/>
    </row>
    <row r="27" spans="1:96" s="23" customFormat="1" ht="24">
      <c r="A27" s="23" t="str">
        <f>""</f>
        <v/>
      </c>
      <c r="B27" s="24" t="s">
        <v>106</v>
      </c>
      <c r="C27" s="25" t="str">
        <f>"18"</f>
        <v>18</v>
      </c>
      <c r="D27" s="25">
        <v>0.54</v>
      </c>
      <c r="E27" s="25">
        <v>0</v>
      </c>
      <c r="F27" s="25">
        <v>6.12</v>
      </c>
      <c r="G27" s="25">
        <v>0</v>
      </c>
      <c r="H27" s="25">
        <v>11.02</v>
      </c>
      <c r="I27" s="25">
        <v>98.366399999999999</v>
      </c>
      <c r="J27" s="26">
        <v>3.4</v>
      </c>
      <c r="K27" s="26">
        <v>0</v>
      </c>
      <c r="L27" s="26">
        <v>0</v>
      </c>
      <c r="M27" s="26">
        <v>0</v>
      </c>
      <c r="N27" s="26">
        <v>9.83</v>
      </c>
      <c r="O27" s="26">
        <v>0.54</v>
      </c>
      <c r="P27" s="26">
        <v>0.65</v>
      </c>
      <c r="Q27" s="26">
        <v>0</v>
      </c>
      <c r="R27" s="26">
        <v>0</v>
      </c>
      <c r="S27" s="26">
        <v>0.09</v>
      </c>
      <c r="T27" s="26">
        <v>0.13</v>
      </c>
      <c r="U27" s="26">
        <v>0.36</v>
      </c>
      <c r="V27" s="26">
        <v>34.74</v>
      </c>
      <c r="W27" s="26">
        <v>3.24</v>
      </c>
      <c r="X27" s="26">
        <v>11.16</v>
      </c>
      <c r="Y27" s="26">
        <v>14.76</v>
      </c>
      <c r="Z27" s="26">
        <v>0.61</v>
      </c>
      <c r="AA27" s="26">
        <v>0</v>
      </c>
      <c r="AB27" s="26">
        <v>0</v>
      </c>
      <c r="AC27" s="26">
        <v>0</v>
      </c>
      <c r="AD27" s="26">
        <v>0.14000000000000001</v>
      </c>
      <c r="AE27" s="26">
        <v>0</v>
      </c>
      <c r="AF27" s="26">
        <v>0.01</v>
      </c>
      <c r="AG27" s="26">
        <v>7.0000000000000007E-2</v>
      </c>
      <c r="AH27" s="26">
        <v>0.18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0.11</v>
      </c>
      <c r="CC27" s="25">
        <v>15.98</v>
      </c>
      <c r="CE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13.32</v>
      </c>
    </row>
    <row r="28" spans="1:96" s="23" customFormat="1">
      <c r="A28" s="23" t="str">
        <f>"10,1"</f>
        <v>10,1</v>
      </c>
      <c r="B28" s="24" t="s">
        <v>107</v>
      </c>
      <c r="C28" s="25" t="str">
        <f>"100"</f>
        <v>100</v>
      </c>
      <c r="D28" s="25">
        <v>0.8</v>
      </c>
      <c r="E28" s="25">
        <v>0</v>
      </c>
      <c r="F28" s="25">
        <v>0.2</v>
      </c>
      <c r="G28" s="25">
        <v>0.2</v>
      </c>
      <c r="H28" s="25">
        <v>9.4</v>
      </c>
      <c r="I28" s="25">
        <v>40.599999999999994</v>
      </c>
      <c r="J28" s="26">
        <v>0</v>
      </c>
      <c r="K28" s="26">
        <v>0</v>
      </c>
      <c r="L28" s="26">
        <v>0</v>
      </c>
      <c r="M28" s="26">
        <v>0</v>
      </c>
      <c r="N28" s="26">
        <v>7.5</v>
      </c>
      <c r="O28" s="26">
        <v>0</v>
      </c>
      <c r="P28" s="26">
        <v>1.9</v>
      </c>
      <c r="Q28" s="26">
        <v>0</v>
      </c>
      <c r="R28" s="26">
        <v>0</v>
      </c>
      <c r="S28" s="26">
        <v>1.1000000000000001</v>
      </c>
      <c r="T28" s="26">
        <v>0.5</v>
      </c>
      <c r="U28" s="26">
        <v>12</v>
      </c>
      <c r="V28" s="26">
        <v>155</v>
      </c>
      <c r="W28" s="26">
        <v>35</v>
      </c>
      <c r="X28" s="26">
        <v>11</v>
      </c>
      <c r="Y28" s="26">
        <v>17</v>
      </c>
      <c r="Z28" s="26">
        <v>0.1</v>
      </c>
      <c r="AA28" s="26">
        <v>0</v>
      </c>
      <c r="AB28" s="26">
        <v>60</v>
      </c>
      <c r="AC28" s="26">
        <v>10</v>
      </c>
      <c r="AD28" s="26">
        <v>0.2</v>
      </c>
      <c r="AE28" s="26">
        <v>0.06</v>
      </c>
      <c r="AF28" s="26">
        <v>0.03</v>
      </c>
      <c r="AG28" s="26">
        <v>0.2</v>
      </c>
      <c r="AH28" s="26">
        <v>0.3</v>
      </c>
      <c r="AI28" s="26">
        <v>38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88</v>
      </c>
      <c r="CC28" s="25">
        <v>30</v>
      </c>
      <c r="CE28" s="23">
        <v>10</v>
      </c>
      <c r="CG28" s="23">
        <v>1.75</v>
      </c>
      <c r="CH28" s="23">
        <v>0.44</v>
      </c>
      <c r="CI28" s="23">
        <v>1.0900000000000001</v>
      </c>
      <c r="CJ28" s="23">
        <v>87.5</v>
      </c>
      <c r="CK28" s="23">
        <v>35.880000000000003</v>
      </c>
      <c r="CL28" s="23">
        <v>61.69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25</v>
      </c>
    </row>
    <row r="29" spans="1:96" s="19" customFormat="1">
      <c r="A29" s="19" t="str">
        <f>"5"</f>
        <v>5</v>
      </c>
      <c r="B29" s="20" t="s">
        <v>108</v>
      </c>
      <c r="C29" s="21" t="str">
        <f>"200"</f>
        <v>200</v>
      </c>
      <c r="D29" s="21">
        <v>1</v>
      </c>
      <c r="E29" s="21">
        <v>0</v>
      </c>
      <c r="F29" s="21">
        <v>0.2</v>
      </c>
      <c r="G29" s="21">
        <v>0</v>
      </c>
      <c r="H29" s="21">
        <v>20.6</v>
      </c>
      <c r="I29" s="21">
        <v>86.47999999999999</v>
      </c>
      <c r="J29" s="22">
        <v>0</v>
      </c>
      <c r="K29" s="22">
        <v>0</v>
      </c>
      <c r="L29" s="22">
        <v>0</v>
      </c>
      <c r="M29" s="22">
        <v>0</v>
      </c>
      <c r="N29" s="22">
        <v>19.8</v>
      </c>
      <c r="O29" s="22">
        <v>0.4</v>
      </c>
      <c r="P29" s="22">
        <v>0.4</v>
      </c>
      <c r="Q29" s="22">
        <v>0</v>
      </c>
      <c r="R29" s="22">
        <v>0</v>
      </c>
      <c r="S29" s="22">
        <v>1</v>
      </c>
      <c r="T29" s="22">
        <v>0.6</v>
      </c>
      <c r="U29" s="22">
        <v>12</v>
      </c>
      <c r="V29" s="22">
        <v>240</v>
      </c>
      <c r="W29" s="22">
        <v>14</v>
      </c>
      <c r="X29" s="22">
        <v>8</v>
      </c>
      <c r="Y29" s="22">
        <v>14</v>
      </c>
      <c r="Z29" s="22">
        <v>2.8</v>
      </c>
      <c r="AA29" s="22">
        <v>0</v>
      </c>
      <c r="AB29" s="22">
        <v>0</v>
      </c>
      <c r="AC29" s="22">
        <v>0</v>
      </c>
      <c r="AD29" s="22">
        <v>0.2</v>
      </c>
      <c r="AE29" s="22">
        <v>0.02</v>
      </c>
      <c r="AF29" s="22">
        <v>0.02</v>
      </c>
      <c r="AG29" s="22">
        <v>0.2</v>
      </c>
      <c r="AH29" s="22">
        <v>0.4</v>
      </c>
      <c r="AI29" s="22">
        <v>4</v>
      </c>
      <c r="AJ29" s="22">
        <v>0.4</v>
      </c>
      <c r="AK29" s="22">
        <v>16</v>
      </c>
      <c r="AL29" s="22">
        <v>20</v>
      </c>
      <c r="AM29" s="22">
        <v>28</v>
      </c>
      <c r="AN29" s="22">
        <v>28</v>
      </c>
      <c r="AO29" s="22">
        <v>4</v>
      </c>
      <c r="AP29" s="22">
        <v>16</v>
      </c>
      <c r="AQ29" s="22">
        <v>4</v>
      </c>
      <c r="AR29" s="22">
        <v>14</v>
      </c>
      <c r="AS29" s="22">
        <v>26</v>
      </c>
      <c r="AT29" s="22">
        <v>16</v>
      </c>
      <c r="AU29" s="22">
        <v>116</v>
      </c>
      <c r="AV29" s="22">
        <v>10</v>
      </c>
      <c r="AW29" s="22">
        <v>22</v>
      </c>
      <c r="AX29" s="22">
        <v>64</v>
      </c>
      <c r="AY29" s="22">
        <v>0</v>
      </c>
      <c r="AZ29" s="22">
        <v>20</v>
      </c>
      <c r="BA29" s="22">
        <v>24</v>
      </c>
      <c r="BB29" s="22">
        <v>10</v>
      </c>
      <c r="BC29" s="22">
        <v>8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176.2</v>
      </c>
      <c r="CC29" s="21">
        <v>9.6</v>
      </c>
      <c r="CE29" s="19">
        <v>0</v>
      </c>
      <c r="CG29" s="19">
        <v>4</v>
      </c>
      <c r="CH29" s="19">
        <v>4</v>
      </c>
      <c r="CI29" s="19">
        <v>4</v>
      </c>
      <c r="CJ29" s="19">
        <v>400</v>
      </c>
      <c r="CK29" s="19">
        <v>182</v>
      </c>
      <c r="CL29" s="19">
        <v>291</v>
      </c>
      <c r="CM29" s="19">
        <v>0.6</v>
      </c>
      <c r="CN29" s="19">
        <v>0.6</v>
      </c>
      <c r="CO29" s="19">
        <v>0.6</v>
      </c>
      <c r="CP29" s="19">
        <v>0</v>
      </c>
      <c r="CQ29" s="19">
        <v>0</v>
      </c>
      <c r="CR29" s="19">
        <v>8</v>
      </c>
    </row>
    <row r="30" spans="1:96" s="27" customFormat="1" ht="11.4">
      <c r="B30" s="28" t="s">
        <v>109</v>
      </c>
      <c r="C30" s="29"/>
      <c r="D30" s="29">
        <v>2.34</v>
      </c>
      <c r="E30" s="29">
        <v>0</v>
      </c>
      <c r="F30" s="29">
        <v>6.52</v>
      </c>
      <c r="G30" s="29">
        <v>0.2</v>
      </c>
      <c r="H30" s="29">
        <v>41.02</v>
      </c>
      <c r="I30" s="29">
        <v>225.45</v>
      </c>
      <c r="J30" s="30">
        <v>3.4</v>
      </c>
      <c r="K30" s="30">
        <v>0</v>
      </c>
      <c r="L30" s="30">
        <v>0</v>
      </c>
      <c r="M30" s="30">
        <v>0</v>
      </c>
      <c r="N30" s="30">
        <v>37.130000000000003</v>
      </c>
      <c r="O30" s="30">
        <v>0.94</v>
      </c>
      <c r="P30" s="30">
        <v>2.95</v>
      </c>
      <c r="Q30" s="30">
        <v>0</v>
      </c>
      <c r="R30" s="30">
        <v>0</v>
      </c>
      <c r="S30" s="30">
        <v>2.19</v>
      </c>
      <c r="T30" s="30">
        <v>1.23</v>
      </c>
      <c r="U30" s="30">
        <v>24.36</v>
      </c>
      <c r="V30" s="30">
        <v>429.74</v>
      </c>
      <c r="W30" s="30">
        <v>52.24</v>
      </c>
      <c r="X30" s="30">
        <v>30.16</v>
      </c>
      <c r="Y30" s="30">
        <v>45.76</v>
      </c>
      <c r="Z30" s="30">
        <v>3.51</v>
      </c>
      <c r="AA30" s="30">
        <v>0</v>
      </c>
      <c r="AB30" s="30">
        <v>60</v>
      </c>
      <c r="AC30" s="30">
        <v>10</v>
      </c>
      <c r="AD30" s="30">
        <v>0.54</v>
      </c>
      <c r="AE30" s="30">
        <v>0.08</v>
      </c>
      <c r="AF30" s="30">
        <v>0.06</v>
      </c>
      <c r="AG30" s="30">
        <v>0.47</v>
      </c>
      <c r="AH30" s="30">
        <v>0.88</v>
      </c>
      <c r="AI30" s="30">
        <v>42</v>
      </c>
      <c r="AJ30" s="30">
        <v>0.4</v>
      </c>
      <c r="AK30" s="30">
        <v>16</v>
      </c>
      <c r="AL30" s="30">
        <v>20</v>
      </c>
      <c r="AM30" s="30">
        <v>28</v>
      </c>
      <c r="AN30" s="30">
        <v>28</v>
      </c>
      <c r="AO30" s="30">
        <v>4</v>
      </c>
      <c r="AP30" s="30">
        <v>16</v>
      </c>
      <c r="AQ30" s="30">
        <v>4</v>
      </c>
      <c r="AR30" s="30">
        <v>14</v>
      </c>
      <c r="AS30" s="30">
        <v>26</v>
      </c>
      <c r="AT30" s="30">
        <v>16</v>
      </c>
      <c r="AU30" s="30">
        <v>116</v>
      </c>
      <c r="AV30" s="30">
        <v>10</v>
      </c>
      <c r="AW30" s="30">
        <v>22</v>
      </c>
      <c r="AX30" s="30">
        <v>64</v>
      </c>
      <c r="AY30" s="30">
        <v>0</v>
      </c>
      <c r="AZ30" s="30">
        <v>20</v>
      </c>
      <c r="BA30" s="30">
        <v>24</v>
      </c>
      <c r="BB30" s="30">
        <v>10</v>
      </c>
      <c r="BC30" s="30">
        <v>8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264.31</v>
      </c>
      <c r="CC30" s="29">
        <f>SUM($CC$26:$CC$29)</f>
        <v>55.580000000000005</v>
      </c>
      <c r="CD30" s="27">
        <f>$I$30/$I$53*100</f>
        <v>7.8459145214670762</v>
      </c>
      <c r="CE30" s="27">
        <v>10</v>
      </c>
      <c r="CG30" s="27">
        <v>5.75</v>
      </c>
      <c r="CH30" s="27">
        <v>4.4400000000000004</v>
      </c>
      <c r="CI30" s="27">
        <v>5.09</v>
      </c>
      <c r="CJ30" s="27">
        <v>487.5</v>
      </c>
      <c r="CK30" s="27">
        <v>217.88</v>
      </c>
      <c r="CL30" s="27">
        <v>352.69</v>
      </c>
      <c r="CM30" s="27">
        <v>0.6</v>
      </c>
      <c r="CN30" s="27">
        <v>0.6</v>
      </c>
      <c r="CO30" s="27">
        <v>0.6</v>
      </c>
      <c r="CP30" s="27">
        <v>0</v>
      </c>
      <c r="CQ30" s="27">
        <v>0</v>
      </c>
    </row>
    <row r="31" spans="1:96" s="84" customFormat="1" ht="11.4">
      <c r="A31" s="84" t="s">
        <v>151</v>
      </c>
    </row>
    <row r="32" spans="1:96">
      <c r="B32" s="18" t="s">
        <v>110</v>
      </c>
      <c r="C32" s="16"/>
      <c r="D32" s="16"/>
      <c r="E32" s="16"/>
      <c r="F32" s="16"/>
      <c r="G32" s="16"/>
      <c r="H32" s="16"/>
      <c r="I32" s="16"/>
    </row>
    <row r="33" spans="1:96" s="23" customFormat="1">
      <c r="A33" s="23" t="str">
        <f>"200"</f>
        <v>200</v>
      </c>
      <c r="B33" s="24" t="s">
        <v>92</v>
      </c>
      <c r="C33" s="25" t="str">
        <f>"220"</f>
        <v>220</v>
      </c>
      <c r="D33" s="25">
        <v>6.78</v>
      </c>
      <c r="E33" s="25">
        <v>3.19</v>
      </c>
      <c r="F33" s="25">
        <v>8.4700000000000006</v>
      </c>
      <c r="G33" s="25">
        <v>0.86</v>
      </c>
      <c r="H33" s="25">
        <v>37.130000000000003</v>
      </c>
      <c r="I33" s="25">
        <v>250.0919165468575</v>
      </c>
      <c r="J33" s="26">
        <v>5.0199999999999996</v>
      </c>
      <c r="K33" s="26">
        <v>0.13</v>
      </c>
      <c r="L33" s="26">
        <v>0</v>
      </c>
      <c r="M33" s="26">
        <v>0</v>
      </c>
      <c r="N33" s="26">
        <v>10.88</v>
      </c>
      <c r="O33" s="26">
        <v>25.02</v>
      </c>
      <c r="P33" s="26">
        <v>1.22</v>
      </c>
      <c r="Q33" s="26">
        <v>0</v>
      </c>
      <c r="R33" s="26">
        <v>0</v>
      </c>
      <c r="S33" s="26">
        <v>0.11</v>
      </c>
      <c r="T33" s="26">
        <v>1.22</v>
      </c>
      <c r="U33" s="26">
        <v>59.81</v>
      </c>
      <c r="V33" s="26">
        <v>223.46</v>
      </c>
      <c r="W33" s="26">
        <v>137.19999999999999</v>
      </c>
      <c r="X33" s="26">
        <v>39.75</v>
      </c>
      <c r="Y33" s="26">
        <v>164.63</v>
      </c>
      <c r="Z33" s="26">
        <v>0.86</v>
      </c>
      <c r="AA33" s="26">
        <v>44.98</v>
      </c>
      <c r="AB33" s="26">
        <v>30.95</v>
      </c>
      <c r="AC33" s="26">
        <v>50.69</v>
      </c>
      <c r="AD33" s="26">
        <v>0.19</v>
      </c>
      <c r="AE33" s="26">
        <v>0.13</v>
      </c>
      <c r="AF33" s="26">
        <v>0.17</v>
      </c>
      <c r="AG33" s="26">
        <v>0.62</v>
      </c>
      <c r="AH33" s="26">
        <v>2.4500000000000002</v>
      </c>
      <c r="AI33" s="26">
        <v>0.57999999999999996</v>
      </c>
      <c r="AJ33" s="26">
        <v>0</v>
      </c>
      <c r="AK33" s="26">
        <v>348.32</v>
      </c>
      <c r="AL33" s="26">
        <v>322.58</v>
      </c>
      <c r="AM33" s="26">
        <v>729.78</v>
      </c>
      <c r="AN33" s="26">
        <v>347.34</v>
      </c>
      <c r="AO33" s="26">
        <v>170.22</v>
      </c>
      <c r="AP33" s="26">
        <v>267.89999999999998</v>
      </c>
      <c r="AQ33" s="26">
        <v>103.66</v>
      </c>
      <c r="AR33" s="26">
        <v>344.6</v>
      </c>
      <c r="AS33" s="26">
        <v>293.33</v>
      </c>
      <c r="AT33" s="26">
        <v>176.42</v>
      </c>
      <c r="AU33" s="26">
        <v>230.48</v>
      </c>
      <c r="AV33" s="26">
        <v>85.16</v>
      </c>
      <c r="AW33" s="26">
        <v>118.13</v>
      </c>
      <c r="AX33" s="26">
        <v>675.91</v>
      </c>
      <c r="AY33" s="26">
        <v>0</v>
      </c>
      <c r="AZ33" s="26">
        <v>228.28</v>
      </c>
      <c r="BA33" s="26">
        <v>205.53</v>
      </c>
      <c r="BB33" s="26">
        <v>336.65</v>
      </c>
      <c r="BC33" s="26">
        <v>89.57</v>
      </c>
      <c r="BD33" s="26">
        <v>0.15</v>
      </c>
      <c r="BE33" s="26">
        <v>7.0000000000000007E-2</v>
      </c>
      <c r="BF33" s="26">
        <v>0.04</v>
      </c>
      <c r="BG33" s="26">
        <v>0.09</v>
      </c>
      <c r="BH33" s="26">
        <v>0.1</v>
      </c>
      <c r="BI33" s="26">
        <v>0.46</v>
      </c>
      <c r="BJ33" s="26">
        <v>0</v>
      </c>
      <c r="BK33" s="26">
        <v>1.34</v>
      </c>
      <c r="BL33" s="26">
        <v>0</v>
      </c>
      <c r="BM33" s="26">
        <v>0.41</v>
      </c>
      <c r="BN33" s="26">
        <v>0</v>
      </c>
      <c r="BO33" s="26">
        <v>0</v>
      </c>
      <c r="BP33" s="26">
        <v>0</v>
      </c>
      <c r="BQ33" s="26">
        <v>0.09</v>
      </c>
      <c r="BR33" s="26">
        <v>0.13</v>
      </c>
      <c r="BS33" s="26">
        <v>1.19</v>
      </c>
      <c r="BT33" s="26">
        <v>0</v>
      </c>
      <c r="BU33" s="26">
        <v>0</v>
      </c>
      <c r="BV33" s="26">
        <v>0.47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104.6</v>
      </c>
      <c r="CC33" s="25">
        <v>29.66</v>
      </c>
      <c r="CE33" s="23">
        <v>50.14</v>
      </c>
      <c r="CG33" s="23">
        <v>10.6</v>
      </c>
      <c r="CH33" s="23">
        <v>3.56</v>
      </c>
      <c r="CI33" s="23">
        <v>7.08</v>
      </c>
      <c r="CJ33" s="23">
        <v>2103.23</v>
      </c>
      <c r="CK33" s="23">
        <v>958.86</v>
      </c>
      <c r="CL33" s="23">
        <v>1531.04</v>
      </c>
      <c r="CM33" s="23">
        <v>18.489999999999998</v>
      </c>
      <c r="CN33" s="23">
        <v>6.41</v>
      </c>
      <c r="CO33" s="23">
        <v>12.45</v>
      </c>
      <c r="CP33" s="23">
        <v>5.36</v>
      </c>
      <c r="CQ33" s="23">
        <v>0</v>
      </c>
      <c r="CR33" s="23">
        <v>17.98</v>
      </c>
    </row>
    <row r="34" spans="1:96" s="23" customFormat="1" ht="24">
      <c r="A34" s="23" t="str">
        <f>"2/6"</f>
        <v>2/6</v>
      </c>
      <c r="B34" s="24" t="s">
        <v>93</v>
      </c>
      <c r="C34" s="25" t="str">
        <f>"120"</f>
        <v>120</v>
      </c>
      <c r="D34" s="25">
        <v>10.32</v>
      </c>
      <c r="E34" s="25">
        <v>10.98</v>
      </c>
      <c r="F34" s="25">
        <v>11.59</v>
      </c>
      <c r="G34" s="25">
        <v>0</v>
      </c>
      <c r="H34" s="25">
        <v>2.09</v>
      </c>
      <c r="I34" s="25">
        <v>153.61678680000003</v>
      </c>
      <c r="J34" s="26">
        <v>5.04</v>
      </c>
      <c r="K34" s="26">
        <v>0.09</v>
      </c>
      <c r="L34" s="26">
        <v>0</v>
      </c>
      <c r="M34" s="26">
        <v>0</v>
      </c>
      <c r="N34" s="26">
        <v>2.09</v>
      </c>
      <c r="O34" s="26">
        <v>0</v>
      </c>
      <c r="P34" s="26">
        <v>0</v>
      </c>
      <c r="Q34" s="26">
        <v>0</v>
      </c>
      <c r="R34" s="26">
        <v>0</v>
      </c>
      <c r="S34" s="26">
        <v>0.04</v>
      </c>
      <c r="T34" s="26">
        <v>1.69</v>
      </c>
      <c r="U34" s="26">
        <v>355.41</v>
      </c>
      <c r="V34" s="26">
        <v>143.51</v>
      </c>
      <c r="W34" s="26">
        <v>78.599999999999994</v>
      </c>
      <c r="X34" s="26">
        <v>12.64</v>
      </c>
      <c r="Y34" s="26">
        <v>159.97</v>
      </c>
      <c r="Z34" s="26">
        <v>1.75</v>
      </c>
      <c r="AA34" s="26">
        <v>131.4</v>
      </c>
      <c r="AB34" s="26">
        <v>50.4</v>
      </c>
      <c r="AC34" s="26">
        <v>229.62</v>
      </c>
      <c r="AD34" s="26">
        <v>0.51</v>
      </c>
      <c r="AE34" s="26">
        <v>0.05</v>
      </c>
      <c r="AF34" s="26">
        <v>0.32</v>
      </c>
      <c r="AG34" s="26">
        <v>0.16</v>
      </c>
      <c r="AH34" s="26">
        <v>3.1</v>
      </c>
      <c r="AI34" s="26">
        <v>0.19</v>
      </c>
      <c r="AJ34" s="26">
        <v>0</v>
      </c>
      <c r="AK34" s="26">
        <v>622.85</v>
      </c>
      <c r="AL34" s="26">
        <v>493.82</v>
      </c>
      <c r="AM34" s="26">
        <v>888.99</v>
      </c>
      <c r="AN34" s="26">
        <v>738.98</v>
      </c>
      <c r="AO34" s="26">
        <v>336.59</v>
      </c>
      <c r="AP34" s="26">
        <v>493.1</v>
      </c>
      <c r="AQ34" s="26">
        <v>165.82</v>
      </c>
      <c r="AR34" s="26">
        <v>529.11</v>
      </c>
      <c r="AS34" s="26">
        <v>521.99</v>
      </c>
      <c r="AT34" s="26">
        <v>578.04999999999995</v>
      </c>
      <c r="AU34" s="26">
        <v>903.35</v>
      </c>
      <c r="AV34" s="26">
        <v>250.67</v>
      </c>
      <c r="AW34" s="26">
        <v>305.95999999999998</v>
      </c>
      <c r="AX34" s="26">
        <v>1305.57</v>
      </c>
      <c r="AY34" s="26">
        <v>10.26</v>
      </c>
      <c r="AZ34" s="26">
        <v>292.24</v>
      </c>
      <c r="BA34" s="26">
        <v>682.54</v>
      </c>
      <c r="BB34" s="26">
        <v>412.93</v>
      </c>
      <c r="BC34" s="26">
        <v>224.02</v>
      </c>
      <c r="BD34" s="26">
        <v>0.1</v>
      </c>
      <c r="BE34" s="26">
        <v>0.05</v>
      </c>
      <c r="BF34" s="26">
        <v>0.02</v>
      </c>
      <c r="BG34" s="26">
        <v>0.06</v>
      </c>
      <c r="BH34" s="26">
        <v>0.06</v>
      </c>
      <c r="BI34" s="26">
        <v>0.28999999999999998</v>
      </c>
      <c r="BJ34" s="26">
        <v>0</v>
      </c>
      <c r="BK34" s="26">
        <v>0.82</v>
      </c>
      <c r="BL34" s="26">
        <v>0</v>
      </c>
      <c r="BM34" s="26">
        <v>0.25</v>
      </c>
      <c r="BN34" s="26">
        <v>0</v>
      </c>
      <c r="BO34" s="26">
        <v>0</v>
      </c>
      <c r="BP34" s="26">
        <v>0</v>
      </c>
      <c r="BQ34" s="26">
        <v>0.06</v>
      </c>
      <c r="BR34" s="26">
        <v>0.09</v>
      </c>
      <c r="BS34" s="26">
        <v>0.67</v>
      </c>
      <c r="BT34" s="26">
        <v>0</v>
      </c>
      <c r="BU34" s="26">
        <v>0</v>
      </c>
      <c r="BV34" s="26">
        <v>0.04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90.67</v>
      </c>
      <c r="CC34" s="25">
        <v>45.87</v>
      </c>
      <c r="CE34" s="23">
        <v>139.80000000000001</v>
      </c>
      <c r="CG34" s="23">
        <v>37.53</v>
      </c>
      <c r="CH34" s="23">
        <v>22.99</v>
      </c>
      <c r="CI34" s="23">
        <v>30.26</v>
      </c>
      <c r="CJ34" s="23">
        <v>181.17</v>
      </c>
      <c r="CK34" s="23">
        <v>67.540000000000006</v>
      </c>
      <c r="CL34" s="23">
        <v>124.35</v>
      </c>
      <c r="CM34" s="23">
        <v>11</v>
      </c>
      <c r="CN34" s="23">
        <v>5.76</v>
      </c>
      <c r="CO34" s="23">
        <v>8.3800000000000008</v>
      </c>
      <c r="CP34" s="23">
        <v>0</v>
      </c>
      <c r="CQ34" s="23">
        <v>0.6</v>
      </c>
      <c r="CR34" s="23">
        <v>27.8</v>
      </c>
    </row>
    <row r="35" spans="1:96" s="23" customFormat="1">
      <c r="A35" s="23" t="str">
        <f>"2"</f>
        <v>2</v>
      </c>
      <c r="B35" s="24" t="s">
        <v>94</v>
      </c>
      <c r="C35" s="25" t="str">
        <f>"30"</f>
        <v>30</v>
      </c>
      <c r="D35" s="25">
        <v>1.98</v>
      </c>
      <c r="E35" s="25">
        <v>0</v>
      </c>
      <c r="F35" s="25">
        <v>0.2</v>
      </c>
      <c r="G35" s="25">
        <v>0.2</v>
      </c>
      <c r="H35" s="25">
        <v>14.07</v>
      </c>
      <c r="I35" s="25">
        <v>67.170299999999997</v>
      </c>
      <c r="J35" s="26">
        <v>0</v>
      </c>
      <c r="K35" s="26">
        <v>0</v>
      </c>
      <c r="L35" s="26">
        <v>0</v>
      </c>
      <c r="M35" s="26">
        <v>0</v>
      </c>
      <c r="N35" s="26">
        <v>0.33</v>
      </c>
      <c r="O35" s="26">
        <v>13.68</v>
      </c>
      <c r="P35" s="26">
        <v>0.06</v>
      </c>
      <c r="Q35" s="26">
        <v>0</v>
      </c>
      <c r="R35" s="26">
        <v>0</v>
      </c>
      <c r="S35" s="26">
        <v>0</v>
      </c>
      <c r="T35" s="26">
        <v>0.54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95.79</v>
      </c>
      <c r="AL35" s="26">
        <v>99.7</v>
      </c>
      <c r="AM35" s="26">
        <v>152.69</v>
      </c>
      <c r="AN35" s="26">
        <v>50.63</v>
      </c>
      <c r="AO35" s="26">
        <v>30.02</v>
      </c>
      <c r="AP35" s="26">
        <v>60.03</v>
      </c>
      <c r="AQ35" s="26">
        <v>22.71</v>
      </c>
      <c r="AR35" s="26">
        <v>108.58</v>
      </c>
      <c r="AS35" s="26">
        <v>67.34</v>
      </c>
      <c r="AT35" s="26">
        <v>93.96</v>
      </c>
      <c r="AU35" s="26">
        <v>77.52</v>
      </c>
      <c r="AV35" s="26">
        <v>40.72</v>
      </c>
      <c r="AW35" s="26">
        <v>72.040000000000006</v>
      </c>
      <c r="AX35" s="26">
        <v>602.39</v>
      </c>
      <c r="AY35" s="26">
        <v>0</v>
      </c>
      <c r="AZ35" s="26">
        <v>196.27</v>
      </c>
      <c r="BA35" s="26">
        <v>85.35</v>
      </c>
      <c r="BB35" s="26">
        <v>56.64</v>
      </c>
      <c r="BC35" s="26">
        <v>44.89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0.02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0.02</v>
      </c>
      <c r="BT35" s="26">
        <v>0</v>
      </c>
      <c r="BU35" s="26">
        <v>0</v>
      </c>
      <c r="BV35" s="26">
        <v>0.08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11.73</v>
      </c>
      <c r="CC35" s="25">
        <v>2.16</v>
      </c>
      <c r="CE35" s="23">
        <v>0</v>
      </c>
      <c r="CG35" s="23">
        <v>0</v>
      </c>
      <c r="CH35" s="23">
        <v>0</v>
      </c>
      <c r="CI35" s="23">
        <v>0</v>
      </c>
      <c r="CJ35" s="23">
        <v>601.62</v>
      </c>
      <c r="CK35" s="23">
        <v>231.78</v>
      </c>
      <c r="CL35" s="23">
        <v>416.7</v>
      </c>
      <c r="CM35" s="23">
        <v>4.8099999999999996</v>
      </c>
      <c r="CN35" s="23">
        <v>4.8099999999999996</v>
      </c>
      <c r="CO35" s="23">
        <v>4.8099999999999996</v>
      </c>
      <c r="CP35" s="23">
        <v>0</v>
      </c>
      <c r="CQ35" s="23">
        <v>0</v>
      </c>
      <c r="CR35" s="23">
        <v>1.8</v>
      </c>
    </row>
    <row r="36" spans="1:96" s="19" customFormat="1">
      <c r="A36" s="19" t="str">
        <f>"27/10"</f>
        <v>27/10</v>
      </c>
      <c r="B36" s="20" t="s">
        <v>95</v>
      </c>
      <c r="C36" s="21" t="str">
        <f>"200"</f>
        <v>200</v>
      </c>
      <c r="D36" s="21">
        <v>0.1</v>
      </c>
      <c r="E36" s="21">
        <v>0</v>
      </c>
      <c r="F36" s="21">
        <v>0.02</v>
      </c>
      <c r="G36" s="21">
        <v>0.02</v>
      </c>
      <c r="H36" s="21">
        <v>5.94</v>
      </c>
      <c r="I36" s="21">
        <v>23.095202</v>
      </c>
      <c r="J36" s="22">
        <v>0</v>
      </c>
      <c r="K36" s="22">
        <v>0</v>
      </c>
      <c r="L36" s="22">
        <v>0</v>
      </c>
      <c r="M36" s="22">
        <v>0</v>
      </c>
      <c r="N36" s="22">
        <v>5.89</v>
      </c>
      <c r="O36" s="22">
        <v>0</v>
      </c>
      <c r="P36" s="22">
        <v>0.05</v>
      </c>
      <c r="Q36" s="22">
        <v>0</v>
      </c>
      <c r="R36" s="22">
        <v>0</v>
      </c>
      <c r="S36" s="22">
        <v>0</v>
      </c>
      <c r="T36" s="22">
        <v>0.03</v>
      </c>
      <c r="U36" s="22">
        <v>0.06</v>
      </c>
      <c r="V36" s="22">
        <v>0.18</v>
      </c>
      <c r="W36" s="22">
        <v>0.17</v>
      </c>
      <c r="X36" s="22">
        <v>0</v>
      </c>
      <c r="Y36" s="22">
        <v>0</v>
      </c>
      <c r="Z36" s="22">
        <v>0.02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200.05</v>
      </c>
      <c r="CC36" s="21">
        <v>1.1499999999999999</v>
      </c>
      <c r="CE36" s="19">
        <v>0</v>
      </c>
      <c r="CG36" s="19">
        <v>0.6</v>
      </c>
      <c r="CH36" s="19">
        <v>0.6</v>
      </c>
      <c r="CI36" s="19">
        <v>0.6</v>
      </c>
      <c r="CJ36" s="19">
        <v>60</v>
      </c>
      <c r="CK36" s="19">
        <v>24.6</v>
      </c>
      <c r="CL36" s="19">
        <v>42.3</v>
      </c>
      <c r="CM36" s="19">
        <v>6.54</v>
      </c>
      <c r="CN36" s="19">
        <v>3.84</v>
      </c>
      <c r="CO36" s="19">
        <v>5.19</v>
      </c>
      <c r="CP36" s="19">
        <v>6</v>
      </c>
      <c r="CQ36" s="19">
        <v>0</v>
      </c>
      <c r="CR36" s="19">
        <v>0.7</v>
      </c>
    </row>
    <row r="37" spans="1:96" s="27" customFormat="1" ht="11.4">
      <c r="B37" s="28" t="s">
        <v>111</v>
      </c>
      <c r="C37" s="29"/>
      <c r="D37" s="29">
        <v>19.190000000000001</v>
      </c>
      <c r="E37" s="29">
        <v>14.17</v>
      </c>
      <c r="F37" s="29">
        <v>20.28</v>
      </c>
      <c r="G37" s="29">
        <v>1.08</v>
      </c>
      <c r="H37" s="29">
        <v>59.22</v>
      </c>
      <c r="I37" s="29">
        <v>493.97</v>
      </c>
      <c r="J37" s="30">
        <v>10.06</v>
      </c>
      <c r="K37" s="30">
        <v>0.22</v>
      </c>
      <c r="L37" s="30">
        <v>0</v>
      </c>
      <c r="M37" s="30">
        <v>0</v>
      </c>
      <c r="N37" s="30">
        <v>19.190000000000001</v>
      </c>
      <c r="O37" s="30">
        <v>38.700000000000003</v>
      </c>
      <c r="P37" s="30">
        <v>1.33</v>
      </c>
      <c r="Q37" s="30">
        <v>0</v>
      </c>
      <c r="R37" s="30">
        <v>0</v>
      </c>
      <c r="S37" s="30">
        <v>0.15</v>
      </c>
      <c r="T37" s="30">
        <v>3.48</v>
      </c>
      <c r="U37" s="30">
        <v>415.28</v>
      </c>
      <c r="V37" s="30">
        <v>367.14</v>
      </c>
      <c r="W37" s="30">
        <v>215.98</v>
      </c>
      <c r="X37" s="30">
        <v>52.39</v>
      </c>
      <c r="Y37" s="30">
        <v>324.60000000000002</v>
      </c>
      <c r="Z37" s="30">
        <v>2.63</v>
      </c>
      <c r="AA37" s="30">
        <v>176.38</v>
      </c>
      <c r="AB37" s="30">
        <v>81.349999999999994</v>
      </c>
      <c r="AC37" s="30">
        <v>280.31</v>
      </c>
      <c r="AD37" s="30">
        <v>0.7</v>
      </c>
      <c r="AE37" s="30">
        <v>0.18</v>
      </c>
      <c r="AF37" s="30">
        <v>0.49</v>
      </c>
      <c r="AG37" s="30">
        <v>0.78</v>
      </c>
      <c r="AH37" s="30">
        <v>5.55</v>
      </c>
      <c r="AI37" s="30">
        <v>0.76</v>
      </c>
      <c r="AJ37" s="30">
        <v>0</v>
      </c>
      <c r="AK37" s="30">
        <v>1066.96</v>
      </c>
      <c r="AL37" s="30">
        <v>916.1</v>
      </c>
      <c r="AM37" s="30">
        <v>1771.45</v>
      </c>
      <c r="AN37" s="30">
        <v>1136.96</v>
      </c>
      <c r="AO37" s="30">
        <v>536.82000000000005</v>
      </c>
      <c r="AP37" s="30">
        <v>821.03</v>
      </c>
      <c r="AQ37" s="30">
        <v>292.19</v>
      </c>
      <c r="AR37" s="30">
        <v>982.29</v>
      </c>
      <c r="AS37" s="30">
        <v>882.66</v>
      </c>
      <c r="AT37" s="30">
        <v>848.43</v>
      </c>
      <c r="AU37" s="30">
        <v>1211.3499999999999</v>
      </c>
      <c r="AV37" s="30">
        <v>376.55</v>
      </c>
      <c r="AW37" s="30">
        <v>496.13</v>
      </c>
      <c r="AX37" s="30">
        <v>2583.87</v>
      </c>
      <c r="AY37" s="30">
        <v>10.26</v>
      </c>
      <c r="AZ37" s="30">
        <v>716.8</v>
      </c>
      <c r="BA37" s="30">
        <v>973.41</v>
      </c>
      <c r="BB37" s="30">
        <v>806.21</v>
      </c>
      <c r="BC37" s="30">
        <v>358.48</v>
      </c>
      <c r="BD37" s="30">
        <v>0.25</v>
      </c>
      <c r="BE37" s="30">
        <v>0.12</v>
      </c>
      <c r="BF37" s="30">
        <v>0.06</v>
      </c>
      <c r="BG37" s="30">
        <v>0.14000000000000001</v>
      </c>
      <c r="BH37" s="30">
        <v>0.16</v>
      </c>
      <c r="BI37" s="30">
        <v>0.75</v>
      </c>
      <c r="BJ37" s="30">
        <v>0</v>
      </c>
      <c r="BK37" s="30">
        <v>2.1800000000000002</v>
      </c>
      <c r="BL37" s="30">
        <v>0</v>
      </c>
      <c r="BM37" s="30">
        <v>0.66</v>
      </c>
      <c r="BN37" s="30">
        <v>0</v>
      </c>
      <c r="BO37" s="30">
        <v>0</v>
      </c>
      <c r="BP37" s="30">
        <v>0</v>
      </c>
      <c r="BQ37" s="30">
        <v>0.14000000000000001</v>
      </c>
      <c r="BR37" s="30">
        <v>0.22</v>
      </c>
      <c r="BS37" s="30">
        <v>1.88</v>
      </c>
      <c r="BT37" s="30">
        <v>0</v>
      </c>
      <c r="BU37" s="30">
        <v>0</v>
      </c>
      <c r="BV37" s="30">
        <v>0.59</v>
      </c>
      <c r="BW37" s="30">
        <v>0.02</v>
      </c>
      <c r="BX37" s="30">
        <v>0</v>
      </c>
      <c r="BY37" s="30">
        <v>0</v>
      </c>
      <c r="BZ37" s="30">
        <v>0</v>
      </c>
      <c r="CA37" s="30">
        <v>0</v>
      </c>
      <c r="CB37" s="30">
        <v>407.05</v>
      </c>
      <c r="CC37" s="29">
        <f>SUM($CC$32:$CC$36)</f>
        <v>78.84</v>
      </c>
      <c r="CD37" s="27">
        <f>$I$37/$I$53*100</f>
        <v>17.19071366675135</v>
      </c>
      <c r="CE37" s="27">
        <v>189.94</v>
      </c>
      <c r="CG37" s="27">
        <v>48.73</v>
      </c>
      <c r="CH37" s="27">
        <v>27.14</v>
      </c>
      <c r="CI37" s="27">
        <v>37.94</v>
      </c>
      <c r="CJ37" s="27">
        <v>2946.01</v>
      </c>
      <c r="CK37" s="27">
        <v>1282.78</v>
      </c>
      <c r="CL37" s="27">
        <v>2114.39</v>
      </c>
      <c r="CM37" s="27">
        <v>40.840000000000003</v>
      </c>
      <c r="CN37" s="27">
        <v>20.82</v>
      </c>
      <c r="CO37" s="27">
        <v>30.83</v>
      </c>
      <c r="CP37" s="27">
        <v>11.36</v>
      </c>
      <c r="CQ37" s="27">
        <v>0.6</v>
      </c>
    </row>
    <row r="38" spans="1:96">
      <c r="B38" s="18" t="s">
        <v>112</v>
      </c>
      <c r="C38" s="16"/>
      <c r="D38" s="16"/>
      <c r="E38" s="16"/>
      <c r="F38" s="16"/>
      <c r="G38" s="16"/>
      <c r="H38" s="16"/>
      <c r="I38" s="16"/>
    </row>
    <row r="39" spans="1:96" s="23" customFormat="1">
      <c r="A39" s="23" t="str">
        <f>"16/1"</f>
        <v>16/1</v>
      </c>
      <c r="B39" s="24" t="s">
        <v>98</v>
      </c>
      <c r="C39" s="25" t="str">
        <f>"100"</f>
        <v>100</v>
      </c>
      <c r="D39" s="25">
        <v>1.25</v>
      </c>
      <c r="E39" s="25">
        <v>0</v>
      </c>
      <c r="F39" s="25">
        <v>0.1</v>
      </c>
      <c r="G39" s="25">
        <v>0.1</v>
      </c>
      <c r="H39" s="25">
        <v>11.9</v>
      </c>
      <c r="I39" s="25">
        <v>47.846082666666639</v>
      </c>
      <c r="J39" s="26">
        <v>0</v>
      </c>
      <c r="K39" s="26">
        <v>0</v>
      </c>
      <c r="L39" s="26">
        <v>0</v>
      </c>
      <c r="M39" s="26">
        <v>0</v>
      </c>
      <c r="N39" s="26">
        <v>9.39</v>
      </c>
      <c r="O39" s="26">
        <v>0.19</v>
      </c>
      <c r="P39" s="26">
        <v>2.31</v>
      </c>
      <c r="Q39" s="26">
        <v>0</v>
      </c>
      <c r="R39" s="26">
        <v>0</v>
      </c>
      <c r="S39" s="26">
        <v>0.28999999999999998</v>
      </c>
      <c r="T39" s="26">
        <v>0.97</v>
      </c>
      <c r="U39" s="26">
        <v>20.27</v>
      </c>
      <c r="V39" s="26">
        <v>192.82</v>
      </c>
      <c r="W39" s="26">
        <v>26.11</v>
      </c>
      <c r="X39" s="26">
        <v>36.619999999999997</v>
      </c>
      <c r="Y39" s="26">
        <v>53</v>
      </c>
      <c r="Z39" s="26">
        <v>0.68</v>
      </c>
      <c r="AA39" s="26">
        <v>0</v>
      </c>
      <c r="AB39" s="26">
        <v>11564</v>
      </c>
      <c r="AC39" s="26">
        <v>1966.67</v>
      </c>
      <c r="AD39" s="26">
        <v>0.39</v>
      </c>
      <c r="AE39" s="26">
        <v>0.06</v>
      </c>
      <c r="AF39" s="26">
        <v>7.0000000000000007E-2</v>
      </c>
      <c r="AG39" s="26">
        <v>0.96</v>
      </c>
      <c r="AH39" s="26">
        <v>1.08</v>
      </c>
      <c r="AI39" s="26">
        <v>4.82</v>
      </c>
      <c r="AJ39" s="26">
        <v>0</v>
      </c>
      <c r="AK39" s="26">
        <v>41.44</v>
      </c>
      <c r="AL39" s="26">
        <v>33.729999999999997</v>
      </c>
      <c r="AM39" s="26">
        <v>42.4</v>
      </c>
      <c r="AN39" s="26">
        <v>36.619999999999997</v>
      </c>
      <c r="AO39" s="26">
        <v>8.67</v>
      </c>
      <c r="AP39" s="26">
        <v>30.84</v>
      </c>
      <c r="AQ39" s="26">
        <v>7.71</v>
      </c>
      <c r="AR39" s="26">
        <v>29.87</v>
      </c>
      <c r="AS39" s="26">
        <v>46.26</v>
      </c>
      <c r="AT39" s="26">
        <v>39.51</v>
      </c>
      <c r="AU39" s="26">
        <v>130.1</v>
      </c>
      <c r="AV39" s="26">
        <v>13.49</v>
      </c>
      <c r="AW39" s="26">
        <v>27.95</v>
      </c>
      <c r="AX39" s="26">
        <v>226.46</v>
      </c>
      <c r="AY39" s="26">
        <v>0</v>
      </c>
      <c r="AZ39" s="26">
        <v>28.91</v>
      </c>
      <c r="BA39" s="26">
        <v>31.8</v>
      </c>
      <c r="BB39" s="26">
        <v>17.350000000000001</v>
      </c>
      <c r="BC39" s="26">
        <v>11.56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86.54</v>
      </c>
      <c r="CC39" s="25">
        <v>11.16</v>
      </c>
      <c r="CE39" s="23">
        <v>1927.33</v>
      </c>
      <c r="CG39" s="23">
        <v>2.98</v>
      </c>
      <c r="CH39" s="23">
        <v>2.98</v>
      </c>
      <c r="CI39" s="23">
        <v>2.98</v>
      </c>
      <c r="CJ39" s="23">
        <v>512.98</v>
      </c>
      <c r="CK39" s="23">
        <v>120.7</v>
      </c>
      <c r="CL39" s="23">
        <v>316.83999999999997</v>
      </c>
      <c r="CM39" s="23">
        <v>2.06</v>
      </c>
      <c r="CN39" s="23">
        <v>1.23</v>
      </c>
      <c r="CO39" s="23">
        <v>1.64</v>
      </c>
      <c r="CP39" s="23">
        <v>3</v>
      </c>
      <c r="CQ39" s="23">
        <v>0</v>
      </c>
      <c r="CR39" s="23">
        <v>6.77</v>
      </c>
    </row>
    <row r="40" spans="1:96" s="23" customFormat="1">
      <c r="A40" s="23" t="str">
        <f>"16/2"</f>
        <v>16/2</v>
      </c>
      <c r="B40" s="24" t="s">
        <v>99</v>
      </c>
      <c r="C40" s="25" t="str">
        <f>"250"</f>
        <v>250</v>
      </c>
      <c r="D40" s="25">
        <v>5.87</v>
      </c>
      <c r="E40" s="25">
        <v>0</v>
      </c>
      <c r="F40" s="25">
        <v>5.47</v>
      </c>
      <c r="G40" s="25">
        <v>5.47</v>
      </c>
      <c r="H40" s="25">
        <v>22.81</v>
      </c>
      <c r="I40" s="25">
        <v>159.42438499999997</v>
      </c>
      <c r="J40" s="26">
        <v>0.73</v>
      </c>
      <c r="K40" s="26">
        <v>3.25</v>
      </c>
      <c r="L40" s="26">
        <v>0</v>
      </c>
      <c r="M40" s="26">
        <v>0</v>
      </c>
      <c r="N40" s="26">
        <v>2.2599999999999998</v>
      </c>
      <c r="O40" s="26">
        <v>17.41</v>
      </c>
      <c r="P40" s="26">
        <v>3.15</v>
      </c>
      <c r="Q40" s="26">
        <v>0</v>
      </c>
      <c r="R40" s="26">
        <v>0</v>
      </c>
      <c r="S40" s="26">
        <v>0.15</v>
      </c>
      <c r="T40" s="26">
        <v>2.31</v>
      </c>
      <c r="U40" s="26">
        <v>392.06</v>
      </c>
      <c r="V40" s="26">
        <v>513.6</v>
      </c>
      <c r="W40" s="26">
        <v>29.91</v>
      </c>
      <c r="X40" s="26">
        <v>31.92</v>
      </c>
      <c r="Y40" s="26">
        <v>81.93</v>
      </c>
      <c r="Z40" s="26">
        <v>2.0099999999999998</v>
      </c>
      <c r="AA40" s="26">
        <v>0</v>
      </c>
      <c r="AB40" s="26">
        <v>13.05</v>
      </c>
      <c r="AC40" s="26">
        <v>2.2799999999999998</v>
      </c>
      <c r="AD40" s="26">
        <v>2.38</v>
      </c>
      <c r="AE40" s="26">
        <v>0.22</v>
      </c>
      <c r="AF40" s="26">
        <v>7.0000000000000007E-2</v>
      </c>
      <c r="AG40" s="26">
        <v>1.1200000000000001</v>
      </c>
      <c r="AH40" s="26">
        <v>2.62</v>
      </c>
      <c r="AI40" s="26">
        <v>5.4</v>
      </c>
      <c r="AJ40" s="26">
        <v>0</v>
      </c>
      <c r="AK40" s="26">
        <v>213.28</v>
      </c>
      <c r="AL40" s="26">
        <v>238.14</v>
      </c>
      <c r="AM40" s="26">
        <v>354.03</v>
      </c>
      <c r="AN40" s="26">
        <v>340.56</v>
      </c>
      <c r="AO40" s="26">
        <v>46.31</v>
      </c>
      <c r="AP40" s="26">
        <v>189.14</v>
      </c>
      <c r="AQ40" s="26">
        <v>63.21</v>
      </c>
      <c r="AR40" s="26">
        <v>223.08</v>
      </c>
      <c r="AS40" s="26">
        <v>213.89</v>
      </c>
      <c r="AT40" s="26">
        <v>414.75</v>
      </c>
      <c r="AU40" s="26">
        <v>479.37</v>
      </c>
      <c r="AV40" s="26">
        <v>98.75</v>
      </c>
      <c r="AW40" s="26">
        <v>211.32</v>
      </c>
      <c r="AX40" s="26">
        <v>756.68</v>
      </c>
      <c r="AY40" s="26">
        <v>0</v>
      </c>
      <c r="AZ40" s="26">
        <v>147.74</v>
      </c>
      <c r="BA40" s="26">
        <v>180.59</v>
      </c>
      <c r="BB40" s="26">
        <v>153.62</v>
      </c>
      <c r="BC40" s="26">
        <v>56.96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0.39</v>
      </c>
      <c r="BL40" s="26">
        <v>0</v>
      </c>
      <c r="BM40" s="26">
        <v>0.28999999999999998</v>
      </c>
      <c r="BN40" s="26">
        <v>0.02</v>
      </c>
      <c r="BO40" s="26">
        <v>0.03</v>
      </c>
      <c r="BP40" s="26">
        <v>0</v>
      </c>
      <c r="BQ40" s="26">
        <v>0</v>
      </c>
      <c r="BR40" s="26">
        <v>0</v>
      </c>
      <c r="BS40" s="26">
        <v>1.33</v>
      </c>
      <c r="BT40" s="26">
        <v>0</v>
      </c>
      <c r="BU40" s="26">
        <v>0</v>
      </c>
      <c r="BV40" s="26">
        <v>3.13</v>
      </c>
      <c r="BW40" s="26">
        <v>0.02</v>
      </c>
      <c r="BX40" s="26">
        <v>0</v>
      </c>
      <c r="BY40" s="26">
        <v>0</v>
      </c>
      <c r="BZ40" s="26">
        <v>0</v>
      </c>
      <c r="CA40" s="26">
        <v>0</v>
      </c>
      <c r="CB40" s="26">
        <v>230.53</v>
      </c>
      <c r="CC40" s="25">
        <v>14.53</v>
      </c>
      <c r="CE40" s="23">
        <v>2.1800000000000002</v>
      </c>
      <c r="CG40" s="23">
        <v>39.54</v>
      </c>
      <c r="CH40" s="23">
        <v>21.82</v>
      </c>
      <c r="CI40" s="23">
        <v>30.68</v>
      </c>
      <c r="CJ40" s="23">
        <v>1108.26</v>
      </c>
      <c r="CK40" s="23">
        <v>601.46</v>
      </c>
      <c r="CL40" s="23">
        <v>854.86</v>
      </c>
      <c r="CM40" s="23">
        <v>44.4</v>
      </c>
      <c r="CN40" s="23">
        <v>22.65</v>
      </c>
      <c r="CO40" s="23">
        <v>33.53</v>
      </c>
      <c r="CP40" s="23">
        <v>0</v>
      </c>
      <c r="CQ40" s="23">
        <v>1</v>
      </c>
      <c r="CR40" s="23">
        <v>8.81</v>
      </c>
    </row>
    <row r="41" spans="1:96" s="23" customFormat="1">
      <c r="A41" s="23" t="str">
        <f>"39/3"</f>
        <v>39/3</v>
      </c>
      <c r="B41" s="24" t="s">
        <v>100</v>
      </c>
      <c r="C41" s="25" t="str">
        <f>"200"</f>
        <v>200</v>
      </c>
      <c r="D41" s="25">
        <v>8.77</v>
      </c>
      <c r="E41" s="25">
        <v>0</v>
      </c>
      <c r="F41" s="25">
        <v>2.2999999999999998</v>
      </c>
      <c r="G41" s="25">
        <v>2.2999999999999998</v>
      </c>
      <c r="H41" s="25">
        <v>45.96</v>
      </c>
      <c r="I41" s="25">
        <v>227.88486599999999</v>
      </c>
      <c r="J41" s="26">
        <v>0.43</v>
      </c>
      <c r="K41" s="26">
        <v>0</v>
      </c>
      <c r="L41" s="26">
        <v>0</v>
      </c>
      <c r="M41" s="26">
        <v>0</v>
      </c>
      <c r="N41" s="26">
        <v>0.97</v>
      </c>
      <c r="O41" s="26">
        <v>37.369999999999997</v>
      </c>
      <c r="P41" s="26">
        <v>7.62</v>
      </c>
      <c r="Q41" s="26">
        <v>0</v>
      </c>
      <c r="R41" s="26">
        <v>0</v>
      </c>
      <c r="S41" s="26">
        <v>0</v>
      </c>
      <c r="T41" s="26">
        <v>2.21</v>
      </c>
      <c r="U41" s="26">
        <v>385.34</v>
      </c>
      <c r="V41" s="26">
        <v>267.19</v>
      </c>
      <c r="W41" s="26">
        <v>17.34</v>
      </c>
      <c r="X41" s="26">
        <v>135.11000000000001</v>
      </c>
      <c r="Y41" s="26">
        <v>197.47</v>
      </c>
      <c r="Z41" s="26">
        <v>4.6399999999999997</v>
      </c>
      <c r="AA41" s="26">
        <v>0</v>
      </c>
      <c r="AB41" s="26">
        <v>6.39</v>
      </c>
      <c r="AC41" s="26">
        <v>1.42</v>
      </c>
      <c r="AD41" s="26">
        <v>0.56999999999999995</v>
      </c>
      <c r="AE41" s="26">
        <v>0.26</v>
      </c>
      <c r="AF41" s="26">
        <v>0.13</v>
      </c>
      <c r="AG41" s="26">
        <v>2.5299999999999998</v>
      </c>
      <c r="AH41" s="26">
        <v>5.1100000000000003</v>
      </c>
      <c r="AI41" s="26">
        <v>0</v>
      </c>
      <c r="AJ41" s="26">
        <v>0</v>
      </c>
      <c r="AK41" s="26">
        <v>410.52</v>
      </c>
      <c r="AL41" s="26">
        <v>320.07</v>
      </c>
      <c r="AM41" s="26">
        <v>518.37</v>
      </c>
      <c r="AN41" s="26">
        <v>368.77</v>
      </c>
      <c r="AO41" s="26">
        <v>222.66</v>
      </c>
      <c r="AP41" s="26">
        <v>278.32</v>
      </c>
      <c r="AQ41" s="26">
        <v>125.24</v>
      </c>
      <c r="AR41" s="26">
        <v>411.91</v>
      </c>
      <c r="AS41" s="26">
        <v>403.56</v>
      </c>
      <c r="AT41" s="26">
        <v>779.3</v>
      </c>
      <c r="AU41" s="26">
        <v>766.77</v>
      </c>
      <c r="AV41" s="26">
        <v>208.74</v>
      </c>
      <c r="AW41" s="26">
        <v>500.98</v>
      </c>
      <c r="AX41" s="26">
        <v>1572.51</v>
      </c>
      <c r="AY41" s="26">
        <v>0</v>
      </c>
      <c r="AZ41" s="26">
        <v>347.9</v>
      </c>
      <c r="BA41" s="26">
        <v>421.65</v>
      </c>
      <c r="BB41" s="26">
        <v>299.19</v>
      </c>
      <c r="BC41" s="26">
        <v>229.61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0.01</v>
      </c>
      <c r="BJ41" s="26">
        <v>0</v>
      </c>
      <c r="BK41" s="26">
        <v>0.37</v>
      </c>
      <c r="BL41" s="26">
        <v>0</v>
      </c>
      <c r="BM41" s="26">
        <v>0.03</v>
      </c>
      <c r="BN41" s="26">
        <v>0.01</v>
      </c>
      <c r="BO41" s="26">
        <v>0</v>
      </c>
      <c r="BP41" s="26">
        <v>0</v>
      </c>
      <c r="BQ41" s="26">
        <v>0</v>
      </c>
      <c r="BR41" s="26">
        <v>0.01</v>
      </c>
      <c r="BS41" s="26">
        <v>0.74</v>
      </c>
      <c r="BT41" s="26">
        <v>0.01</v>
      </c>
      <c r="BU41" s="26">
        <v>0</v>
      </c>
      <c r="BV41" s="26">
        <v>0.73</v>
      </c>
      <c r="BW41" s="26">
        <v>7.0000000000000007E-2</v>
      </c>
      <c r="BX41" s="26">
        <v>0</v>
      </c>
      <c r="BY41" s="26">
        <v>0</v>
      </c>
      <c r="BZ41" s="26">
        <v>0</v>
      </c>
      <c r="CA41" s="26">
        <v>0</v>
      </c>
      <c r="CB41" s="26">
        <v>116.94</v>
      </c>
      <c r="CC41" s="25">
        <v>4.71</v>
      </c>
      <c r="CE41" s="23">
        <v>1.07</v>
      </c>
      <c r="CG41" s="23">
        <v>44.48</v>
      </c>
      <c r="CH41" s="23">
        <v>24.48</v>
      </c>
      <c r="CI41" s="23">
        <v>34.479999999999997</v>
      </c>
      <c r="CJ41" s="23">
        <v>2780.43</v>
      </c>
      <c r="CK41" s="23">
        <v>1369.07</v>
      </c>
      <c r="CL41" s="23">
        <v>2074.75</v>
      </c>
      <c r="CM41" s="23">
        <v>40.65</v>
      </c>
      <c r="CN41" s="23">
        <v>27.05</v>
      </c>
      <c r="CO41" s="23">
        <v>33.85</v>
      </c>
      <c r="CP41" s="23">
        <v>0</v>
      </c>
      <c r="CQ41" s="23">
        <v>1</v>
      </c>
      <c r="CR41" s="23">
        <v>2.85</v>
      </c>
    </row>
    <row r="42" spans="1:96" s="23" customFormat="1">
      <c r="A42" s="23" t="str">
        <f>"16/10"</f>
        <v>16/10</v>
      </c>
      <c r="B42" s="24" t="s">
        <v>101</v>
      </c>
      <c r="C42" s="25" t="str">
        <f>"100"</f>
        <v>100</v>
      </c>
      <c r="D42" s="25">
        <v>12.5</v>
      </c>
      <c r="E42" s="25">
        <v>11.61</v>
      </c>
      <c r="F42" s="25">
        <v>14.48</v>
      </c>
      <c r="G42" s="25">
        <v>1.89</v>
      </c>
      <c r="H42" s="25">
        <v>6.2</v>
      </c>
      <c r="I42" s="25">
        <v>205.42482222222264</v>
      </c>
      <c r="J42" s="26">
        <v>4.54</v>
      </c>
      <c r="K42" s="26">
        <v>1.44</v>
      </c>
      <c r="L42" s="26">
        <v>0</v>
      </c>
      <c r="M42" s="26">
        <v>0</v>
      </c>
      <c r="N42" s="26">
        <v>0.91</v>
      </c>
      <c r="O42" s="26">
        <v>5.07</v>
      </c>
      <c r="P42" s="26">
        <v>0.22</v>
      </c>
      <c r="Q42" s="26">
        <v>0</v>
      </c>
      <c r="R42" s="26">
        <v>0</v>
      </c>
      <c r="S42" s="26">
        <v>0.12</v>
      </c>
      <c r="T42" s="26">
        <v>1.61</v>
      </c>
      <c r="U42" s="26">
        <v>67.97</v>
      </c>
      <c r="V42" s="26">
        <v>52.96</v>
      </c>
      <c r="W42" s="26">
        <v>31.51</v>
      </c>
      <c r="X42" s="26">
        <v>4.75</v>
      </c>
      <c r="Y42" s="26">
        <v>62.19</v>
      </c>
      <c r="Z42" s="26">
        <v>0.82</v>
      </c>
      <c r="AA42" s="26">
        <v>43.59</v>
      </c>
      <c r="AB42" s="26">
        <v>18.78</v>
      </c>
      <c r="AC42" s="26">
        <v>82.48</v>
      </c>
      <c r="AD42" s="26">
        <v>1.41</v>
      </c>
      <c r="AE42" s="26">
        <v>0.02</v>
      </c>
      <c r="AF42" s="26">
        <v>0.08</v>
      </c>
      <c r="AG42" s="26">
        <v>3</v>
      </c>
      <c r="AH42" s="26">
        <v>9.1199999999999992</v>
      </c>
      <c r="AI42" s="26">
        <v>0.03</v>
      </c>
      <c r="AJ42" s="26">
        <v>0</v>
      </c>
      <c r="AK42" s="26">
        <v>747.76</v>
      </c>
      <c r="AL42" s="26">
        <v>758.41</v>
      </c>
      <c r="AM42" s="26">
        <v>1144.23</v>
      </c>
      <c r="AN42" s="26">
        <v>1273.77</v>
      </c>
      <c r="AO42" s="26">
        <v>353.08</v>
      </c>
      <c r="AP42" s="26">
        <v>643.79</v>
      </c>
      <c r="AQ42" s="26">
        <v>52.11</v>
      </c>
      <c r="AR42" s="26">
        <v>672.34</v>
      </c>
      <c r="AS42" s="26">
        <v>126.42</v>
      </c>
      <c r="AT42" s="26">
        <v>148.15</v>
      </c>
      <c r="AU42" s="26">
        <v>214.71</v>
      </c>
      <c r="AV42" s="26">
        <v>376.88</v>
      </c>
      <c r="AW42" s="26">
        <v>86.16</v>
      </c>
      <c r="AX42" s="26">
        <v>558.49</v>
      </c>
      <c r="AY42" s="26">
        <v>0.84</v>
      </c>
      <c r="AZ42" s="26">
        <v>184.8</v>
      </c>
      <c r="BA42" s="26">
        <v>176.79</v>
      </c>
      <c r="BB42" s="26">
        <v>474.83</v>
      </c>
      <c r="BC42" s="26">
        <v>181.93</v>
      </c>
      <c r="BD42" s="26">
        <v>0</v>
      </c>
      <c r="BE42" s="26">
        <v>0</v>
      </c>
      <c r="BF42" s="26">
        <v>0.01</v>
      </c>
      <c r="BG42" s="26">
        <v>0.04</v>
      </c>
      <c r="BH42" s="26">
        <v>0.03</v>
      </c>
      <c r="BI42" s="26">
        <v>7.0000000000000007E-2</v>
      </c>
      <c r="BJ42" s="26">
        <v>0.01</v>
      </c>
      <c r="BK42" s="26">
        <v>0.31</v>
      </c>
      <c r="BL42" s="26">
        <v>0.01</v>
      </c>
      <c r="BM42" s="26">
        <v>0.18</v>
      </c>
      <c r="BN42" s="26">
        <v>0.01</v>
      </c>
      <c r="BO42" s="26">
        <v>0.01</v>
      </c>
      <c r="BP42" s="26">
        <v>0</v>
      </c>
      <c r="BQ42" s="26">
        <v>0.01</v>
      </c>
      <c r="BR42" s="26">
        <v>0.02</v>
      </c>
      <c r="BS42" s="26">
        <v>0.64</v>
      </c>
      <c r="BT42" s="26">
        <v>0</v>
      </c>
      <c r="BU42" s="26">
        <v>0</v>
      </c>
      <c r="BV42" s="26">
        <v>1.1200000000000001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77.150000000000006</v>
      </c>
      <c r="CC42" s="25">
        <v>54.88</v>
      </c>
      <c r="CE42" s="23">
        <v>46.72</v>
      </c>
      <c r="CG42" s="23">
        <v>15.22</v>
      </c>
      <c r="CH42" s="23">
        <v>8.34</v>
      </c>
      <c r="CI42" s="23">
        <v>11.78</v>
      </c>
      <c r="CJ42" s="23">
        <v>424.33</v>
      </c>
      <c r="CK42" s="23">
        <v>207.84</v>
      </c>
      <c r="CL42" s="23">
        <v>316.08999999999997</v>
      </c>
      <c r="CM42" s="23">
        <v>3.45</v>
      </c>
      <c r="CN42" s="23">
        <v>2.6</v>
      </c>
      <c r="CO42" s="23">
        <v>3.03</v>
      </c>
      <c r="CP42" s="23">
        <v>0</v>
      </c>
      <c r="CQ42" s="23">
        <v>0.56000000000000005</v>
      </c>
      <c r="CR42" s="23">
        <v>33.44</v>
      </c>
    </row>
    <row r="43" spans="1:96" s="23" customFormat="1">
      <c r="A43" s="23" t="str">
        <f>"601"</f>
        <v>601</v>
      </c>
      <c r="B43" s="24" t="s">
        <v>102</v>
      </c>
      <c r="C43" s="25" t="str">
        <f>"30"</f>
        <v>30</v>
      </c>
      <c r="D43" s="25">
        <v>0.43</v>
      </c>
      <c r="E43" s="25">
        <v>0</v>
      </c>
      <c r="F43" s="25">
        <v>0.89</v>
      </c>
      <c r="G43" s="25">
        <v>0.03</v>
      </c>
      <c r="H43" s="25">
        <v>1.74</v>
      </c>
      <c r="I43" s="25">
        <v>16.849643977499998</v>
      </c>
      <c r="J43" s="26">
        <v>0.68</v>
      </c>
      <c r="K43" s="26">
        <v>0</v>
      </c>
      <c r="L43" s="26">
        <v>0</v>
      </c>
      <c r="M43" s="26">
        <v>0</v>
      </c>
      <c r="N43" s="26">
        <v>0.39</v>
      </c>
      <c r="O43" s="26">
        <v>1.27</v>
      </c>
      <c r="P43" s="26">
        <v>7.0000000000000007E-2</v>
      </c>
      <c r="Q43" s="26">
        <v>0</v>
      </c>
      <c r="R43" s="26">
        <v>0</v>
      </c>
      <c r="S43" s="26">
        <v>0.08</v>
      </c>
      <c r="T43" s="26">
        <v>0.56999999999999995</v>
      </c>
      <c r="U43" s="26">
        <v>196.75</v>
      </c>
      <c r="V43" s="26">
        <v>15.83</v>
      </c>
      <c r="W43" s="26">
        <v>7.2</v>
      </c>
      <c r="X43" s="26">
        <v>1.27</v>
      </c>
      <c r="Y43" s="26">
        <v>5.79</v>
      </c>
      <c r="Z43" s="26">
        <v>0.06</v>
      </c>
      <c r="AA43" s="26">
        <v>2.7</v>
      </c>
      <c r="AB43" s="26">
        <v>14.88</v>
      </c>
      <c r="AC43" s="26">
        <v>10.73</v>
      </c>
      <c r="AD43" s="26">
        <v>7.0000000000000007E-2</v>
      </c>
      <c r="AE43" s="26">
        <v>0</v>
      </c>
      <c r="AF43" s="26">
        <v>0.01</v>
      </c>
      <c r="AG43" s="26">
        <v>0.04</v>
      </c>
      <c r="AH43" s="26">
        <v>0.14000000000000001</v>
      </c>
      <c r="AI43" s="26">
        <v>0.17</v>
      </c>
      <c r="AJ43" s="26">
        <v>0</v>
      </c>
      <c r="AK43" s="26">
        <v>9.36</v>
      </c>
      <c r="AL43" s="26">
        <v>8.5500000000000007</v>
      </c>
      <c r="AM43" s="26">
        <v>16.02</v>
      </c>
      <c r="AN43" s="26">
        <v>4.97</v>
      </c>
      <c r="AO43" s="26">
        <v>3.04</v>
      </c>
      <c r="AP43" s="26">
        <v>6.18</v>
      </c>
      <c r="AQ43" s="26">
        <v>1.99</v>
      </c>
      <c r="AR43" s="26">
        <v>9.94</v>
      </c>
      <c r="AS43" s="26">
        <v>6.56</v>
      </c>
      <c r="AT43" s="26">
        <v>7.95</v>
      </c>
      <c r="AU43" s="26">
        <v>6.76</v>
      </c>
      <c r="AV43" s="26">
        <v>3.98</v>
      </c>
      <c r="AW43" s="26">
        <v>6.96</v>
      </c>
      <c r="AX43" s="26">
        <v>61.23</v>
      </c>
      <c r="AY43" s="26">
        <v>0</v>
      </c>
      <c r="AZ43" s="26">
        <v>19.28</v>
      </c>
      <c r="BA43" s="26">
        <v>9.94</v>
      </c>
      <c r="BB43" s="26">
        <v>4.97</v>
      </c>
      <c r="BC43" s="26">
        <v>3.98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0.01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29.26</v>
      </c>
      <c r="CC43" s="25">
        <v>3.42</v>
      </c>
      <c r="CE43" s="23">
        <v>5.18</v>
      </c>
      <c r="CG43" s="23">
        <v>31.29</v>
      </c>
      <c r="CH43" s="23">
        <v>16.29</v>
      </c>
      <c r="CI43" s="23">
        <v>23.79</v>
      </c>
      <c r="CJ43" s="23">
        <v>142.41</v>
      </c>
      <c r="CK43" s="23">
        <v>58.71</v>
      </c>
      <c r="CL43" s="23">
        <v>100.56</v>
      </c>
      <c r="CM43" s="23">
        <v>7.93</v>
      </c>
      <c r="CN43" s="23">
        <v>4.7300000000000004</v>
      </c>
      <c r="CO43" s="23">
        <v>6.37</v>
      </c>
      <c r="CP43" s="23">
        <v>0</v>
      </c>
      <c r="CQ43" s="23">
        <v>0.5</v>
      </c>
      <c r="CR43" s="23">
        <v>2.08</v>
      </c>
    </row>
    <row r="44" spans="1:96" s="23" customFormat="1">
      <c r="A44" s="23" t="str">
        <f>"2"</f>
        <v>2</v>
      </c>
      <c r="B44" s="24" t="s">
        <v>94</v>
      </c>
      <c r="C44" s="25" t="str">
        <f>"38,5"</f>
        <v>38,5</v>
      </c>
      <c r="D44" s="25">
        <v>2.5499999999999998</v>
      </c>
      <c r="E44" s="25">
        <v>0</v>
      </c>
      <c r="F44" s="25">
        <v>0.25</v>
      </c>
      <c r="G44" s="25">
        <v>0.25</v>
      </c>
      <c r="H44" s="25">
        <v>18.059999999999999</v>
      </c>
      <c r="I44" s="25">
        <v>86.201884999999976</v>
      </c>
      <c r="J44" s="26">
        <v>0</v>
      </c>
      <c r="K44" s="26">
        <v>0</v>
      </c>
      <c r="L44" s="26">
        <v>0</v>
      </c>
      <c r="M44" s="26">
        <v>0</v>
      </c>
      <c r="N44" s="26">
        <v>0.42</v>
      </c>
      <c r="O44" s="26">
        <v>17.559999999999999</v>
      </c>
      <c r="P44" s="26">
        <v>0.08</v>
      </c>
      <c r="Q44" s="26">
        <v>0</v>
      </c>
      <c r="R44" s="26">
        <v>0</v>
      </c>
      <c r="S44" s="26">
        <v>0</v>
      </c>
      <c r="T44" s="26">
        <v>0.69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122.93</v>
      </c>
      <c r="AL44" s="26">
        <v>127.95</v>
      </c>
      <c r="AM44" s="26">
        <v>195.95</v>
      </c>
      <c r="AN44" s="26">
        <v>64.98</v>
      </c>
      <c r="AO44" s="26">
        <v>38.520000000000003</v>
      </c>
      <c r="AP44" s="26">
        <v>77.040000000000006</v>
      </c>
      <c r="AQ44" s="26">
        <v>29.14</v>
      </c>
      <c r="AR44" s="26">
        <v>139.34</v>
      </c>
      <c r="AS44" s="26">
        <v>86.42</v>
      </c>
      <c r="AT44" s="26">
        <v>120.58</v>
      </c>
      <c r="AU44" s="26">
        <v>99.48</v>
      </c>
      <c r="AV44" s="26">
        <v>52.25</v>
      </c>
      <c r="AW44" s="26">
        <v>92.45</v>
      </c>
      <c r="AX44" s="26">
        <v>773.06</v>
      </c>
      <c r="AY44" s="26">
        <v>0</v>
      </c>
      <c r="AZ44" s="26">
        <v>251.88</v>
      </c>
      <c r="BA44" s="26">
        <v>109.53</v>
      </c>
      <c r="BB44" s="26">
        <v>72.680000000000007</v>
      </c>
      <c r="BC44" s="26">
        <v>57.61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0.03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0.03</v>
      </c>
      <c r="BT44" s="26">
        <v>0</v>
      </c>
      <c r="BU44" s="26">
        <v>0</v>
      </c>
      <c r="BV44" s="26">
        <v>0.11</v>
      </c>
      <c r="BW44" s="26">
        <v>0.01</v>
      </c>
      <c r="BX44" s="26">
        <v>0</v>
      </c>
      <c r="BY44" s="26">
        <v>0</v>
      </c>
      <c r="BZ44" s="26">
        <v>0</v>
      </c>
      <c r="CA44" s="26">
        <v>0</v>
      </c>
      <c r="CB44" s="26">
        <v>15.05</v>
      </c>
      <c r="CC44" s="25">
        <v>2.77</v>
      </c>
      <c r="CE44" s="23">
        <v>0</v>
      </c>
      <c r="CG44" s="23">
        <v>0</v>
      </c>
      <c r="CH44" s="23">
        <v>0</v>
      </c>
      <c r="CI44" s="23">
        <v>0</v>
      </c>
      <c r="CJ44" s="23">
        <v>615.65</v>
      </c>
      <c r="CK44" s="23">
        <v>237.19</v>
      </c>
      <c r="CL44" s="23">
        <v>426.42</v>
      </c>
      <c r="CM44" s="23">
        <v>4.93</v>
      </c>
      <c r="CN44" s="23">
        <v>4.93</v>
      </c>
      <c r="CO44" s="23">
        <v>4.93</v>
      </c>
      <c r="CP44" s="23">
        <v>0</v>
      </c>
      <c r="CQ44" s="23">
        <v>0</v>
      </c>
      <c r="CR44" s="23">
        <v>2.31</v>
      </c>
    </row>
    <row r="45" spans="1:96" s="23" customFormat="1">
      <c r="A45" s="23" t="str">
        <f>"3"</f>
        <v>3</v>
      </c>
      <c r="B45" s="24" t="s">
        <v>103</v>
      </c>
      <c r="C45" s="25" t="str">
        <f>"40"</f>
        <v>40</v>
      </c>
      <c r="D45" s="25">
        <v>2.64</v>
      </c>
      <c r="E45" s="25">
        <v>0</v>
      </c>
      <c r="F45" s="25">
        <v>0.48</v>
      </c>
      <c r="G45" s="25">
        <v>0.48</v>
      </c>
      <c r="H45" s="25">
        <v>16.68</v>
      </c>
      <c r="I45" s="25">
        <v>77.35199999999999</v>
      </c>
      <c r="J45" s="26">
        <v>0.08</v>
      </c>
      <c r="K45" s="26">
        <v>0</v>
      </c>
      <c r="L45" s="26">
        <v>0</v>
      </c>
      <c r="M45" s="26">
        <v>0</v>
      </c>
      <c r="N45" s="26">
        <v>0.48</v>
      </c>
      <c r="O45" s="26">
        <v>12.88</v>
      </c>
      <c r="P45" s="26">
        <v>3.32</v>
      </c>
      <c r="Q45" s="26">
        <v>0</v>
      </c>
      <c r="R45" s="26">
        <v>0</v>
      </c>
      <c r="S45" s="26">
        <v>0.4</v>
      </c>
      <c r="T45" s="26">
        <v>1</v>
      </c>
      <c r="U45" s="26">
        <v>244</v>
      </c>
      <c r="V45" s="26">
        <v>98</v>
      </c>
      <c r="W45" s="26">
        <v>14</v>
      </c>
      <c r="X45" s="26">
        <v>18.8</v>
      </c>
      <c r="Y45" s="26">
        <v>63.2</v>
      </c>
      <c r="Z45" s="26">
        <v>1.56</v>
      </c>
      <c r="AA45" s="26">
        <v>0</v>
      </c>
      <c r="AB45" s="26">
        <v>2</v>
      </c>
      <c r="AC45" s="26">
        <v>0.4</v>
      </c>
      <c r="AD45" s="26">
        <v>0.56000000000000005</v>
      </c>
      <c r="AE45" s="26">
        <v>7.0000000000000007E-2</v>
      </c>
      <c r="AF45" s="26">
        <v>0.03</v>
      </c>
      <c r="AG45" s="26">
        <v>0.28000000000000003</v>
      </c>
      <c r="AH45" s="26">
        <v>0.8</v>
      </c>
      <c r="AI45" s="26">
        <v>0</v>
      </c>
      <c r="AJ45" s="26">
        <v>0</v>
      </c>
      <c r="AK45" s="26">
        <v>0</v>
      </c>
      <c r="AL45" s="26">
        <v>0</v>
      </c>
      <c r="AM45" s="26">
        <v>170.8</v>
      </c>
      <c r="AN45" s="26">
        <v>89.2</v>
      </c>
      <c r="AO45" s="26">
        <v>37.200000000000003</v>
      </c>
      <c r="AP45" s="26">
        <v>79.2</v>
      </c>
      <c r="AQ45" s="26">
        <v>32</v>
      </c>
      <c r="AR45" s="26">
        <v>148.4</v>
      </c>
      <c r="AS45" s="26">
        <v>118.8</v>
      </c>
      <c r="AT45" s="26">
        <v>116.4</v>
      </c>
      <c r="AU45" s="26">
        <v>185.6</v>
      </c>
      <c r="AV45" s="26">
        <v>49.6</v>
      </c>
      <c r="AW45" s="26">
        <v>124</v>
      </c>
      <c r="AX45" s="26">
        <v>611.6</v>
      </c>
      <c r="AY45" s="26">
        <v>0</v>
      </c>
      <c r="AZ45" s="26">
        <v>210.4</v>
      </c>
      <c r="BA45" s="26">
        <v>116.4</v>
      </c>
      <c r="BB45" s="26">
        <v>72</v>
      </c>
      <c r="BC45" s="26">
        <v>52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0.06</v>
      </c>
      <c r="BL45" s="26">
        <v>0</v>
      </c>
      <c r="BM45" s="26">
        <v>0</v>
      </c>
      <c r="BN45" s="26">
        <v>0.01</v>
      </c>
      <c r="BO45" s="26">
        <v>0</v>
      </c>
      <c r="BP45" s="26">
        <v>0</v>
      </c>
      <c r="BQ45" s="26">
        <v>0</v>
      </c>
      <c r="BR45" s="26">
        <v>0</v>
      </c>
      <c r="BS45" s="26">
        <v>0.04</v>
      </c>
      <c r="BT45" s="26">
        <v>0</v>
      </c>
      <c r="BU45" s="26">
        <v>0</v>
      </c>
      <c r="BV45" s="26">
        <v>0.19</v>
      </c>
      <c r="BW45" s="26">
        <v>0.03</v>
      </c>
      <c r="BX45" s="26">
        <v>0</v>
      </c>
      <c r="BY45" s="26">
        <v>0</v>
      </c>
      <c r="BZ45" s="26">
        <v>0</v>
      </c>
      <c r="CA45" s="26">
        <v>0</v>
      </c>
      <c r="CB45" s="26">
        <v>18.8</v>
      </c>
      <c r="CC45" s="25">
        <v>2.96</v>
      </c>
      <c r="CE45" s="23">
        <v>0.33</v>
      </c>
      <c r="CG45" s="23">
        <v>0</v>
      </c>
      <c r="CH45" s="23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2.4700000000000002</v>
      </c>
    </row>
    <row r="46" spans="1:96" s="19" customFormat="1">
      <c r="A46" s="19" t="str">
        <f>"27/10"</f>
        <v>27/10</v>
      </c>
      <c r="B46" s="20" t="s">
        <v>95</v>
      </c>
      <c r="C46" s="21" t="str">
        <f>"200"</f>
        <v>200</v>
      </c>
      <c r="D46" s="21">
        <v>0.1</v>
      </c>
      <c r="E46" s="21">
        <v>0</v>
      </c>
      <c r="F46" s="21">
        <v>0.02</v>
      </c>
      <c r="G46" s="21">
        <v>0.02</v>
      </c>
      <c r="H46" s="21">
        <v>5.94</v>
      </c>
      <c r="I46" s="21">
        <v>23.095202</v>
      </c>
      <c r="J46" s="22">
        <v>0</v>
      </c>
      <c r="K46" s="22">
        <v>0</v>
      </c>
      <c r="L46" s="22">
        <v>0</v>
      </c>
      <c r="M46" s="22">
        <v>0</v>
      </c>
      <c r="N46" s="22">
        <v>5.89</v>
      </c>
      <c r="O46" s="22">
        <v>0</v>
      </c>
      <c r="P46" s="22">
        <v>0.05</v>
      </c>
      <c r="Q46" s="22">
        <v>0</v>
      </c>
      <c r="R46" s="22">
        <v>0</v>
      </c>
      <c r="S46" s="22">
        <v>0</v>
      </c>
      <c r="T46" s="22">
        <v>0.03</v>
      </c>
      <c r="U46" s="22">
        <v>0.06</v>
      </c>
      <c r="V46" s="22">
        <v>0.18</v>
      </c>
      <c r="W46" s="22">
        <v>0.17</v>
      </c>
      <c r="X46" s="22">
        <v>0</v>
      </c>
      <c r="Y46" s="22">
        <v>0</v>
      </c>
      <c r="Z46" s="22">
        <v>0.02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200.05</v>
      </c>
      <c r="CC46" s="21">
        <v>1.1499999999999999</v>
      </c>
      <c r="CE46" s="19">
        <v>0</v>
      </c>
      <c r="CG46" s="19">
        <v>0.6</v>
      </c>
      <c r="CH46" s="19">
        <v>0.6</v>
      </c>
      <c r="CI46" s="19">
        <v>0.6</v>
      </c>
      <c r="CJ46" s="19">
        <v>60</v>
      </c>
      <c r="CK46" s="19">
        <v>24.6</v>
      </c>
      <c r="CL46" s="19">
        <v>42.3</v>
      </c>
      <c r="CM46" s="19">
        <v>6.54</v>
      </c>
      <c r="CN46" s="19">
        <v>3.84</v>
      </c>
      <c r="CO46" s="19">
        <v>5.19</v>
      </c>
      <c r="CP46" s="19">
        <v>6</v>
      </c>
      <c r="CQ46" s="19">
        <v>0</v>
      </c>
      <c r="CR46" s="19">
        <v>0.7</v>
      </c>
    </row>
    <row r="47" spans="1:96" s="27" customFormat="1" ht="11.4">
      <c r="B47" s="28" t="s">
        <v>113</v>
      </c>
      <c r="C47" s="29"/>
      <c r="D47" s="29">
        <v>34.1</v>
      </c>
      <c r="E47" s="29">
        <v>11.61</v>
      </c>
      <c r="F47" s="29">
        <v>24</v>
      </c>
      <c r="G47" s="29">
        <v>10.54</v>
      </c>
      <c r="H47" s="29">
        <v>129.29</v>
      </c>
      <c r="I47" s="29">
        <v>844.08</v>
      </c>
      <c r="J47" s="30">
        <v>6.45</v>
      </c>
      <c r="K47" s="30">
        <v>4.6900000000000004</v>
      </c>
      <c r="L47" s="30">
        <v>0</v>
      </c>
      <c r="M47" s="30">
        <v>0</v>
      </c>
      <c r="N47" s="30">
        <v>20.71</v>
      </c>
      <c r="O47" s="30">
        <v>91.75</v>
      </c>
      <c r="P47" s="30">
        <v>16.829999999999998</v>
      </c>
      <c r="Q47" s="30">
        <v>0</v>
      </c>
      <c r="R47" s="30">
        <v>0</v>
      </c>
      <c r="S47" s="30">
        <v>1.04</v>
      </c>
      <c r="T47" s="30">
        <v>9.39</v>
      </c>
      <c r="U47" s="30">
        <v>1306.45</v>
      </c>
      <c r="V47" s="30">
        <v>1140.5899999999999</v>
      </c>
      <c r="W47" s="30">
        <v>126.25</v>
      </c>
      <c r="X47" s="30">
        <v>228.47</v>
      </c>
      <c r="Y47" s="30">
        <v>463.58</v>
      </c>
      <c r="Z47" s="30">
        <v>9.7899999999999991</v>
      </c>
      <c r="AA47" s="30">
        <v>46.29</v>
      </c>
      <c r="AB47" s="30">
        <v>11619.1</v>
      </c>
      <c r="AC47" s="30">
        <v>2063.96</v>
      </c>
      <c r="AD47" s="30">
        <v>5.38</v>
      </c>
      <c r="AE47" s="30">
        <v>0.64</v>
      </c>
      <c r="AF47" s="30">
        <v>0.38</v>
      </c>
      <c r="AG47" s="30">
        <v>7.93</v>
      </c>
      <c r="AH47" s="30">
        <v>18.87</v>
      </c>
      <c r="AI47" s="30">
        <v>10.42</v>
      </c>
      <c r="AJ47" s="30">
        <v>0</v>
      </c>
      <c r="AK47" s="30">
        <v>1545.29</v>
      </c>
      <c r="AL47" s="30">
        <v>1486.85</v>
      </c>
      <c r="AM47" s="30">
        <v>2441.8000000000002</v>
      </c>
      <c r="AN47" s="30">
        <v>2178.87</v>
      </c>
      <c r="AO47" s="30">
        <v>709.48</v>
      </c>
      <c r="AP47" s="30">
        <v>1304.51</v>
      </c>
      <c r="AQ47" s="30">
        <v>311.39999999999998</v>
      </c>
      <c r="AR47" s="30">
        <v>1634.88</v>
      </c>
      <c r="AS47" s="30">
        <v>1001.91</v>
      </c>
      <c r="AT47" s="30">
        <v>1626.64</v>
      </c>
      <c r="AU47" s="30">
        <v>1882.79</v>
      </c>
      <c r="AV47" s="30">
        <v>803.69</v>
      </c>
      <c r="AW47" s="30">
        <v>1049.81</v>
      </c>
      <c r="AX47" s="30">
        <v>4560.03</v>
      </c>
      <c r="AY47" s="30">
        <v>0.84</v>
      </c>
      <c r="AZ47" s="30">
        <v>1190.92</v>
      </c>
      <c r="BA47" s="30">
        <v>1046.71</v>
      </c>
      <c r="BB47" s="30">
        <v>1094.6400000000001</v>
      </c>
      <c r="BC47" s="30">
        <v>593.66</v>
      </c>
      <c r="BD47" s="30">
        <v>0</v>
      </c>
      <c r="BE47" s="30">
        <v>0</v>
      </c>
      <c r="BF47" s="30">
        <v>0.01</v>
      </c>
      <c r="BG47" s="30">
        <v>0.04</v>
      </c>
      <c r="BH47" s="30">
        <v>0.03</v>
      </c>
      <c r="BI47" s="30">
        <v>0.08</v>
      </c>
      <c r="BJ47" s="30">
        <v>0.01</v>
      </c>
      <c r="BK47" s="30">
        <v>1.1599999999999999</v>
      </c>
      <c r="BL47" s="30">
        <v>0.01</v>
      </c>
      <c r="BM47" s="30">
        <v>0.5</v>
      </c>
      <c r="BN47" s="30">
        <v>0.04</v>
      </c>
      <c r="BO47" s="30">
        <v>0.05</v>
      </c>
      <c r="BP47" s="30">
        <v>0</v>
      </c>
      <c r="BQ47" s="30">
        <v>0.01</v>
      </c>
      <c r="BR47" s="30">
        <v>0.04</v>
      </c>
      <c r="BS47" s="30">
        <v>2.79</v>
      </c>
      <c r="BT47" s="30">
        <v>0.01</v>
      </c>
      <c r="BU47" s="30">
        <v>0</v>
      </c>
      <c r="BV47" s="30">
        <v>5.29</v>
      </c>
      <c r="BW47" s="30">
        <v>0.13</v>
      </c>
      <c r="BX47" s="30">
        <v>0</v>
      </c>
      <c r="BY47" s="30">
        <v>0</v>
      </c>
      <c r="BZ47" s="30">
        <v>0</v>
      </c>
      <c r="CA47" s="30">
        <v>0</v>
      </c>
      <c r="CB47" s="30">
        <v>774.32</v>
      </c>
      <c r="CC47" s="29">
        <f>SUM($CC$38:$CC$46)</f>
        <v>95.58</v>
      </c>
      <c r="CD47" s="27">
        <f>$I$47/$I$53*100</f>
        <v>29.374936922953783</v>
      </c>
      <c r="CE47" s="27">
        <v>1982.8</v>
      </c>
      <c r="CG47" s="27">
        <v>134.11000000000001</v>
      </c>
      <c r="CH47" s="27">
        <v>74.5</v>
      </c>
      <c r="CI47" s="27">
        <v>104.3</v>
      </c>
      <c r="CJ47" s="27">
        <v>5644.07</v>
      </c>
      <c r="CK47" s="27">
        <v>2619.58</v>
      </c>
      <c r="CL47" s="27">
        <v>4131.82</v>
      </c>
      <c r="CM47" s="27">
        <v>109.96</v>
      </c>
      <c r="CN47" s="27">
        <v>67.03</v>
      </c>
      <c r="CO47" s="27">
        <v>88.53</v>
      </c>
      <c r="CP47" s="27">
        <v>9</v>
      </c>
      <c r="CQ47" s="27">
        <v>3.06</v>
      </c>
    </row>
    <row r="48" spans="1:96">
      <c r="B48" s="18" t="s">
        <v>114</v>
      </c>
      <c r="C48" s="16"/>
      <c r="D48" s="16"/>
      <c r="E48" s="16"/>
      <c r="F48" s="16"/>
      <c r="G48" s="16"/>
      <c r="H48" s="16"/>
      <c r="I48" s="16"/>
    </row>
    <row r="49" spans="1:96" s="23" customFormat="1">
      <c r="A49" s="23" t="str">
        <f>"5"</f>
        <v>5</v>
      </c>
      <c r="B49" s="24" t="s">
        <v>108</v>
      </c>
      <c r="C49" s="25" t="str">
        <f>"200"</f>
        <v>200</v>
      </c>
      <c r="D49" s="25">
        <v>1</v>
      </c>
      <c r="E49" s="25">
        <v>0</v>
      </c>
      <c r="F49" s="25">
        <v>0.2</v>
      </c>
      <c r="G49" s="25">
        <v>0</v>
      </c>
      <c r="H49" s="25">
        <v>20.6</v>
      </c>
      <c r="I49" s="25">
        <v>86.47999999999999</v>
      </c>
      <c r="J49" s="26">
        <v>0</v>
      </c>
      <c r="K49" s="26">
        <v>0</v>
      </c>
      <c r="L49" s="26">
        <v>0</v>
      </c>
      <c r="M49" s="26">
        <v>0</v>
      </c>
      <c r="N49" s="26">
        <v>19.8</v>
      </c>
      <c r="O49" s="26">
        <v>0.4</v>
      </c>
      <c r="P49" s="26">
        <v>0.4</v>
      </c>
      <c r="Q49" s="26">
        <v>0</v>
      </c>
      <c r="R49" s="26">
        <v>0</v>
      </c>
      <c r="S49" s="26">
        <v>1</v>
      </c>
      <c r="T49" s="26">
        <v>0.6</v>
      </c>
      <c r="U49" s="26">
        <v>12</v>
      </c>
      <c r="V49" s="26">
        <v>240</v>
      </c>
      <c r="W49" s="26">
        <v>14</v>
      </c>
      <c r="X49" s="26">
        <v>8</v>
      </c>
      <c r="Y49" s="26">
        <v>14</v>
      </c>
      <c r="Z49" s="26">
        <v>2.8</v>
      </c>
      <c r="AA49" s="26">
        <v>0</v>
      </c>
      <c r="AB49" s="26">
        <v>0</v>
      </c>
      <c r="AC49" s="26">
        <v>0</v>
      </c>
      <c r="AD49" s="26">
        <v>0.2</v>
      </c>
      <c r="AE49" s="26">
        <v>0.02</v>
      </c>
      <c r="AF49" s="26">
        <v>0.02</v>
      </c>
      <c r="AG49" s="26">
        <v>0.2</v>
      </c>
      <c r="AH49" s="26">
        <v>0.4</v>
      </c>
      <c r="AI49" s="26">
        <v>4</v>
      </c>
      <c r="AJ49" s="26">
        <v>0.4</v>
      </c>
      <c r="AK49" s="26">
        <v>16</v>
      </c>
      <c r="AL49" s="26">
        <v>20</v>
      </c>
      <c r="AM49" s="26">
        <v>28</v>
      </c>
      <c r="AN49" s="26">
        <v>28</v>
      </c>
      <c r="AO49" s="26">
        <v>4</v>
      </c>
      <c r="AP49" s="26">
        <v>16</v>
      </c>
      <c r="AQ49" s="26">
        <v>4</v>
      </c>
      <c r="AR49" s="26">
        <v>14</v>
      </c>
      <c r="AS49" s="26">
        <v>26</v>
      </c>
      <c r="AT49" s="26">
        <v>16</v>
      </c>
      <c r="AU49" s="26">
        <v>116</v>
      </c>
      <c r="AV49" s="26">
        <v>10</v>
      </c>
      <c r="AW49" s="26">
        <v>22</v>
      </c>
      <c r="AX49" s="26">
        <v>64</v>
      </c>
      <c r="AY49" s="26">
        <v>0</v>
      </c>
      <c r="AZ49" s="26">
        <v>20</v>
      </c>
      <c r="BA49" s="26">
        <v>24</v>
      </c>
      <c r="BB49" s="26">
        <v>10</v>
      </c>
      <c r="BC49" s="26">
        <v>8</v>
      </c>
      <c r="BD49" s="26">
        <v>0</v>
      </c>
      <c r="BE49" s="26">
        <v>0</v>
      </c>
      <c r="BF49" s="26">
        <v>0</v>
      </c>
      <c r="BG49" s="26">
        <v>0</v>
      </c>
      <c r="BH49" s="26">
        <v>0</v>
      </c>
      <c r="BI49" s="26">
        <v>0</v>
      </c>
      <c r="BJ49" s="26">
        <v>0</v>
      </c>
      <c r="BK49" s="26">
        <v>0</v>
      </c>
      <c r="BL49" s="26">
        <v>0</v>
      </c>
      <c r="BM49" s="26">
        <v>0</v>
      </c>
      <c r="BN49" s="26">
        <v>0</v>
      </c>
      <c r="BO49" s="26">
        <v>0</v>
      </c>
      <c r="BP49" s="26">
        <v>0</v>
      </c>
      <c r="BQ49" s="26">
        <v>0</v>
      </c>
      <c r="BR49" s="26">
        <v>0</v>
      </c>
      <c r="BS49" s="26">
        <v>0</v>
      </c>
      <c r="BT49" s="26">
        <v>0</v>
      </c>
      <c r="BU49" s="26">
        <v>0</v>
      </c>
      <c r="BV49" s="26">
        <v>0</v>
      </c>
      <c r="BW49" s="26">
        <v>0</v>
      </c>
      <c r="BX49" s="26">
        <v>0</v>
      </c>
      <c r="BY49" s="26">
        <v>0</v>
      </c>
      <c r="BZ49" s="26">
        <v>0</v>
      </c>
      <c r="CA49" s="26">
        <v>0</v>
      </c>
      <c r="CB49" s="26">
        <v>176.2</v>
      </c>
      <c r="CC49" s="25">
        <v>9.6</v>
      </c>
      <c r="CE49" s="23">
        <v>0</v>
      </c>
      <c r="CG49" s="23">
        <v>4</v>
      </c>
      <c r="CH49" s="23">
        <v>4</v>
      </c>
      <c r="CI49" s="23">
        <v>4</v>
      </c>
      <c r="CJ49" s="23">
        <v>400</v>
      </c>
      <c r="CK49" s="23">
        <v>182</v>
      </c>
      <c r="CL49" s="23">
        <v>291</v>
      </c>
      <c r="CM49" s="23">
        <v>0.6</v>
      </c>
      <c r="CN49" s="23">
        <v>0.6</v>
      </c>
      <c r="CO49" s="23">
        <v>0.6</v>
      </c>
      <c r="CP49" s="23">
        <v>0</v>
      </c>
      <c r="CQ49" s="23">
        <v>0</v>
      </c>
      <c r="CR49" s="23">
        <v>8</v>
      </c>
    </row>
    <row r="50" spans="1:96" s="23" customFormat="1" ht="24">
      <c r="A50" s="23" t="str">
        <f>""</f>
        <v/>
      </c>
      <c r="B50" s="24" t="s">
        <v>106</v>
      </c>
      <c r="C50" s="25" t="str">
        <f>"18"</f>
        <v>18</v>
      </c>
      <c r="D50" s="25">
        <v>0.54</v>
      </c>
      <c r="E50" s="25">
        <v>0</v>
      </c>
      <c r="F50" s="25">
        <v>6.12</v>
      </c>
      <c r="G50" s="25">
        <v>0</v>
      </c>
      <c r="H50" s="25">
        <v>11.02</v>
      </c>
      <c r="I50" s="25">
        <v>98.366399999999999</v>
      </c>
      <c r="J50" s="26">
        <v>3.4</v>
      </c>
      <c r="K50" s="26">
        <v>0</v>
      </c>
      <c r="L50" s="26">
        <v>0</v>
      </c>
      <c r="M50" s="26">
        <v>0</v>
      </c>
      <c r="N50" s="26">
        <v>9.83</v>
      </c>
      <c r="O50" s="26">
        <v>0.54</v>
      </c>
      <c r="P50" s="26">
        <v>0.65</v>
      </c>
      <c r="Q50" s="26">
        <v>0</v>
      </c>
      <c r="R50" s="26">
        <v>0</v>
      </c>
      <c r="S50" s="26">
        <v>0.09</v>
      </c>
      <c r="T50" s="26">
        <v>0.13</v>
      </c>
      <c r="U50" s="26">
        <v>0.36</v>
      </c>
      <c r="V50" s="26">
        <v>34.74</v>
      </c>
      <c r="W50" s="26">
        <v>3.24</v>
      </c>
      <c r="X50" s="26">
        <v>11.16</v>
      </c>
      <c r="Y50" s="26">
        <v>14.76</v>
      </c>
      <c r="Z50" s="26">
        <v>0.61</v>
      </c>
      <c r="AA50" s="26">
        <v>0</v>
      </c>
      <c r="AB50" s="26">
        <v>0</v>
      </c>
      <c r="AC50" s="26">
        <v>0</v>
      </c>
      <c r="AD50" s="26">
        <v>0.14000000000000001</v>
      </c>
      <c r="AE50" s="26">
        <v>0</v>
      </c>
      <c r="AF50" s="26">
        <v>0.01</v>
      </c>
      <c r="AG50" s="26">
        <v>7.0000000000000007E-2</v>
      </c>
      <c r="AH50" s="26">
        <v>0.18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0.11</v>
      </c>
      <c r="CC50" s="25">
        <v>15.98</v>
      </c>
      <c r="CE50" s="23">
        <v>0</v>
      </c>
      <c r="CG50" s="23">
        <v>0</v>
      </c>
      <c r="CH50" s="23">
        <v>0</v>
      </c>
      <c r="CI50" s="23">
        <v>0</v>
      </c>
      <c r="CJ50" s="23">
        <v>0</v>
      </c>
      <c r="CK50" s="23">
        <v>0</v>
      </c>
      <c r="CL50" s="23">
        <v>0</v>
      </c>
      <c r="CM50" s="23">
        <v>0</v>
      </c>
      <c r="CN50" s="23">
        <v>0</v>
      </c>
      <c r="CO50" s="23">
        <v>0</v>
      </c>
      <c r="CP50" s="23">
        <v>0</v>
      </c>
      <c r="CQ50" s="23">
        <v>0</v>
      </c>
      <c r="CR50" s="23">
        <v>13.32</v>
      </c>
    </row>
    <row r="51" spans="1:96" s="19" customFormat="1">
      <c r="A51" s="19" t="str">
        <f>"10,1"</f>
        <v>10,1</v>
      </c>
      <c r="B51" s="20" t="s">
        <v>107</v>
      </c>
      <c r="C51" s="21" t="str">
        <f>"100"</f>
        <v>100</v>
      </c>
      <c r="D51" s="21">
        <v>0.8</v>
      </c>
      <c r="E51" s="21">
        <v>0</v>
      </c>
      <c r="F51" s="21">
        <v>0.2</v>
      </c>
      <c r="G51" s="21">
        <v>0.2</v>
      </c>
      <c r="H51" s="21">
        <v>9.4</v>
      </c>
      <c r="I51" s="21">
        <v>40.599999999999994</v>
      </c>
      <c r="J51" s="22">
        <v>0</v>
      </c>
      <c r="K51" s="22">
        <v>0</v>
      </c>
      <c r="L51" s="22">
        <v>0</v>
      </c>
      <c r="M51" s="22">
        <v>0</v>
      </c>
      <c r="N51" s="22">
        <v>7.5</v>
      </c>
      <c r="O51" s="22">
        <v>0</v>
      </c>
      <c r="P51" s="22">
        <v>1.9</v>
      </c>
      <c r="Q51" s="22">
        <v>0</v>
      </c>
      <c r="R51" s="22">
        <v>0</v>
      </c>
      <c r="S51" s="22">
        <v>1.1000000000000001</v>
      </c>
      <c r="T51" s="22">
        <v>0.5</v>
      </c>
      <c r="U51" s="22">
        <v>12</v>
      </c>
      <c r="V51" s="22">
        <v>155</v>
      </c>
      <c r="W51" s="22">
        <v>35</v>
      </c>
      <c r="X51" s="22">
        <v>11</v>
      </c>
      <c r="Y51" s="22">
        <v>17</v>
      </c>
      <c r="Z51" s="22">
        <v>0.1</v>
      </c>
      <c r="AA51" s="22">
        <v>0</v>
      </c>
      <c r="AB51" s="22">
        <v>60</v>
      </c>
      <c r="AC51" s="22">
        <v>10</v>
      </c>
      <c r="AD51" s="22">
        <v>0.2</v>
      </c>
      <c r="AE51" s="22">
        <v>0.06</v>
      </c>
      <c r="AF51" s="22">
        <v>0.03</v>
      </c>
      <c r="AG51" s="22">
        <v>0.2</v>
      </c>
      <c r="AH51" s="22">
        <v>0.3</v>
      </c>
      <c r="AI51" s="22">
        <v>38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88</v>
      </c>
      <c r="CC51" s="21">
        <v>30</v>
      </c>
      <c r="CE51" s="19">
        <v>10</v>
      </c>
      <c r="CG51" s="19">
        <v>1.75</v>
      </c>
      <c r="CH51" s="19">
        <v>0.44</v>
      </c>
      <c r="CI51" s="19">
        <v>1.0900000000000001</v>
      </c>
      <c r="CJ51" s="19">
        <v>87.5</v>
      </c>
      <c r="CK51" s="19">
        <v>35.880000000000003</v>
      </c>
      <c r="CL51" s="19">
        <v>61.69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25</v>
      </c>
    </row>
    <row r="52" spans="1:96" s="27" customFormat="1" ht="11.4">
      <c r="B52" s="28" t="s">
        <v>115</v>
      </c>
      <c r="C52" s="29"/>
      <c r="D52" s="29">
        <v>2.34</v>
      </c>
      <c r="E52" s="29">
        <v>0</v>
      </c>
      <c r="F52" s="29">
        <v>6.52</v>
      </c>
      <c r="G52" s="29">
        <v>0.2</v>
      </c>
      <c r="H52" s="29">
        <v>41.02</v>
      </c>
      <c r="I52" s="29">
        <v>225.45</v>
      </c>
      <c r="J52" s="30">
        <v>3.4</v>
      </c>
      <c r="K52" s="30">
        <v>0</v>
      </c>
      <c r="L52" s="30">
        <v>0</v>
      </c>
      <c r="M52" s="30">
        <v>0</v>
      </c>
      <c r="N52" s="30">
        <v>37.130000000000003</v>
      </c>
      <c r="O52" s="30">
        <v>0.94</v>
      </c>
      <c r="P52" s="30">
        <v>2.95</v>
      </c>
      <c r="Q52" s="30">
        <v>0</v>
      </c>
      <c r="R52" s="30">
        <v>0</v>
      </c>
      <c r="S52" s="30">
        <v>2.19</v>
      </c>
      <c r="T52" s="30">
        <v>1.23</v>
      </c>
      <c r="U52" s="30">
        <v>24.36</v>
      </c>
      <c r="V52" s="30">
        <v>429.74</v>
      </c>
      <c r="W52" s="30">
        <v>52.24</v>
      </c>
      <c r="X52" s="30">
        <v>30.16</v>
      </c>
      <c r="Y52" s="30">
        <v>45.76</v>
      </c>
      <c r="Z52" s="30">
        <v>3.51</v>
      </c>
      <c r="AA52" s="30">
        <v>0</v>
      </c>
      <c r="AB52" s="30">
        <v>60</v>
      </c>
      <c r="AC52" s="30">
        <v>10</v>
      </c>
      <c r="AD52" s="30">
        <v>0.54</v>
      </c>
      <c r="AE52" s="30">
        <v>0.08</v>
      </c>
      <c r="AF52" s="30">
        <v>0.06</v>
      </c>
      <c r="AG52" s="30">
        <v>0.47</v>
      </c>
      <c r="AH52" s="30">
        <v>0.88</v>
      </c>
      <c r="AI52" s="30">
        <v>42</v>
      </c>
      <c r="AJ52" s="30">
        <v>0.4</v>
      </c>
      <c r="AK52" s="30">
        <v>16</v>
      </c>
      <c r="AL52" s="30">
        <v>20</v>
      </c>
      <c r="AM52" s="30">
        <v>28</v>
      </c>
      <c r="AN52" s="30">
        <v>28</v>
      </c>
      <c r="AO52" s="30">
        <v>4</v>
      </c>
      <c r="AP52" s="30">
        <v>16</v>
      </c>
      <c r="AQ52" s="30">
        <v>4</v>
      </c>
      <c r="AR52" s="30">
        <v>14</v>
      </c>
      <c r="AS52" s="30">
        <v>26</v>
      </c>
      <c r="AT52" s="30">
        <v>16</v>
      </c>
      <c r="AU52" s="30">
        <v>116</v>
      </c>
      <c r="AV52" s="30">
        <v>10</v>
      </c>
      <c r="AW52" s="30">
        <v>22</v>
      </c>
      <c r="AX52" s="30">
        <v>64</v>
      </c>
      <c r="AY52" s="30">
        <v>0</v>
      </c>
      <c r="AZ52" s="30">
        <v>20</v>
      </c>
      <c r="BA52" s="30">
        <v>24</v>
      </c>
      <c r="BB52" s="30">
        <v>10</v>
      </c>
      <c r="BC52" s="30">
        <v>8</v>
      </c>
      <c r="BD52" s="30">
        <v>0</v>
      </c>
      <c r="BE52" s="30">
        <v>0</v>
      </c>
      <c r="BF52" s="30">
        <v>0</v>
      </c>
      <c r="BG52" s="30">
        <v>0</v>
      </c>
      <c r="BH52" s="30">
        <v>0</v>
      </c>
      <c r="BI52" s="30">
        <v>0</v>
      </c>
      <c r="BJ52" s="30">
        <v>0</v>
      </c>
      <c r="BK52" s="30">
        <v>0</v>
      </c>
      <c r="BL52" s="30">
        <v>0</v>
      </c>
      <c r="BM52" s="30">
        <v>0</v>
      </c>
      <c r="BN52" s="30">
        <v>0</v>
      </c>
      <c r="BO52" s="30">
        <v>0</v>
      </c>
      <c r="BP52" s="30">
        <v>0</v>
      </c>
      <c r="BQ52" s="30">
        <v>0</v>
      </c>
      <c r="BR52" s="30">
        <v>0</v>
      </c>
      <c r="BS52" s="30">
        <v>0</v>
      </c>
      <c r="BT52" s="30">
        <v>0</v>
      </c>
      <c r="BU52" s="30">
        <v>0</v>
      </c>
      <c r="BV52" s="30">
        <v>0</v>
      </c>
      <c r="BW52" s="30">
        <v>0</v>
      </c>
      <c r="BX52" s="30">
        <v>0</v>
      </c>
      <c r="BY52" s="30">
        <v>0</v>
      </c>
      <c r="BZ52" s="30">
        <v>0</v>
      </c>
      <c r="CA52" s="30">
        <v>0</v>
      </c>
      <c r="CB52" s="30">
        <v>264.31</v>
      </c>
      <c r="CC52" s="29">
        <f>SUM($CC$48:$CC$51)</f>
        <v>55.58</v>
      </c>
      <c r="CD52" s="27">
        <f>$I$52/$I$53*100</f>
        <v>7.8459145214670762</v>
      </c>
      <c r="CE52" s="27">
        <v>10</v>
      </c>
      <c r="CG52" s="27">
        <v>5.75</v>
      </c>
      <c r="CH52" s="27">
        <v>4.4400000000000004</v>
      </c>
      <c r="CI52" s="27">
        <v>5.09</v>
      </c>
      <c r="CJ52" s="27">
        <v>487.5</v>
      </c>
      <c r="CK52" s="27">
        <v>217.88</v>
      </c>
      <c r="CL52" s="27">
        <v>352.69</v>
      </c>
      <c r="CM52" s="27">
        <v>0.6</v>
      </c>
      <c r="CN52" s="27">
        <v>0.6</v>
      </c>
      <c r="CO52" s="27">
        <v>0.6</v>
      </c>
      <c r="CP52" s="27">
        <v>0</v>
      </c>
      <c r="CQ52" s="27">
        <v>0</v>
      </c>
    </row>
    <row r="53" spans="1:96" s="27" customFormat="1" ht="11.4" hidden="1">
      <c r="B53" s="28" t="s">
        <v>116</v>
      </c>
      <c r="C53" s="29"/>
      <c r="D53" s="29">
        <v>101.44</v>
      </c>
      <c r="E53" s="29">
        <v>48</v>
      </c>
      <c r="F53" s="29">
        <v>94.41</v>
      </c>
      <c r="G53" s="29">
        <v>21.32</v>
      </c>
      <c r="H53" s="29">
        <v>419.6</v>
      </c>
      <c r="I53" s="29">
        <v>2873.47</v>
      </c>
      <c r="J53" s="30">
        <v>37.1</v>
      </c>
      <c r="K53" s="30">
        <v>8.99</v>
      </c>
      <c r="L53" s="30">
        <v>0</v>
      </c>
      <c r="M53" s="30">
        <v>0</v>
      </c>
      <c r="N53" s="30">
        <v>146.77000000000001</v>
      </c>
      <c r="O53" s="30">
        <v>236.01</v>
      </c>
      <c r="P53" s="30">
        <v>36.82</v>
      </c>
      <c r="Q53" s="30">
        <v>0</v>
      </c>
      <c r="R53" s="30">
        <v>0</v>
      </c>
      <c r="S53" s="30">
        <v>6.34</v>
      </c>
      <c r="T53" s="30">
        <v>25.35</v>
      </c>
      <c r="U53" s="30">
        <v>3044.84</v>
      </c>
      <c r="V53" s="30">
        <v>3504.18</v>
      </c>
      <c r="W53" s="30">
        <v>717.57</v>
      </c>
      <c r="X53" s="30">
        <v>547.6</v>
      </c>
      <c r="Y53" s="30">
        <v>1484.58</v>
      </c>
      <c r="Z53" s="30">
        <v>28.7</v>
      </c>
      <c r="AA53" s="30">
        <v>409.99</v>
      </c>
      <c r="AB53" s="30">
        <v>18869.23</v>
      </c>
      <c r="AC53" s="30">
        <v>3861.56</v>
      </c>
      <c r="AD53" s="30">
        <v>11.91</v>
      </c>
      <c r="AE53" s="30">
        <v>1.59</v>
      </c>
      <c r="AF53" s="30">
        <v>1.68</v>
      </c>
      <c r="AG53" s="30">
        <v>16.52</v>
      </c>
      <c r="AH53" s="30">
        <v>46.04</v>
      </c>
      <c r="AI53" s="30">
        <v>103.16</v>
      </c>
      <c r="AJ53" s="30">
        <v>0.8</v>
      </c>
      <c r="AK53" s="30">
        <v>4900.2700000000004</v>
      </c>
      <c r="AL53" s="30">
        <v>4520.43</v>
      </c>
      <c r="AM53" s="30">
        <v>7757.25</v>
      </c>
      <c r="AN53" s="30">
        <v>6145.5</v>
      </c>
      <c r="AO53" s="30">
        <v>2285.9299999999998</v>
      </c>
      <c r="AP53" s="30">
        <v>3917.81</v>
      </c>
      <c r="AQ53" s="30">
        <v>1096.54</v>
      </c>
      <c r="AR53" s="30">
        <v>4791.6400000000003</v>
      </c>
      <c r="AS53" s="30">
        <v>3434.75</v>
      </c>
      <c r="AT53" s="30">
        <v>4471.01</v>
      </c>
      <c r="AU53" s="30">
        <v>5760.58</v>
      </c>
      <c r="AV53" s="30">
        <v>2176.23</v>
      </c>
      <c r="AW53" s="30">
        <v>2801.45</v>
      </c>
      <c r="AX53" s="30">
        <v>12971.88</v>
      </c>
      <c r="AY53" s="30">
        <v>20.41</v>
      </c>
      <c r="AZ53" s="30">
        <v>3478.89</v>
      </c>
      <c r="BA53" s="30">
        <v>3691.44</v>
      </c>
      <c r="BB53" s="30">
        <v>3485.95</v>
      </c>
      <c r="BC53" s="30">
        <v>1741.29</v>
      </c>
      <c r="BD53" s="30">
        <v>0.46</v>
      </c>
      <c r="BE53" s="30">
        <v>0.22</v>
      </c>
      <c r="BF53" s="30">
        <v>0.14000000000000001</v>
      </c>
      <c r="BG53" s="30">
        <v>0.33</v>
      </c>
      <c r="BH53" s="30">
        <v>0.36</v>
      </c>
      <c r="BI53" s="30">
        <v>1.52</v>
      </c>
      <c r="BJ53" s="30">
        <v>0.02</v>
      </c>
      <c r="BK53" s="30">
        <v>6.06</v>
      </c>
      <c r="BL53" s="30">
        <v>0.01</v>
      </c>
      <c r="BM53" s="30">
        <v>2.12</v>
      </c>
      <c r="BN53" s="30">
        <v>0.08</v>
      </c>
      <c r="BO53" s="30">
        <v>0.09</v>
      </c>
      <c r="BP53" s="30">
        <v>0</v>
      </c>
      <c r="BQ53" s="30">
        <v>0.28999999999999998</v>
      </c>
      <c r="BR53" s="30">
        <v>0.48</v>
      </c>
      <c r="BS53" s="30">
        <v>8.4600000000000009</v>
      </c>
      <c r="BT53" s="30">
        <v>0.02</v>
      </c>
      <c r="BU53" s="30">
        <v>0</v>
      </c>
      <c r="BV53" s="30">
        <v>10.63</v>
      </c>
      <c r="BW53" s="30">
        <v>0.26</v>
      </c>
      <c r="BX53" s="30">
        <v>0</v>
      </c>
      <c r="BY53" s="30">
        <v>0</v>
      </c>
      <c r="BZ53" s="30">
        <v>0</v>
      </c>
      <c r="CA53" s="30">
        <v>0</v>
      </c>
      <c r="CB53" s="30">
        <v>2718.73</v>
      </c>
      <c r="CC53" s="29">
        <v>429.99999999999994</v>
      </c>
      <c r="CE53" s="27">
        <v>3554.86</v>
      </c>
      <c r="CG53" s="27">
        <v>531.08000000000004</v>
      </c>
      <c r="CH53" s="27">
        <v>298.3</v>
      </c>
      <c r="CI53" s="27">
        <v>414.69</v>
      </c>
      <c r="CJ53" s="27">
        <v>18622.62</v>
      </c>
      <c r="CK53" s="27">
        <v>8321.93</v>
      </c>
      <c r="CL53" s="27">
        <v>13472.27</v>
      </c>
      <c r="CM53" s="27">
        <v>339.57</v>
      </c>
      <c r="CN53" s="27">
        <v>200.7</v>
      </c>
      <c r="CO53" s="27">
        <v>270.33999999999997</v>
      </c>
      <c r="CP53" s="27">
        <v>38.54</v>
      </c>
      <c r="CQ53" s="27">
        <v>6.54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117</v>
      </c>
      <c r="C55" s="16"/>
      <c r="D55" s="16">
        <v>15</v>
      </c>
      <c r="E55" s="16"/>
      <c r="F55" s="16">
        <v>31</v>
      </c>
      <c r="G55" s="16"/>
      <c r="H55" s="16">
        <v>55</v>
      </c>
      <c r="I55" s="16"/>
    </row>
    <row r="56" spans="1:96">
      <c r="A56" s="84" t="s">
        <v>152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31:XFD31"/>
    <mergeCell ref="A56:CC56"/>
    <mergeCell ref="CR8:CR9"/>
    <mergeCell ref="F8:G8"/>
    <mergeCell ref="H8:H9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1" t="s">
        <v>86</v>
      </c>
      <c r="C1" s="82"/>
      <c r="D1" s="83"/>
      <c r="E1" s="32" t="s">
        <v>120</v>
      </c>
      <c r="F1" s="33"/>
      <c r="I1" s="32" t="s">
        <v>121</v>
      </c>
      <c r="J1" s="34" t="s">
        <v>118</v>
      </c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133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134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135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136</v>
      </c>
      <c r="B11" s="58" t="s">
        <v>135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137</v>
      </c>
      <c r="B14" s="59" t="s">
        <v>138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139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140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141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142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143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144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145</v>
      </c>
      <c r="B23" s="58" t="s">
        <v>146</v>
      </c>
      <c r="C23" s="40"/>
      <c r="D23" s="41"/>
      <c r="E23" s="42"/>
      <c r="F23" s="43"/>
      <c r="G23" s="42"/>
      <c r="H23" s="42"/>
      <c r="I23" s="42"/>
      <c r="J23" s="44"/>
    </row>
    <row r="24" spans="1:10">
      <c r="A24" s="45"/>
      <c r="B24" s="70" t="s">
        <v>142</v>
      </c>
      <c r="C24" s="46"/>
      <c r="D24" s="47"/>
      <c r="E24" s="48"/>
      <c r="F24" s="49"/>
      <c r="G24" s="48"/>
      <c r="H24" s="48"/>
      <c r="I24" s="48"/>
      <c r="J24" s="50"/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147</v>
      </c>
      <c r="B27" s="39" t="s">
        <v>132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141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142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134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148</v>
      </c>
      <c r="B33" s="58" t="s">
        <v>149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146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142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135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45737.636018518519</v>
      </c>
      <c r="C1">
        <f>YEAR(Дата_Сост)</f>
        <v>2025</v>
      </c>
      <c r="D1">
        <f>MONTH(Дата_Сост)</f>
        <v>3</v>
      </c>
      <c r="E1">
        <f>DAY(Дата_Сост)</f>
        <v>21</v>
      </c>
    </row>
    <row r="2" spans="1:5">
      <c r="A2" t="s">
        <v>82</v>
      </c>
      <c r="B2" s="2">
        <v>45727.665937500002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25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21.03.2025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2025-03-12T02:56:33Z</dcterms:modified>
</cp:coreProperties>
</file>