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4.04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'04.04.2025'!$A$3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<sst xmlns="http://schemas.openxmlformats.org/spreadsheetml/2006/main" count="184" uniqueCount="153">
  <si>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</si>
  <si>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</si>
  <si>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</si>
  <si>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</si>
  <si>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</si>
  <si>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</si>
  <si>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</si>
  <si>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</si>
  <si>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</si>
  <si>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</si>
  <si>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</si>
  <si>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</si>
  <si>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</si>
  <si>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</si>
  <si>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</si>
  <si>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</si>
  <si>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</si>
  <si>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</si>
  <si>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</si>
  <si>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</si>
  <si>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</si>
  <si>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</si>
  <si>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</si>
  <si>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</si>
  <si>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</si>
  <si>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</si>
  <si>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</si>
  <si>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</si>
  <si>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</si>
  <si>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</si>
  <si>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</si>
  <si>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</si>
  <si>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</si>
  <si>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</si>
  <si>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</si>
  <si>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</si>
  <si>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</si>
  <si>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</si>
  <si>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</si>
  <si>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</si>
  <si>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</si>
  <si>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</si>
  <si>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</si>
  <si>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</si>
  <si>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</si>
  <si>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</si>
  <si>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</si>
  <si>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</si>
  <si>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</si>
  <si>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</si>
  <si>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</si>
  <si>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</si>
  <si>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</si>
  <si>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</si>
  <si>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</si>
  <si>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</si>
  <si>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</si>
  <si>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</si>
  <si>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</si>
  <si>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</si>
  <si>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</si>
  <si>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</si>
  <si>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</si>
  <si>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</si>
  <si>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</si>
  <si>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</si>
  <si>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</si>
  <si>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</si>
  <si>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</si>
  <si>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</si>
  <si>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</si>
  <si>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</si>
  <si>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</si>
  <si>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</si>
  <si>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</si>
  <si>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</si>
  <si>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</si>
  <si>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</si>
  <si>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</si>
  <si>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</si>
  <si>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</si>
  <si>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</si>
  <si>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</si>
  <si>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</si>
  <si>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</si>
  <si>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</si>
  <si>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</si>
  <si>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</si>
  <si>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</si>
  <si>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</si>
  <si>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</si>
  <si>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</si>
  <si>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</si>
  <si>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Яйцо отварное</t>
  </si>
  <si>
    <t>Хлеб пшеничный</t>
  </si>
  <si>
    <t>Чай (вариант 1)</t>
  </si>
  <si>
    <t>Итого за 'Завтрак с 7 до 11 лет'</t>
  </si>
  <si>
    <t>Обед  с 7 до 11 лет</t>
  </si>
  <si>
    <t>Кукуруза консервированная порционно цельными зернами</t>
  </si>
  <si>
    <t>Суп картофельный с бобовыми</t>
  </si>
  <si>
    <t>Каша гречневая рассыпчатая</t>
  </si>
  <si>
    <t>Мясо тушеное из свинины</t>
  </si>
  <si>
    <t>Хлеб ржаной</t>
  </si>
  <si>
    <t>Чай  "Цитрусовый заряд" с апельсином</t>
  </si>
  <si>
    <t>Итого за 'Обед  с 7 до 11 лет'</t>
  </si>
  <si>
    <t>Полдник</t>
  </si>
  <si>
    <t>Батончик вафельный "Беби -Фокс" ин/уп. 18гр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</si>
  <si>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</si>
  <si>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</si>
  <si>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</si>
  <si>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</si>
  <si>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</si>
  <si>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</si>
  <si>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</si>
  <si>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</si>
  <si>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</si>
  <si>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</si>
  <si>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04.04.2025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</si>
  <si>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</si>
  <si>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</si>
  <si>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</si>
  <si>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</si>
  <si>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</si>
  <si>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</si>
  <si>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</si>
  <si>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</si>
  <si>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</si>
  <si>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</si>
  <si>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</si>
  <si>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</si>
  <si>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</si>
  <si>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</si>
  <si>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</si>
  <si>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</si>
  <si>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</si>
  <si>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</si>
  <si>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</si>
  <si>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</si>
  <si>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</si>
  <si>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</si>
  <si>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</si>
  <si>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</si>
  <si>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</si>
  <si>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</si>
  <si>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</si>
  <si>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</si>
  <si>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</si>
  <si>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</si>
  <si>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</si>
  <si>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5</t>
  </si>
  <si>
    <t>Согласовано
Директор школы  № _______________</t>
  </si>
  <si>
    <t>Итого сумма с 7 до 11 лет      200,00</t>
  </si>
  <si>
    <t>Итого сумма с 12 и старше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</si>
</sst>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1" workbookViewId="0">
      <selection activeCell="A53" sqref="A53:CC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6640625" style="16" customWidth="1"/>
    <col min="82" max="95" width="8.88671875" style="3" hidden="1" customWidth="1"/>
    <col min="96" max="96" width="11.664062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7" t="s">
        <v>150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</row>
    <row r="2" spans="1:96" s="1" customFormat="1" ht="20.25" customHeight="1">
      <c r="A2" s="78" t="str">
        <f>"МЕНЮ НА " &amp; Dop!E1 &amp; "." &amp;Dop!D1 &amp; "." &amp; Dop!C1 &amp; "г."</f>
        <v>МЕНЮ НА 4.4.2025г.</v>
      </c>
      <c r="B2" s="78"/>
      <c r="C2" s="78"/>
      <c r="D2" s="78"/>
      <c r="E2" s="78"/>
      <c r="F2" s="78"/>
      <c r="G2" s="78"/>
      <c r="H2" s="78"/>
      <c r="I2" s="78"/>
    </row>
    <row r="3" spans="1:96" s="6" customFormat="1">
      <c r="A3" s="4"/>
      <c r="B3" s="4" t="str">
        <f>"4 апреля 2025 г."</f>
        <v>4 апреля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9" t="s">
        <v>75</v>
      </c>
      <c r="B8" s="76" t="s">
        <v>0</v>
      </c>
      <c r="C8" s="76" t="s">
        <v>6</v>
      </c>
      <c r="D8" s="76" t="s">
        <v>2</v>
      </c>
      <c r="E8" s="76"/>
      <c r="F8" s="76" t="s">
        <v>8</v>
      </c>
      <c r="G8" s="76"/>
      <c r="H8" s="76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88</v>
      </c>
      <c r="CR8" s="74" t="s">
        <v>87</v>
      </c>
    </row>
    <row r="9" spans="1:96" ht="21.6" customHeight="1">
      <c r="A9" s="80"/>
      <c r="B9" s="76"/>
      <c r="C9" s="76"/>
      <c r="D9" s="10" t="s">
        <v>1</v>
      </c>
      <c r="E9" s="10" t="s">
        <v>3</v>
      </c>
      <c r="F9" s="10" t="s">
        <v>1</v>
      </c>
      <c r="G9" s="10" t="s">
        <v>4</v>
      </c>
      <c r="H9" s="76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91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92</v>
      </c>
      <c r="C11" s="25" t="str">
        <f>"210"</f>
        <v>210</v>
      </c>
      <c r="D11" s="25">
        <v>6.47</v>
      </c>
      <c r="E11" s="25">
        <v>3.04</v>
      </c>
      <c r="F11" s="25">
        <v>8.09</v>
      </c>
      <c r="G11" s="25">
        <v>0.82</v>
      </c>
      <c r="H11" s="25">
        <v>35.44</v>
      </c>
      <c r="I11" s="25">
        <v>238.72410215836376</v>
      </c>
      <c r="J11" s="26">
        <v>4.79</v>
      </c>
      <c r="K11" s="26">
        <v>0.12</v>
      </c>
      <c r="L11" s="26">
        <v>0</v>
      </c>
      <c r="M11" s="26">
        <v>0</v>
      </c>
      <c r="N11" s="26">
        <v>10.39</v>
      </c>
      <c r="O11" s="26">
        <v>23.89</v>
      </c>
      <c r="P11" s="26">
        <v>1.17</v>
      </c>
      <c r="Q11" s="26">
        <v>0</v>
      </c>
      <c r="R11" s="26">
        <v>0</v>
      </c>
      <c r="S11" s="26">
        <v>0.11</v>
      </c>
      <c r="T11" s="26">
        <v>1.1599999999999999</v>
      </c>
      <c r="U11" s="26">
        <v>57.09</v>
      </c>
      <c r="V11" s="26">
        <v>213.3</v>
      </c>
      <c r="W11" s="26">
        <v>130.97</v>
      </c>
      <c r="X11" s="26">
        <v>37.94</v>
      </c>
      <c r="Y11" s="26">
        <v>157.15</v>
      </c>
      <c r="Z11" s="26">
        <v>0.82</v>
      </c>
      <c r="AA11" s="26">
        <v>42.93</v>
      </c>
      <c r="AB11" s="26">
        <v>29.55</v>
      </c>
      <c r="AC11" s="26">
        <v>48.39</v>
      </c>
      <c r="AD11" s="26">
        <v>0.18</v>
      </c>
      <c r="AE11" s="26">
        <v>0.12</v>
      </c>
      <c r="AF11" s="26">
        <v>0.16</v>
      </c>
      <c r="AG11" s="26">
        <v>0.6</v>
      </c>
      <c r="AH11" s="26">
        <v>2.34</v>
      </c>
      <c r="AI11" s="26">
        <v>0.55000000000000004</v>
      </c>
      <c r="AJ11" s="26">
        <v>0</v>
      </c>
      <c r="AK11" s="26">
        <v>332.49</v>
      </c>
      <c r="AL11" s="26">
        <v>307.92</v>
      </c>
      <c r="AM11" s="26">
        <v>696.61</v>
      </c>
      <c r="AN11" s="26">
        <v>331.55</v>
      </c>
      <c r="AO11" s="26">
        <v>162.47999999999999</v>
      </c>
      <c r="AP11" s="26">
        <v>255.73</v>
      </c>
      <c r="AQ11" s="26">
        <v>98.95</v>
      </c>
      <c r="AR11" s="26">
        <v>328.94</v>
      </c>
      <c r="AS11" s="26">
        <v>279.99</v>
      </c>
      <c r="AT11" s="26">
        <v>168.4</v>
      </c>
      <c r="AU11" s="26">
        <v>220</v>
      </c>
      <c r="AV11" s="26">
        <v>81.290000000000006</v>
      </c>
      <c r="AW11" s="26">
        <v>112.76</v>
      </c>
      <c r="AX11" s="26">
        <v>645.19000000000005</v>
      </c>
      <c r="AY11" s="26">
        <v>0</v>
      </c>
      <c r="AZ11" s="26">
        <v>217.91</v>
      </c>
      <c r="BA11" s="26">
        <v>196.18</v>
      </c>
      <c r="BB11" s="26">
        <v>321.33999999999997</v>
      </c>
      <c r="BC11" s="26">
        <v>85.5</v>
      </c>
      <c r="BD11" s="26">
        <v>0.15</v>
      </c>
      <c r="BE11" s="26">
        <v>7.0000000000000007E-2</v>
      </c>
      <c r="BF11" s="26">
        <v>0.04</v>
      </c>
      <c r="BG11" s="26">
        <v>0.08</v>
      </c>
      <c r="BH11" s="26">
        <v>0.09</v>
      </c>
      <c r="BI11" s="26">
        <v>0.44</v>
      </c>
      <c r="BJ11" s="26">
        <v>0</v>
      </c>
      <c r="BK11" s="26">
        <v>1.28</v>
      </c>
      <c r="BL11" s="26">
        <v>0</v>
      </c>
      <c r="BM11" s="26">
        <v>0.39</v>
      </c>
      <c r="BN11" s="26">
        <v>0</v>
      </c>
      <c r="BO11" s="26">
        <v>0</v>
      </c>
      <c r="BP11" s="26">
        <v>0</v>
      </c>
      <c r="BQ11" s="26">
        <v>0.08</v>
      </c>
      <c r="BR11" s="26">
        <v>0.13</v>
      </c>
      <c r="BS11" s="26">
        <v>1.1399999999999999</v>
      </c>
      <c r="BT11" s="26">
        <v>0</v>
      </c>
      <c r="BU11" s="26">
        <v>0</v>
      </c>
      <c r="BV11" s="26">
        <v>0.45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99.85</v>
      </c>
      <c r="CC11" s="25">
        <v>28.31</v>
      </c>
      <c r="CE11" s="23">
        <v>47.86</v>
      </c>
      <c r="CG11" s="23">
        <v>7.95</v>
      </c>
      <c r="CH11" s="23">
        <v>2.67</v>
      </c>
      <c r="CI11" s="23">
        <v>5.31</v>
      </c>
      <c r="CJ11" s="23">
        <v>1577.42</v>
      </c>
      <c r="CK11" s="23">
        <v>719.15</v>
      </c>
      <c r="CL11" s="23">
        <v>1148.28</v>
      </c>
      <c r="CM11" s="23">
        <v>13.86</v>
      </c>
      <c r="CN11" s="23">
        <v>4.8099999999999996</v>
      </c>
      <c r="CO11" s="23">
        <v>9.34</v>
      </c>
      <c r="CP11" s="23">
        <v>5.1100000000000003</v>
      </c>
      <c r="CQ11" s="23">
        <v>0</v>
      </c>
      <c r="CR11" s="23">
        <v>17.16</v>
      </c>
    </row>
    <row r="12" spans="1:96" s="23" customFormat="1">
      <c r="A12" s="23" t="str">
        <f>"1/6"</f>
        <v>1/6</v>
      </c>
      <c r="B12" s="24" t="s">
        <v>93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17.329999999999998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10.5</v>
      </c>
    </row>
    <row r="13" spans="1:96" s="23" customFormat="1">
      <c r="A13" s="23" t="str">
        <f>"2"</f>
        <v>2</v>
      </c>
      <c r="B13" s="24" t="s">
        <v>94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111.95049999999998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3.6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3</v>
      </c>
    </row>
    <row r="14" spans="1:96" s="19" customFormat="1">
      <c r="A14" s="19" t="str">
        <f>"27/10"</f>
        <v>27/10</v>
      </c>
      <c r="B14" s="20" t="s">
        <v>95</v>
      </c>
      <c r="C14" s="21" t="str">
        <f>"200"</f>
        <v>200</v>
      </c>
      <c r="D14" s="21">
        <v>0.1</v>
      </c>
      <c r="E14" s="21">
        <v>0</v>
      </c>
      <c r="F14" s="21">
        <v>0.02</v>
      </c>
      <c r="G14" s="21">
        <v>0.02</v>
      </c>
      <c r="H14" s="21">
        <v>5.94</v>
      </c>
      <c r="I14" s="21">
        <v>23.095202</v>
      </c>
      <c r="J14" s="22">
        <v>0</v>
      </c>
      <c r="K14" s="22">
        <v>0</v>
      </c>
      <c r="L14" s="22">
        <v>0</v>
      </c>
      <c r="M14" s="22">
        <v>0</v>
      </c>
      <c r="N14" s="22">
        <v>5.89</v>
      </c>
      <c r="O14" s="22">
        <v>0</v>
      </c>
      <c r="P14" s="22">
        <v>0.05</v>
      </c>
      <c r="Q14" s="22">
        <v>0</v>
      </c>
      <c r="R14" s="22">
        <v>0</v>
      </c>
      <c r="S14" s="22">
        <v>0</v>
      </c>
      <c r="T14" s="22">
        <v>0.03</v>
      </c>
      <c r="U14" s="22">
        <v>0.06</v>
      </c>
      <c r="V14" s="22">
        <v>0.18</v>
      </c>
      <c r="W14" s="22">
        <v>0.17</v>
      </c>
      <c r="X14" s="22">
        <v>0</v>
      </c>
      <c r="Y14" s="22">
        <v>0</v>
      </c>
      <c r="Z14" s="22">
        <v>0.02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200.05</v>
      </c>
      <c r="CC14" s="21">
        <v>1.1499999999999999</v>
      </c>
      <c r="CE14" s="19">
        <v>0</v>
      </c>
      <c r="CG14" s="19">
        <v>0.54</v>
      </c>
      <c r="CH14" s="19">
        <v>0.54</v>
      </c>
      <c r="CI14" s="19">
        <v>0.54</v>
      </c>
      <c r="CJ14" s="19">
        <v>54</v>
      </c>
      <c r="CK14" s="19">
        <v>22.14</v>
      </c>
      <c r="CL14" s="19">
        <v>38.07</v>
      </c>
      <c r="CM14" s="19">
        <v>5.89</v>
      </c>
      <c r="CN14" s="19">
        <v>3.46</v>
      </c>
      <c r="CO14" s="19">
        <v>4.67</v>
      </c>
      <c r="CP14" s="19">
        <v>6</v>
      </c>
      <c r="CQ14" s="19">
        <v>0</v>
      </c>
      <c r="CR14" s="19">
        <v>0.7</v>
      </c>
    </row>
    <row r="15" spans="1:96" s="27" customFormat="1" ht="11.4">
      <c r="B15" s="28" t="s">
        <v>96</v>
      </c>
      <c r="C15" s="29"/>
      <c r="D15" s="29">
        <v>14.96</v>
      </c>
      <c r="E15" s="29">
        <v>8.1199999999999992</v>
      </c>
      <c r="F15" s="29">
        <v>13.04</v>
      </c>
      <c r="G15" s="29">
        <v>1.18</v>
      </c>
      <c r="H15" s="29">
        <v>65.11</v>
      </c>
      <c r="I15" s="29">
        <v>436.55</v>
      </c>
      <c r="J15" s="30">
        <v>5.99</v>
      </c>
      <c r="K15" s="30">
        <v>0.12</v>
      </c>
      <c r="L15" s="30">
        <v>0</v>
      </c>
      <c r="M15" s="30">
        <v>0</v>
      </c>
      <c r="N15" s="30">
        <v>17.11</v>
      </c>
      <c r="O15" s="30">
        <v>46.69</v>
      </c>
      <c r="P15" s="30">
        <v>1.32</v>
      </c>
      <c r="Q15" s="30">
        <v>0</v>
      </c>
      <c r="R15" s="30">
        <v>0</v>
      </c>
      <c r="S15" s="30">
        <v>0.11</v>
      </c>
      <c r="T15" s="30">
        <v>2.4900000000000002</v>
      </c>
      <c r="U15" s="30">
        <v>110.75</v>
      </c>
      <c r="V15" s="30">
        <v>269.48</v>
      </c>
      <c r="W15" s="30">
        <v>153.13999999999999</v>
      </c>
      <c r="X15" s="30">
        <v>42.74</v>
      </c>
      <c r="Y15" s="30">
        <v>233.95</v>
      </c>
      <c r="Z15" s="30">
        <v>1.84</v>
      </c>
      <c r="AA15" s="30">
        <v>142.93</v>
      </c>
      <c r="AB15" s="30">
        <v>53.55</v>
      </c>
      <c r="AC15" s="30">
        <v>152.38999999999999</v>
      </c>
      <c r="AD15" s="30">
        <v>0.42</v>
      </c>
      <c r="AE15" s="30">
        <v>0.15</v>
      </c>
      <c r="AF15" s="30">
        <v>0.34</v>
      </c>
      <c r="AG15" s="30">
        <v>0.68</v>
      </c>
      <c r="AH15" s="30">
        <v>3.78</v>
      </c>
      <c r="AI15" s="30">
        <v>0.55000000000000004</v>
      </c>
      <c r="AJ15" s="30">
        <v>0</v>
      </c>
      <c r="AK15" s="30">
        <v>800.94</v>
      </c>
      <c r="AL15" s="30">
        <v>712.89</v>
      </c>
      <c r="AM15" s="30">
        <v>1383.48</v>
      </c>
      <c r="AN15" s="30">
        <v>777.14</v>
      </c>
      <c r="AO15" s="30">
        <v>382.1</v>
      </c>
      <c r="AP15" s="30">
        <v>599.78</v>
      </c>
      <c r="AQ15" s="30">
        <v>218.4</v>
      </c>
      <c r="AR15" s="30">
        <v>770.7</v>
      </c>
      <c r="AS15" s="30">
        <v>676.22</v>
      </c>
      <c r="AT15" s="30">
        <v>639.79999999999995</v>
      </c>
      <c r="AU15" s="30">
        <v>840.8</v>
      </c>
      <c r="AV15" s="30">
        <v>285.14999999999998</v>
      </c>
      <c r="AW15" s="30">
        <v>399.22</v>
      </c>
      <c r="AX15" s="30">
        <v>2358.37</v>
      </c>
      <c r="AY15" s="30">
        <v>5.6</v>
      </c>
      <c r="AZ15" s="30">
        <v>703.43</v>
      </c>
      <c r="BA15" s="30">
        <v>709.63</v>
      </c>
      <c r="BB15" s="30">
        <v>606.14</v>
      </c>
      <c r="BC15" s="30">
        <v>277.52</v>
      </c>
      <c r="BD15" s="30">
        <v>0.15</v>
      </c>
      <c r="BE15" s="30">
        <v>7.0000000000000007E-2</v>
      </c>
      <c r="BF15" s="30">
        <v>0.04</v>
      </c>
      <c r="BG15" s="30">
        <v>0.08</v>
      </c>
      <c r="BH15" s="30">
        <v>0.09</v>
      </c>
      <c r="BI15" s="30">
        <v>0.44</v>
      </c>
      <c r="BJ15" s="30">
        <v>0</v>
      </c>
      <c r="BK15" s="30">
        <v>1.32</v>
      </c>
      <c r="BL15" s="30">
        <v>0</v>
      </c>
      <c r="BM15" s="30">
        <v>0.39</v>
      </c>
      <c r="BN15" s="30">
        <v>0</v>
      </c>
      <c r="BO15" s="30">
        <v>0</v>
      </c>
      <c r="BP15" s="30">
        <v>0</v>
      </c>
      <c r="BQ15" s="30">
        <v>0.08</v>
      </c>
      <c r="BR15" s="30">
        <v>0.13</v>
      </c>
      <c r="BS15" s="30">
        <v>1.17</v>
      </c>
      <c r="BT15" s="30">
        <v>0</v>
      </c>
      <c r="BU15" s="30">
        <v>0</v>
      </c>
      <c r="BV15" s="30">
        <v>0.59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349.08</v>
      </c>
      <c r="CC15" s="29">
        <f>SUM($CC$10:$CC$14)</f>
        <v>50.39</v>
      </c>
      <c r="CD15" s="27">
        <f>$I$15/$I$49*100</f>
        <v>14.000109037614768</v>
      </c>
      <c r="CE15" s="27">
        <v>151.86000000000001</v>
      </c>
      <c r="CG15" s="27">
        <v>14.14</v>
      </c>
      <c r="CH15" s="27">
        <v>7.96</v>
      </c>
      <c r="CI15" s="27">
        <v>11.05</v>
      </c>
      <c r="CJ15" s="27">
        <v>2880.24</v>
      </c>
      <c r="CK15" s="27">
        <v>1427.85</v>
      </c>
      <c r="CL15" s="27">
        <v>2154.0500000000002</v>
      </c>
      <c r="CM15" s="27">
        <v>25.76</v>
      </c>
      <c r="CN15" s="27">
        <v>13.53</v>
      </c>
      <c r="CO15" s="27">
        <v>19.64</v>
      </c>
      <c r="CP15" s="27">
        <v>11.11</v>
      </c>
      <c r="CQ15" s="27">
        <v>0</v>
      </c>
    </row>
    <row r="16" spans="1:96">
      <c r="B16" s="18" t="s">
        <v>97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"10/1"</f>
        <v>10/1</v>
      </c>
      <c r="B17" s="24" t="s">
        <v>98</v>
      </c>
      <c r="C17" s="25" t="str">
        <f>"60"</f>
        <v>60</v>
      </c>
      <c r="D17" s="25">
        <v>1.29</v>
      </c>
      <c r="E17" s="25">
        <v>0</v>
      </c>
      <c r="F17" s="25">
        <v>0.24</v>
      </c>
      <c r="G17" s="25">
        <v>0.24</v>
      </c>
      <c r="H17" s="25">
        <v>6.88</v>
      </c>
      <c r="I17" s="25">
        <v>34.545000000000002</v>
      </c>
      <c r="J17" s="26">
        <v>0</v>
      </c>
      <c r="K17" s="26">
        <v>0</v>
      </c>
      <c r="L17" s="26">
        <v>0</v>
      </c>
      <c r="M17" s="26">
        <v>0</v>
      </c>
      <c r="N17" s="26">
        <v>1.1200000000000001</v>
      </c>
      <c r="O17" s="26">
        <v>5.47</v>
      </c>
      <c r="P17" s="26">
        <v>0.28999999999999998</v>
      </c>
      <c r="Q17" s="26">
        <v>0</v>
      </c>
      <c r="R17" s="26">
        <v>0</v>
      </c>
      <c r="S17" s="26">
        <v>0</v>
      </c>
      <c r="T17" s="26">
        <v>0.82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52.2</v>
      </c>
      <c r="CC17" s="25">
        <v>40.21</v>
      </c>
      <c r="CE17" s="23">
        <v>0</v>
      </c>
      <c r="CG17" s="23">
        <v>4.8</v>
      </c>
      <c r="CH17" s="23">
        <v>1.2</v>
      </c>
      <c r="CI17" s="23">
        <v>3</v>
      </c>
      <c r="CJ17" s="23">
        <v>120</v>
      </c>
      <c r="CK17" s="23">
        <v>54.6</v>
      </c>
      <c r="CL17" s="23">
        <v>87.3</v>
      </c>
      <c r="CM17" s="23">
        <v>18</v>
      </c>
      <c r="CN17" s="23">
        <v>12</v>
      </c>
      <c r="CO17" s="23">
        <v>15</v>
      </c>
      <c r="CP17" s="23">
        <v>0</v>
      </c>
      <c r="CQ17" s="23">
        <v>0</v>
      </c>
      <c r="CR17" s="23">
        <v>24.37</v>
      </c>
    </row>
    <row r="18" spans="1:96" s="23" customFormat="1">
      <c r="A18" s="23" t="str">
        <f>"16/2"</f>
        <v>16/2</v>
      </c>
      <c r="B18" s="24" t="s">
        <v>99</v>
      </c>
      <c r="C18" s="25" t="str">
        <f>"200"</f>
        <v>200</v>
      </c>
      <c r="D18" s="25">
        <v>4.7</v>
      </c>
      <c r="E18" s="25">
        <v>0</v>
      </c>
      <c r="F18" s="25">
        <v>4.38</v>
      </c>
      <c r="G18" s="25">
        <v>4.38</v>
      </c>
      <c r="H18" s="25">
        <v>18.25</v>
      </c>
      <c r="I18" s="25">
        <v>127.53950799999997</v>
      </c>
      <c r="J18" s="26">
        <v>0.57999999999999996</v>
      </c>
      <c r="K18" s="26">
        <v>2.6</v>
      </c>
      <c r="L18" s="26">
        <v>0</v>
      </c>
      <c r="M18" s="26">
        <v>0</v>
      </c>
      <c r="N18" s="26">
        <v>1.81</v>
      </c>
      <c r="O18" s="26">
        <v>13.93</v>
      </c>
      <c r="P18" s="26">
        <v>2.52</v>
      </c>
      <c r="Q18" s="26">
        <v>0</v>
      </c>
      <c r="R18" s="26">
        <v>0</v>
      </c>
      <c r="S18" s="26">
        <v>0.12</v>
      </c>
      <c r="T18" s="26">
        <v>1.84</v>
      </c>
      <c r="U18" s="26">
        <v>313.64999999999998</v>
      </c>
      <c r="V18" s="26">
        <v>410.88</v>
      </c>
      <c r="W18" s="26">
        <v>23.92</v>
      </c>
      <c r="X18" s="26">
        <v>25.53</v>
      </c>
      <c r="Y18" s="26">
        <v>65.55</v>
      </c>
      <c r="Z18" s="26">
        <v>1.61</v>
      </c>
      <c r="AA18" s="26">
        <v>0</v>
      </c>
      <c r="AB18" s="26">
        <v>10.44</v>
      </c>
      <c r="AC18" s="26">
        <v>1.82</v>
      </c>
      <c r="AD18" s="26">
        <v>1.91</v>
      </c>
      <c r="AE18" s="26">
        <v>0.18</v>
      </c>
      <c r="AF18" s="26">
        <v>0.06</v>
      </c>
      <c r="AG18" s="26">
        <v>0.89</v>
      </c>
      <c r="AH18" s="26">
        <v>2.09</v>
      </c>
      <c r="AI18" s="26">
        <v>4.32</v>
      </c>
      <c r="AJ18" s="26">
        <v>0</v>
      </c>
      <c r="AK18" s="26">
        <v>170.62</v>
      </c>
      <c r="AL18" s="26">
        <v>190.52</v>
      </c>
      <c r="AM18" s="26">
        <v>283.22000000000003</v>
      </c>
      <c r="AN18" s="26">
        <v>272.44</v>
      </c>
      <c r="AO18" s="26">
        <v>37.04</v>
      </c>
      <c r="AP18" s="26">
        <v>151.31</v>
      </c>
      <c r="AQ18" s="26">
        <v>50.57</v>
      </c>
      <c r="AR18" s="26">
        <v>178.46</v>
      </c>
      <c r="AS18" s="26">
        <v>171.11</v>
      </c>
      <c r="AT18" s="26">
        <v>331.8</v>
      </c>
      <c r="AU18" s="26">
        <v>383.5</v>
      </c>
      <c r="AV18" s="26">
        <v>79</v>
      </c>
      <c r="AW18" s="26">
        <v>169.05</v>
      </c>
      <c r="AX18" s="26">
        <v>605.34</v>
      </c>
      <c r="AY18" s="26">
        <v>0</v>
      </c>
      <c r="AZ18" s="26">
        <v>118.19</v>
      </c>
      <c r="BA18" s="26">
        <v>144.47</v>
      </c>
      <c r="BB18" s="26">
        <v>122.89</v>
      </c>
      <c r="BC18" s="26">
        <v>45.57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0.31</v>
      </c>
      <c r="BL18" s="26">
        <v>0</v>
      </c>
      <c r="BM18" s="26">
        <v>0.23</v>
      </c>
      <c r="BN18" s="26">
        <v>0.01</v>
      </c>
      <c r="BO18" s="26">
        <v>0.03</v>
      </c>
      <c r="BP18" s="26">
        <v>0</v>
      </c>
      <c r="BQ18" s="26">
        <v>0</v>
      </c>
      <c r="BR18" s="26">
        <v>0</v>
      </c>
      <c r="BS18" s="26">
        <v>1.07</v>
      </c>
      <c r="BT18" s="26">
        <v>0</v>
      </c>
      <c r="BU18" s="26">
        <v>0</v>
      </c>
      <c r="BV18" s="26">
        <v>2.5</v>
      </c>
      <c r="BW18" s="26">
        <v>0.02</v>
      </c>
      <c r="BX18" s="26">
        <v>0</v>
      </c>
      <c r="BY18" s="26">
        <v>0</v>
      </c>
      <c r="BZ18" s="26">
        <v>0</v>
      </c>
      <c r="CA18" s="26">
        <v>0</v>
      </c>
      <c r="CB18" s="26">
        <v>184.43</v>
      </c>
      <c r="CC18" s="25">
        <v>11.63</v>
      </c>
      <c r="CE18" s="23">
        <v>1.74</v>
      </c>
      <c r="CG18" s="23">
        <v>39.54</v>
      </c>
      <c r="CH18" s="23">
        <v>21.82</v>
      </c>
      <c r="CI18" s="23">
        <v>30.68</v>
      </c>
      <c r="CJ18" s="23">
        <v>1108.26</v>
      </c>
      <c r="CK18" s="23">
        <v>601.46</v>
      </c>
      <c r="CL18" s="23">
        <v>854.86</v>
      </c>
      <c r="CM18" s="23">
        <v>44.4</v>
      </c>
      <c r="CN18" s="23">
        <v>22.65</v>
      </c>
      <c r="CO18" s="23">
        <v>33.53</v>
      </c>
      <c r="CP18" s="23">
        <v>0</v>
      </c>
      <c r="CQ18" s="23">
        <v>0.8</v>
      </c>
      <c r="CR18" s="23">
        <v>7.05</v>
      </c>
    </row>
    <row r="19" spans="1:96" s="23" customFormat="1">
      <c r="A19" s="23" t="str">
        <f>"39/3"</f>
        <v>39/3</v>
      </c>
      <c r="B19" s="24" t="s">
        <v>100</v>
      </c>
      <c r="C19" s="25" t="str">
        <f>"150"</f>
        <v>150</v>
      </c>
      <c r="D19" s="25">
        <v>6.58</v>
      </c>
      <c r="E19" s="25">
        <v>0</v>
      </c>
      <c r="F19" s="25">
        <v>1.72</v>
      </c>
      <c r="G19" s="25">
        <v>1.72</v>
      </c>
      <c r="H19" s="25">
        <v>34.47</v>
      </c>
      <c r="I19" s="25">
        <v>170.91364949999999</v>
      </c>
      <c r="J19" s="26">
        <v>0.32</v>
      </c>
      <c r="K19" s="26">
        <v>0</v>
      </c>
      <c r="L19" s="26">
        <v>0</v>
      </c>
      <c r="M19" s="26">
        <v>0</v>
      </c>
      <c r="N19" s="26">
        <v>0.73</v>
      </c>
      <c r="O19" s="26">
        <v>28.03</v>
      </c>
      <c r="P19" s="26">
        <v>5.72</v>
      </c>
      <c r="Q19" s="26">
        <v>0</v>
      </c>
      <c r="R19" s="26">
        <v>0</v>
      </c>
      <c r="S19" s="26">
        <v>0</v>
      </c>
      <c r="T19" s="26">
        <v>1.65</v>
      </c>
      <c r="U19" s="26">
        <v>289</v>
      </c>
      <c r="V19" s="26">
        <v>200.39</v>
      </c>
      <c r="W19" s="26">
        <v>13.01</v>
      </c>
      <c r="X19" s="26">
        <v>101.33</v>
      </c>
      <c r="Y19" s="26">
        <v>148.1</v>
      </c>
      <c r="Z19" s="26">
        <v>3.48</v>
      </c>
      <c r="AA19" s="26">
        <v>0</v>
      </c>
      <c r="AB19" s="26">
        <v>4.79</v>
      </c>
      <c r="AC19" s="26">
        <v>1.07</v>
      </c>
      <c r="AD19" s="26">
        <v>0.43</v>
      </c>
      <c r="AE19" s="26">
        <v>0.19</v>
      </c>
      <c r="AF19" s="26">
        <v>0.1</v>
      </c>
      <c r="AG19" s="26">
        <v>1.9</v>
      </c>
      <c r="AH19" s="26">
        <v>3.83</v>
      </c>
      <c r="AI19" s="26">
        <v>0</v>
      </c>
      <c r="AJ19" s="26">
        <v>0</v>
      </c>
      <c r="AK19" s="26">
        <v>307.89</v>
      </c>
      <c r="AL19" s="26">
        <v>240.05</v>
      </c>
      <c r="AM19" s="26">
        <v>388.78</v>
      </c>
      <c r="AN19" s="26">
        <v>276.58</v>
      </c>
      <c r="AO19" s="26">
        <v>166.99</v>
      </c>
      <c r="AP19" s="26">
        <v>208.74</v>
      </c>
      <c r="AQ19" s="26">
        <v>93.93</v>
      </c>
      <c r="AR19" s="26">
        <v>308.94</v>
      </c>
      <c r="AS19" s="26">
        <v>302.67</v>
      </c>
      <c r="AT19" s="26">
        <v>584.47</v>
      </c>
      <c r="AU19" s="26">
        <v>575.08000000000004</v>
      </c>
      <c r="AV19" s="26">
        <v>156.56</v>
      </c>
      <c r="AW19" s="26">
        <v>375.73</v>
      </c>
      <c r="AX19" s="26">
        <v>1179.3800000000001</v>
      </c>
      <c r="AY19" s="26">
        <v>0</v>
      </c>
      <c r="AZ19" s="26">
        <v>260.93</v>
      </c>
      <c r="BA19" s="26">
        <v>316.24</v>
      </c>
      <c r="BB19" s="26">
        <v>224.4</v>
      </c>
      <c r="BC19" s="26">
        <v>172.21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0.01</v>
      </c>
      <c r="BJ19" s="26">
        <v>0</v>
      </c>
      <c r="BK19" s="26">
        <v>0.28000000000000003</v>
      </c>
      <c r="BL19" s="26">
        <v>0</v>
      </c>
      <c r="BM19" s="26">
        <v>0.02</v>
      </c>
      <c r="BN19" s="26">
        <v>0.01</v>
      </c>
      <c r="BO19" s="26">
        <v>0</v>
      </c>
      <c r="BP19" s="26">
        <v>0</v>
      </c>
      <c r="BQ19" s="26">
        <v>0</v>
      </c>
      <c r="BR19" s="26">
        <v>0.01</v>
      </c>
      <c r="BS19" s="26">
        <v>0.56000000000000005</v>
      </c>
      <c r="BT19" s="26">
        <v>0.01</v>
      </c>
      <c r="BU19" s="26">
        <v>0</v>
      </c>
      <c r="BV19" s="26">
        <v>0.55000000000000004</v>
      </c>
      <c r="BW19" s="26">
        <v>0.05</v>
      </c>
      <c r="BX19" s="26">
        <v>0</v>
      </c>
      <c r="BY19" s="26">
        <v>0</v>
      </c>
      <c r="BZ19" s="26">
        <v>0</v>
      </c>
      <c r="CA19" s="26">
        <v>0</v>
      </c>
      <c r="CB19" s="26">
        <v>87.71</v>
      </c>
      <c r="CC19" s="25">
        <v>3.53</v>
      </c>
      <c r="CE19" s="23">
        <v>0.8</v>
      </c>
      <c r="CG19" s="23">
        <v>33.36</v>
      </c>
      <c r="CH19" s="23">
        <v>18.36</v>
      </c>
      <c r="CI19" s="23">
        <v>25.86</v>
      </c>
      <c r="CJ19" s="23">
        <v>2085.3200000000002</v>
      </c>
      <c r="CK19" s="23">
        <v>1026.8</v>
      </c>
      <c r="CL19" s="23">
        <v>1556.06</v>
      </c>
      <c r="CM19" s="23">
        <v>30.49</v>
      </c>
      <c r="CN19" s="23">
        <v>20.28</v>
      </c>
      <c r="CO19" s="23">
        <v>25.39</v>
      </c>
      <c r="CP19" s="23">
        <v>0</v>
      </c>
      <c r="CQ19" s="23">
        <v>0.75</v>
      </c>
      <c r="CR19" s="23">
        <v>2.14</v>
      </c>
    </row>
    <row r="20" spans="1:96" s="23" customFormat="1">
      <c r="A20" s="23" t="str">
        <f>"424"</f>
        <v>424</v>
      </c>
      <c r="B20" s="24" t="s">
        <v>101</v>
      </c>
      <c r="C20" s="25" t="str">
        <f>"90"</f>
        <v>90</v>
      </c>
      <c r="D20" s="25">
        <v>10.58</v>
      </c>
      <c r="E20" s="25">
        <v>10.050000000000001</v>
      </c>
      <c r="F20" s="25">
        <v>34.880000000000003</v>
      </c>
      <c r="G20" s="25">
        <v>11.47</v>
      </c>
      <c r="H20" s="25">
        <v>4.4800000000000004</v>
      </c>
      <c r="I20" s="25">
        <v>371.33036747999995</v>
      </c>
      <c r="J20" s="26">
        <v>10.23</v>
      </c>
      <c r="K20" s="26">
        <v>7.8</v>
      </c>
      <c r="L20" s="26">
        <v>0</v>
      </c>
      <c r="M20" s="26">
        <v>0</v>
      </c>
      <c r="N20" s="26">
        <v>3.24</v>
      </c>
      <c r="O20" s="26">
        <v>0.04</v>
      </c>
      <c r="P20" s="26">
        <v>1.2</v>
      </c>
      <c r="Q20" s="26">
        <v>0</v>
      </c>
      <c r="R20" s="26">
        <v>0</v>
      </c>
      <c r="S20" s="26">
        <v>0.08</v>
      </c>
      <c r="T20" s="26">
        <v>1.52</v>
      </c>
      <c r="U20" s="26">
        <v>207.78</v>
      </c>
      <c r="V20" s="26">
        <v>266.89</v>
      </c>
      <c r="W20" s="26">
        <v>18.27</v>
      </c>
      <c r="X20" s="26">
        <v>22.29</v>
      </c>
      <c r="Y20" s="26">
        <v>137.88</v>
      </c>
      <c r="Z20" s="26">
        <v>1.51</v>
      </c>
      <c r="AA20" s="26">
        <v>0</v>
      </c>
      <c r="AB20" s="26">
        <v>0</v>
      </c>
      <c r="AC20" s="26">
        <v>0</v>
      </c>
      <c r="AD20" s="26">
        <v>5.66</v>
      </c>
      <c r="AE20" s="26">
        <v>0.28000000000000003</v>
      </c>
      <c r="AF20" s="26">
        <v>0.09</v>
      </c>
      <c r="AG20" s="26">
        <v>1.7</v>
      </c>
      <c r="AH20" s="26">
        <v>4.49</v>
      </c>
      <c r="AI20" s="26">
        <v>1.2</v>
      </c>
      <c r="AJ20" s="26">
        <v>0</v>
      </c>
      <c r="AK20" s="26">
        <v>584.20000000000005</v>
      </c>
      <c r="AL20" s="26">
        <v>497.74</v>
      </c>
      <c r="AM20" s="26">
        <v>755.04</v>
      </c>
      <c r="AN20" s="26">
        <v>871.04</v>
      </c>
      <c r="AO20" s="26">
        <v>240.43</v>
      </c>
      <c r="AP20" s="26">
        <v>459.77</v>
      </c>
      <c r="AQ20" s="26">
        <v>134.28</v>
      </c>
      <c r="AR20" s="26">
        <v>407.75</v>
      </c>
      <c r="AS20" s="26">
        <v>543.42999999999995</v>
      </c>
      <c r="AT20" s="26">
        <v>617.99</v>
      </c>
      <c r="AU20" s="26">
        <v>929.39</v>
      </c>
      <c r="AV20" s="26">
        <v>404.3</v>
      </c>
      <c r="AW20" s="26">
        <v>488.6</v>
      </c>
      <c r="AX20" s="26">
        <v>1563.54</v>
      </c>
      <c r="AY20" s="26">
        <v>119.51</v>
      </c>
      <c r="AZ20" s="26">
        <v>456.96</v>
      </c>
      <c r="BA20" s="26">
        <v>429.54</v>
      </c>
      <c r="BB20" s="26">
        <v>365.57</v>
      </c>
      <c r="BC20" s="26">
        <v>128.66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0.72</v>
      </c>
      <c r="BL20" s="26">
        <v>0</v>
      </c>
      <c r="BM20" s="26">
        <v>0.47</v>
      </c>
      <c r="BN20" s="26">
        <v>0.03</v>
      </c>
      <c r="BO20" s="26">
        <v>0.08</v>
      </c>
      <c r="BP20" s="26">
        <v>0</v>
      </c>
      <c r="BQ20" s="26">
        <v>0</v>
      </c>
      <c r="BR20" s="26">
        <v>0</v>
      </c>
      <c r="BS20" s="26">
        <v>2.71</v>
      </c>
      <c r="BT20" s="26">
        <v>0</v>
      </c>
      <c r="BU20" s="26">
        <v>0</v>
      </c>
      <c r="BV20" s="26">
        <v>6.75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126.52</v>
      </c>
      <c r="CC20" s="25">
        <v>54.63</v>
      </c>
      <c r="CE20" s="23">
        <v>0</v>
      </c>
      <c r="CG20" s="23">
        <v>24.08</v>
      </c>
      <c r="CH20" s="23">
        <v>15.08</v>
      </c>
      <c r="CI20" s="23">
        <v>19.579999999999998</v>
      </c>
      <c r="CJ20" s="23">
        <v>2739.09</v>
      </c>
      <c r="CK20" s="23">
        <v>1613.29</v>
      </c>
      <c r="CL20" s="23">
        <v>2176.19</v>
      </c>
      <c r="CM20" s="23">
        <v>21.42</v>
      </c>
      <c r="CN20" s="23">
        <v>13.32</v>
      </c>
      <c r="CO20" s="23">
        <v>17.37</v>
      </c>
      <c r="CP20" s="23">
        <v>0</v>
      </c>
      <c r="CQ20" s="23">
        <v>0.45</v>
      </c>
      <c r="CR20" s="23">
        <v>33.11</v>
      </c>
    </row>
    <row r="21" spans="1:96" s="23" customFormat="1">
      <c r="A21" s="23" t="str">
        <f>"2"</f>
        <v>2</v>
      </c>
      <c r="B21" s="24" t="s">
        <v>94</v>
      </c>
      <c r="C21" s="25" t="str">
        <f>"26,4"</f>
        <v>26,4</v>
      </c>
      <c r="D21" s="25">
        <v>1.75</v>
      </c>
      <c r="E21" s="25">
        <v>0</v>
      </c>
      <c r="F21" s="25">
        <v>0.17</v>
      </c>
      <c r="G21" s="25">
        <v>0.17</v>
      </c>
      <c r="H21" s="25">
        <v>12.38</v>
      </c>
      <c r="I21" s="25">
        <v>59.109863999999995</v>
      </c>
      <c r="J21" s="26">
        <v>0</v>
      </c>
      <c r="K21" s="26">
        <v>0</v>
      </c>
      <c r="L21" s="26">
        <v>0</v>
      </c>
      <c r="M21" s="26">
        <v>0</v>
      </c>
      <c r="N21" s="26">
        <v>0.28999999999999998</v>
      </c>
      <c r="O21" s="26">
        <v>12.04</v>
      </c>
      <c r="P21" s="26">
        <v>0.05</v>
      </c>
      <c r="Q21" s="26">
        <v>0</v>
      </c>
      <c r="R21" s="26">
        <v>0</v>
      </c>
      <c r="S21" s="26">
        <v>0</v>
      </c>
      <c r="T21" s="26">
        <v>0.48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84.29</v>
      </c>
      <c r="AL21" s="26">
        <v>87.74</v>
      </c>
      <c r="AM21" s="26">
        <v>134.36000000000001</v>
      </c>
      <c r="AN21" s="26">
        <v>44.56</v>
      </c>
      <c r="AO21" s="26">
        <v>26.41</v>
      </c>
      <c r="AP21" s="26">
        <v>52.83</v>
      </c>
      <c r="AQ21" s="26">
        <v>19.98</v>
      </c>
      <c r="AR21" s="26">
        <v>95.55</v>
      </c>
      <c r="AS21" s="26">
        <v>59.26</v>
      </c>
      <c r="AT21" s="26">
        <v>82.68</v>
      </c>
      <c r="AU21" s="26">
        <v>68.209999999999994</v>
      </c>
      <c r="AV21" s="26">
        <v>35.83</v>
      </c>
      <c r="AW21" s="26">
        <v>63.39</v>
      </c>
      <c r="AX21" s="26">
        <v>530.1</v>
      </c>
      <c r="AY21" s="26">
        <v>0</v>
      </c>
      <c r="AZ21" s="26">
        <v>172.72</v>
      </c>
      <c r="BA21" s="26">
        <v>75.11</v>
      </c>
      <c r="BB21" s="26">
        <v>49.84</v>
      </c>
      <c r="BC21" s="26">
        <v>39.5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7.0000000000000007E-2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10.32</v>
      </c>
      <c r="CC21" s="25">
        <v>1.9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1.58</v>
      </c>
    </row>
    <row r="22" spans="1:96" s="23" customFormat="1">
      <c r="A22" s="23" t="str">
        <f>"3"</f>
        <v>3</v>
      </c>
      <c r="B22" s="24" t="s">
        <v>102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1.48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1.23</v>
      </c>
    </row>
    <row r="23" spans="1:96" s="19" customFormat="1" ht="24">
      <c r="A23" s="19" t="str">
        <f>"29/11"</f>
        <v>29/11</v>
      </c>
      <c r="B23" s="20" t="s">
        <v>103</v>
      </c>
      <c r="C23" s="21" t="str">
        <f>"200"</f>
        <v>200</v>
      </c>
      <c r="D23" s="21">
        <v>0.28999999999999998</v>
      </c>
      <c r="E23" s="21">
        <v>0</v>
      </c>
      <c r="F23" s="21">
        <v>7.0000000000000007E-2</v>
      </c>
      <c r="G23" s="21">
        <v>7.0000000000000007E-2</v>
      </c>
      <c r="H23" s="21">
        <v>7.49</v>
      </c>
      <c r="I23" s="21">
        <v>30.103196000000001</v>
      </c>
      <c r="J23" s="22">
        <v>0</v>
      </c>
      <c r="K23" s="22">
        <v>0</v>
      </c>
      <c r="L23" s="22">
        <v>0</v>
      </c>
      <c r="M23" s="22">
        <v>0</v>
      </c>
      <c r="N23" s="22">
        <v>7.09</v>
      </c>
      <c r="O23" s="22">
        <v>0</v>
      </c>
      <c r="P23" s="22">
        <v>0.4</v>
      </c>
      <c r="Q23" s="22">
        <v>0</v>
      </c>
      <c r="R23" s="22">
        <v>0</v>
      </c>
      <c r="S23" s="22">
        <v>0.2</v>
      </c>
      <c r="T23" s="22">
        <v>0.13</v>
      </c>
      <c r="U23" s="22">
        <v>1.99</v>
      </c>
      <c r="V23" s="22">
        <v>29.43</v>
      </c>
      <c r="W23" s="22">
        <v>5.12</v>
      </c>
      <c r="X23" s="22">
        <v>1.85</v>
      </c>
      <c r="Y23" s="22">
        <v>3.21</v>
      </c>
      <c r="Z23" s="22">
        <v>0.06</v>
      </c>
      <c r="AA23" s="22">
        <v>0</v>
      </c>
      <c r="AB23" s="22">
        <v>6.75</v>
      </c>
      <c r="AC23" s="22">
        <v>1.2</v>
      </c>
      <c r="AD23" s="22">
        <v>0.03</v>
      </c>
      <c r="AE23" s="22">
        <v>0.01</v>
      </c>
      <c r="AF23" s="22">
        <v>0</v>
      </c>
      <c r="AG23" s="22">
        <v>0.03</v>
      </c>
      <c r="AH23" s="22">
        <v>0.05</v>
      </c>
      <c r="AI23" s="22">
        <v>3.6</v>
      </c>
      <c r="AJ23" s="22">
        <v>0</v>
      </c>
      <c r="AK23" s="22">
        <v>5.15</v>
      </c>
      <c r="AL23" s="22">
        <v>3.97</v>
      </c>
      <c r="AM23" s="22">
        <v>2.94</v>
      </c>
      <c r="AN23" s="22">
        <v>5.29</v>
      </c>
      <c r="AO23" s="22">
        <v>1.91</v>
      </c>
      <c r="AP23" s="22">
        <v>1.91</v>
      </c>
      <c r="AQ23" s="22">
        <v>0.88</v>
      </c>
      <c r="AR23" s="22">
        <v>3.97</v>
      </c>
      <c r="AS23" s="22">
        <v>6.32</v>
      </c>
      <c r="AT23" s="22">
        <v>8.23</v>
      </c>
      <c r="AU23" s="22">
        <v>14.55</v>
      </c>
      <c r="AV23" s="22">
        <v>2.21</v>
      </c>
      <c r="AW23" s="22">
        <v>12.05</v>
      </c>
      <c r="AX23" s="22">
        <v>12.05</v>
      </c>
      <c r="AY23" s="22">
        <v>0</v>
      </c>
      <c r="AZ23" s="22">
        <v>5.88</v>
      </c>
      <c r="BA23" s="22">
        <v>4.12</v>
      </c>
      <c r="BB23" s="22">
        <v>2.06</v>
      </c>
      <c r="BC23" s="22">
        <v>1.32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208.22</v>
      </c>
      <c r="CC23" s="21">
        <v>10.65</v>
      </c>
      <c r="CE23" s="19">
        <v>1.1299999999999999</v>
      </c>
      <c r="CG23" s="19">
        <v>0.3</v>
      </c>
      <c r="CH23" s="19">
        <v>0.3</v>
      </c>
      <c r="CI23" s="19">
        <v>0.3</v>
      </c>
      <c r="CJ23" s="19">
        <v>30</v>
      </c>
      <c r="CK23" s="19">
        <v>12.3</v>
      </c>
      <c r="CL23" s="19">
        <v>21.15</v>
      </c>
      <c r="CM23" s="19">
        <v>0</v>
      </c>
      <c r="CN23" s="19">
        <v>0</v>
      </c>
      <c r="CO23" s="19">
        <v>0</v>
      </c>
      <c r="CP23" s="19">
        <v>6</v>
      </c>
      <c r="CQ23" s="19">
        <v>0</v>
      </c>
      <c r="CR23" s="19">
        <v>6.46</v>
      </c>
    </row>
    <row r="24" spans="1:96" s="27" customFormat="1" ht="11.4">
      <c r="B24" s="28" t="s">
        <v>104</v>
      </c>
      <c r="C24" s="29"/>
      <c r="D24" s="29">
        <v>26.5</v>
      </c>
      <c r="E24" s="29">
        <v>10.050000000000001</v>
      </c>
      <c r="F24" s="29">
        <v>41.69</v>
      </c>
      <c r="G24" s="29">
        <v>18.28</v>
      </c>
      <c r="H24" s="29">
        <v>92.29</v>
      </c>
      <c r="I24" s="29">
        <v>832.22</v>
      </c>
      <c r="J24" s="30">
        <v>11.17</v>
      </c>
      <c r="K24" s="30">
        <v>10.4</v>
      </c>
      <c r="L24" s="30">
        <v>0</v>
      </c>
      <c r="M24" s="30">
        <v>0</v>
      </c>
      <c r="N24" s="30">
        <v>14.51</v>
      </c>
      <c r="O24" s="30">
        <v>65.94</v>
      </c>
      <c r="P24" s="30">
        <v>11.84</v>
      </c>
      <c r="Q24" s="30">
        <v>0</v>
      </c>
      <c r="R24" s="30">
        <v>0</v>
      </c>
      <c r="S24" s="30">
        <v>0.59</v>
      </c>
      <c r="T24" s="30">
        <v>6.94</v>
      </c>
      <c r="U24" s="30">
        <v>934.42</v>
      </c>
      <c r="V24" s="30">
        <v>956.6</v>
      </c>
      <c r="W24" s="30">
        <v>67.33</v>
      </c>
      <c r="X24" s="30">
        <v>160.4</v>
      </c>
      <c r="Y24" s="30">
        <v>386.34</v>
      </c>
      <c r="Z24" s="30">
        <v>7.44</v>
      </c>
      <c r="AA24" s="30">
        <v>0</v>
      </c>
      <c r="AB24" s="30">
        <v>22.98</v>
      </c>
      <c r="AC24" s="30">
        <v>4.29</v>
      </c>
      <c r="AD24" s="30">
        <v>8.3000000000000007</v>
      </c>
      <c r="AE24" s="30">
        <v>0.7</v>
      </c>
      <c r="AF24" s="30">
        <v>0.26</v>
      </c>
      <c r="AG24" s="30">
        <v>4.66</v>
      </c>
      <c r="AH24" s="30">
        <v>10.86</v>
      </c>
      <c r="AI24" s="30">
        <v>9.1199999999999992</v>
      </c>
      <c r="AJ24" s="30">
        <v>0</v>
      </c>
      <c r="AK24" s="30">
        <v>1216.55</v>
      </c>
      <c r="AL24" s="30">
        <v>1069.6099999999999</v>
      </c>
      <c r="AM24" s="30">
        <v>1649.74</v>
      </c>
      <c r="AN24" s="30">
        <v>1514.51</v>
      </c>
      <c r="AO24" s="30">
        <v>491.39</v>
      </c>
      <c r="AP24" s="30">
        <v>914.16</v>
      </c>
      <c r="AQ24" s="30">
        <v>315.64999999999998</v>
      </c>
      <c r="AR24" s="30">
        <v>1068.8599999999999</v>
      </c>
      <c r="AS24" s="30">
        <v>1142.19</v>
      </c>
      <c r="AT24" s="30">
        <v>1683.38</v>
      </c>
      <c r="AU24" s="30">
        <v>2063.5300000000002</v>
      </c>
      <c r="AV24" s="30">
        <v>702.69</v>
      </c>
      <c r="AW24" s="30">
        <v>1170.83</v>
      </c>
      <c r="AX24" s="30">
        <v>4196.22</v>
      </c>
      <c r="AY24" s="30">
        <v>119.51</v>
      </c>
      <c r="AZ24" s="30">
        <v>1119.8800000000001</v>
      </c>
      <c r="BA24" s="30">
        <v>1027.68</v>
      </c>
      <c r="BB24" s="30">
        <v>800.76</v>
      </c>
      <c r="BC24" s="30">
        <v>413.27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1.35</v>
      </c>
      <c r="BL24" s="30">
        <v>0</v>
      </c>
      <c r="BM24" s="30">
        <v>0.72</v>
      </c>
      <c r="BN24" s="30">
        <v>0.06</v>
      </c>
      <c r="BO24" s="30">
        <v>0.11</v>
      </c>
      <c r="BP24" s="30">
        <v>0</v>
      </c>
      <c r="BQ24" s="30">
        <v>0</v>
      </c>
      <c r="BR24" s="30">
        <v>0.02</v>
      </c>
      <c r="BS24" s="30">
        <v>4.37</v>
      </c>
      <c r="BT24" s="30">
        <v>0.01</v>
      </c>
      <c r="BU24" s="30">
        <v>0</v>
      </c>
      <c r="BV24" s="30">
        <v>9.9700000000000006</v>
      </c>
      <c r="BW24" s="30">
        <v>0.09</v>
      </c>
      <c r="BX24" s="30">
        <v>0</v>
      </c>
      <c r="BY24" s="30">
        <v>0</v>
      </c>
      <c r="BZ24" s="30">
        <v>0</v>
      </c>
      <c r="CA24" s="30">
        <v>0</v>
      </c>
      <c r="CB24" s="30">
        <v>678.79</v>
      </c>
      <c r="CC24" s="29">
        <f>SUM($CC$16:$CC$23)</f>
        <v>124.03000000000002</v>
      </c>
      <c r="CD24" s="27">
        <f>$I$24/$I$49*100</f>
        <v>26.68920110705249</v>
      </c>
      <c r="CE24" s="27">
        <v>3.83</v>
      </c>
      <c r="CG24" s="27">
        <v>107.15</v>
      </c>
      <c r="CH24" s="27">
        <v>61.83</v>
      </c>
      <c r="CI24" s="27">
        <v>84.49</v>
      </c>
      <c r="CJ24" s="27">
        <v>7804.7</v>
      </c>
      <c r="CK24" s="27">
        <v>3971.89</v>
      </c>
      <c r="CL24" s="27">
        <v>5888.3</v>
      </c>
      <c r="CM24" s="27">
        <v>130.01</v>
      </c>
      <c r="CN24" s="27">
        <v>82.34</v>
      </c>
      <c r="CO24" s="27">
        <v>106.17</v>
      </c>
      <c r="CP24" s="27">
        <v>6</v>
      </c>
      <c r="CQ24" s="27">
        <v>2</v>
      </c>
    </row>
    <row r="25" spans="1:96">
      <c r="B25" s="18" t="s">
        <v>105</v>
      </c>
      <c r="C25" s="16"/>
      <c r="D25" s="16"/>
      <c r="E25" s="16"/>
      <c r="F25" s="16"/>
      <c r="G25" s="16"/>
      <c r="H25" s="16"/>
      <c r="I25" s="16"/>
    </row>
    <row r="26" spans="1:96" s="23" customFormat="1" ht="24">
      <c r="A26" s="23" t="str">
        <f>""</f>
        <v/>
      </c>
      <c r="B26" s="24" t="s">
        <v>106</v>
      </c>
      <c r="C26" s="25" t="str">
        <f>"18"</f>
        <v>18</v>
      </c>
      <c r="D26" s="25">
        <v>0.54</v>
      </c>
      <c r="E26" s="25">
        <v>0</v>
      </c>
      <c r="F26" s="25">
        <v>6.12</v>
      </c>
      <c r="G26" s="25">
        <v>0</v>
      </c>
      <c r="H26" s="25">
        <v>11.02</v>
      </c>
      <c r="I26" s="25">
        <v>98.366399999999999</v>
      </c>
      <c r="J26" s="26">
        <v>3.4</v>
      </c>
      <c r="K26" s="26">
        <v>0</v>
      </c>
      <c r="L26" s="26">
        <v>0</v>
      </c>
      <c r="M26" s="26">
        <v>0</v>
      </c>
      <c r="N26" s="26">
        <v>9.83</v>
      </c>
      <c r="O26" s="26">
        <v>0.54</v>
      </c>
      <c r="P26" s="26">
        <v>0.65</v>
      </c>
      <c r="Q26" s="26">
        <v>0</v>
      </c>
      <c r="R26" s="26">
        <v>0</v>
      </c>
      <c r="S26" s="26">
        <v>0.09</v>
      </c>
      <c r="T26" s="26">
        <v>0.13</v>
      </c>
      <c r="U26" s="26">
        <v>0.36</v>
      </c>
      <c r="V26" s="26">
        <v>34.74</v>
      </c>
      <c r="W26" s="26">
        <v>3.24</v>
      </c>
      <c r="X26" s="26">
        <v>11.16</v>
      </c>
      <c r="Y26" s="26">
        <v>14.76</v>
      </c>
      <c r="Z26" s="26">
        <v>0.61</v>
      </c>
      <c r="AA26" s="26">
        <v>0</v>
      </c>
      <c r="AB26" s="26">
        <v>0</v>
      </c>
      <c r="AC26" s="26">
        <v>0</v>
      </c>
      <c r="AD26" s="26">
        <v>0.14000000000000001</v>
      </c>
      <c r="AE26" s="26">
        <v>0</v>
      </c>
      <c r="AF26" s="26">
        <v>0.01</v>
      </c>
      <c r="AG26" s="26">
        <v>7.0000000000000007E-2</v>
      </c>
      <c r="AH26" s="26">
        <v>0.18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0.11</v>
      </c>
      <c r="CC26" s="25">
        <v>15.98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13.32</v>
      </c>
    </row>
    <row r="27" spans="1:96" s="19" customFormat="1">
      <c r="A27" s="19" t="str">
        <f>"5"</f>
        <v>5</v>
      </c>
      <c r="B27" s="20" t="s">
        <v>107</v>
      </c>
      <c r="C27" s="21" t="str">
        <f>"200"</f>
        <v>200</v>
      </c>
      <c r="D27" s="21">
        <v>1</v>
      </c>
      <c r="E27" s="21">
        <v>0</v>
      </c>
      <c r="F27" s="21">
        <v>0.2</v>
      </c>
      <c r="G27" s="21">
        <v>0</v>
      </c>
      <c r="H27" s="21">
        <v>20.6</v>
      </c>
      <c r="I27" s="21">
        <v>86.47999999999999</v>
      </c>
      <c r="J27" s="22">
        <v>0</v>
      </c>
      <c r="K27" s="22">
        <v>0</v>
      </c>
      <c r="L27" s="22">
        <v>0</v>
      </c>
      <c r="M27" s="22">
        <v>0</v>
      </c>
      <c r="N27" s="22">
        <v>19.8</v>
      </c>
      <c r="O27" s="22">
        <v>0.4</v>
      </c>
      <c r="P27" s="22">
        <v>0.4</v>
      </c>
      <c r="Q27" s="22">
        <v>0</v>
      </c>
      <c r="R27" s="22">
        <v>0</v>
      </c>
      <c r="S27" s="22">
        <v>1</v>
      </c>
      <c r="T27" s="22">
        <v>0.6</v>
      </c>
      <c r="U27" s="22">
        <v>12</v>
      </c>
      <c r="V27" s="22">
        <v>240</v>
      </c>
      <c r="W27" s="22">
        <v>14</v>
      </c>
      <c r="X27" s="22">
        <v>8</v>
      </c>
      <c r="Y27" s="22">
        <v>14</v>
      </c>
      <c r="Z27" s="22">
        <v>2.8</v>
      </c>
      <c r="AA27" s="22">
        <v>0</v>
      </c>
      <c r="AB27" s="22">
        <v>0</v>
      </c>
      <c r="AC27" s="22">
        <v>0</v>
      </c>
      <c r="AD27" s="22">
        <v>0.2</v>
      </c>
      <c r="AE27" s="22">
        <v>0.02</v>
      </c>
      <c r="AF27" s="22">
        <v>0.02</v>
      </c>
      <c r="AG27" s="22">
        <v>0.2</v>
      </c>
      <c r="AH27" s="22">
        <v>0.4</v>
      </c>
      <c r="AI27" s="22">
        <v>4</v>
      </c>
      <c r="AJ27" s="22">
        <v>0.4</v>
      </c>
      <c r="AK27" s="22">
        <v>16</v>
      </c>
      <c r="AL27" s="22">
        <v>20</v>
      </c>
      <c r="AM27" s="22">
        <v>28</v>
      </c>
      <c r="AN27" s="22">
        <v>28</v>
      </c>
      <c r="AO27" s="22">
        <v>4</v>
      </c>
      <c r="AP27" s="22">
        <v>16</v>
      </c>
      <c r="AQ27" s="22">
        <v>4</v>
      </c>
      <c r="AR27" s="22">
        <v>14</v>
      </c>
      <c r="AS27" s="22">
        <v>26</v>
      </c>
      <c r="AT27" s="22">
        <v>16</v>
      </c>
      <c r="AU27" s="22">
        <v>116</v>
      </c>
      <c r="AV27" s="22">
        <v>10</v>
      </c>
      <c r="AW27" s="22">
        <v>22</v>
      </c>
      <c r="AX27" s="22">
        <v>64</v>
      </c>
      <c r="AY27" s="22">
        <v>0</v>
      </c>
      <c r="AZ27" s="22">
        <v>20</v>
      </c>
      <c r="BA27" s="22">
        <v>24</v>
      </c>
      <c r="BB27" s="22">
        <v>10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176.2</v>
      </c>
      <c r="CC27" s="21">
        <v>9.6</v>
      </c>
      <c r="CE27" s="19">
        <v>0</v>
      </c>
      <c r="CG27" s="19">
        <v>4</v>
      </c>
      <c r="CH27" s="19">
        <v>4</v>
      </c>
      <c r="CI27" s="19">
        <v>4</v>
      </c>
      <c r="CJ27" s="19">
        <v>400</v>
      </c>
      <c r="CK27" s="19">
        <v>182</v>
      </c>
      <c r="CL27" s="19">
        <v>291</v>
      </c>
      <c r="CM27" s="19">
        <v>0.6</v>
      </c>
      <c r="CN27" s="19">
        <v>0.6</v>
      </c>
      <c r="CO27" s="19">
        <v>0.6</v>
      </c>
      <c r="CP27" s="19">
        <v>0</v>
      </c>
      <c r="CQ27" s="19">
        <v>0</v>
      </c>
      <c r="CR27" s="19">
        <v>8</v>
      </c>
    </row>
    <row r="28" spans="1:96" s="27" customFormat="1" ht="11.4">
      <c r="B28" s="28" t="s">
        <v>108</v>
      </c>
      <c r="C28" s="29"/>
      <c r="D28" s="29">
        <v>1.54</v>
      </c>
      <c r="E28" s="29">
        <v>0</v>
      </c>
      <c r="F28" s="29">
        <v>6.32</v>
      </c>
      <c r="G28" s="29">
        <v>0</v>
      </c>
      <c r="H28" s="29">
        <v>31.62</v>
      </c>
      <c r="I28" s="29">
        <v>184.85</v>
      </c>
      <c r="J28" s="30">
        <v>3.4</v>
      </c>
      <c r="K28" s="30">
        <v>0</v>
      </c>
      <c r="L28" s="30">
        <v>0</v>
      </c>
      <c r="M28" s="30">
        <v>0</v>
      </c>
      <c r="N28" s="30">
        <v>29.63</v>
      </c>
      <c r="O28" s="30">
        <v>0.94</v>
      </c>
      <c r="P28" s="30">
        <v>1.05</v>
      </c>
      <c r="Q28" s="30">
        <v>0</v>
      </c>
      <c r="R28" s="30">
        <v>0</v>
      </c>
      <c r="S28" s="30">
        <v>1.0900000000000001</v>
      </c>
      <c r="T28" s="30">
        <v>0.73</v>
      </c>
      <c r="U28" s="30">
        <v>12.36</v>
      </c>
      <c r="V28" s="30">
        <v>274.74</v>
      </c>
      <c r="W28" s="30">
        <v>17.239999999999998</v>
      </c>
      <c r="X28" s="30">
        <v>19.16</v>
      </c>
      <c r="Y28" s="30">
        <v>28.76</v>
      </c>
      <c r="Z28" s="30">
        <v>3.41</v>
      </c>
      <c r="AA28" s="30">
        <v>0</v>
      </c>
      <c r="AB28" s="30">
        <v>0</v>
      </c>
      <c r="AC28" s="30">
        <v>0</v>
      </c>
      <c r="AD28" s="30">
        <v>0.34</v>
      </c>
      <c r="AE28" s="30">
        <v>0.02</v>
      </c>
      <c r="AF28" s="30">
        <v>0.03</v>
      </c>
      <c r="AG28" s="30">
        <v>0.27</v>
      </c>
      <c r="AH28" s="30">
        <v>0.57999999999999996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176.31</v>
      </c>
      <c r="CC28" s="29">
        <f>SUM($CC$25:$CC$27)</f>
        <v>25.58</v>
      </c>
      <c r="CD28" s="27">
        <f>$I$28/$I$49*100</f>
        <v>5.9281185559571421</v>
      </c>
      <c r="CE28" s="27">
        <v>0</v>
      </c>
      <c r="CG28" s="27">
        <v>4</v>
      </c>
      <c r="CH28" s="27">
        <v>4</v>
      </c>
      <c r="CI28" s="27">
        <v>4</v>
      </c>
      <c r="CJ28" s="27">
        <v>400</v>
      </c>
      <c r="CK28" s="27">
        <v>182</v>
      </c>
      <c r="CL28" s="27">
        <v>291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151</v>
      </c>
    </row>
    <row r="30" spans="1:96">
      <c r="B30" s="18" t="s">
        <v>109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"200"</f>
        <v>200</v>
      </c>
      <c r="B31" s="24" t="s">
        <v>92</v>
      </c>
      <c r="C31" s="25" t="str">
        <f>"260"</f>
        <v>260</v>
      </c>
      <c r="D31" s="25">
        <v>8.01</v>
      </c>
      <c r="E31" s="25">
        <v>3.77</v>
      </c>
      <c r="F31" s="25">
        <v>10.01</v>
      </c>
      <c r="G31" s="25">
        <v>1.02</v>
      </c>
      <c r="H31" s="25">
        <v>43.88</v>
      </c>
      <c r="I31" s="25">
        <v>295.56317410083159</v>
      </c>
      <c r="J31" s="26">
        <v>5.93</v>
      </c>
      <c r="K31" s="26">
        <v>0.15</v>
      </c>
      <c r="L31" s="26">
        <v>0</v>
      </c>
      <c r="M31" s="26">
        <v>0</v>
      </c>
      <c r="N31" s="26">
        <v>12.86</v>
      </c>
      <c r="O31" s="26">
        <v>29.57</v>
      </c>
      <c r="P31" s="26">
        <v>1.44</v>
      </c>
      <c r="Q31" s="26">
        <v>0</v>
      </c>
      <c r="R31" s="26">
        <v>0</v>
      </c>
      <c r="S31" s="26">
        <v>0.13</v>
      </c>
      <c r="T31" s="26">
        <v>1.44</v>
      </c>
      <c r="U31" s="26">
        <v>70.69</v>
      </c>
      <c r="V31" s="26">
        <v>264.08999999999997</v>
      </c>
      <c r="W31" s="26">
        <v>162.15</v>
      </c>
      <c r="X31" s="26">
        <v>46.98</v>
      </c>
      <c r="Y31" s="26">
        <v>194.56</v>
      </c>
      <c r="Z31" s="26">
        <v>1.02</v>
      </c>
      <c r="AA31" s="26">
        <v>53.15</v>
      </c>
      <c r="AB31" s="26">
        <v>36.58</v>
      </c>
      <c r="AC31" s="26">
        <v>59.91</v>
      </c>
      <c r="AD31" s="26">
        <v>0.22</v>
      </c>
      <c r="AE31" s="26">
        <v>0.15</v>
      </c>
      <c r="AF31" s="26">
        <v>0.2</v>
      </c>
      <c r="AG31" s="26">
        <v>0.74</v>
      </c>
      <c r="AH31" s="26">
        <v>2.89</v>
      </c>
      <c r="AI31" s="26">
        <v>0.68</v>
      </c>
      <c r="AJ31" s="26">
        <v>0</v>
      </c>
      <c r="AK31" s="26">
        <v>411.66</v>
      </c>
      <c r="AL31" s="26">
        <v>381.23</v>
      </c>
      <c r="AM31" s="26">
        <v>862.47</v>
      </c>
      <c r="AN31" s="26">
        <v>410.5</v>
      </c>
      <c r="AO31" s="26">
        <v>201.16</v>
      </c>
      <c r="AP31" s="26">
        <v>316.61</v>
      </c>
      <c r="AQ31" s="26">
        <v>122.51</v>
      </c>
      <c r="AR31" s="26">
        <v>407.25</v>
      </c>
      <c r="AS31" s="26">
        <v>346.66</v>
      </c>
      <c r="AT31" s="26">
        <v>208.49</v>
      </c>
      <c r="AU31" s="26">
        <v>272.38</v>
      </c>
      <c r="AV31" s="26">
        <v>100.64</v>
      </c>
      <c r="AW31" s="26">
        <v>139.61000000000001</v>
      </c>
      <c r="AX31" s="26">
        <v>798.81</v>
      </c>
      <c r="AY31" s="26">
        <v>0</v>
      </c>
      <c r="AZ31" s="26">
        <v>269.79000000000002</v>
      </c>
      <c r="BA31" s="26">
        <v>242.89</v>
      </c>
      <c r="BB31" s="26">
        <v>397.85</v>
      </c>
      <c r="BC31" s="26">
        <v>105.85</v>
      </c>
      <c r="BD31" s="26">
        <v>0.18</v>
      </c>
      <c r="BE31" s="26">
        <v>0.08</v>
      </c>
      <c r="BF31" s="26">
        <v>0.04</v>
      </c>
      <c r="BG31" s="26">
        <v>0.1</v>
      </c>
      <c r="BH31" s="26">
        <v>0.12</v>
      </c>
      <c r="BI31" s="26">
        <v>0.54</v>
      </c>
      <c r="BJ31" s="26">
        <v>0</v>
      </c>
      <c r="BK31" s="26">
        <v>1.59</v>
      </c>
      <c r="BL31" s="26">
        <v>0</v>
      </c>
      <c r="BM31" s="26">
        <v>0.48</v>
      </c>
      <c r="BN31" s="26">
        <v>0</v>
      </c>
      <c r="BO31" s="26">
        <v>0</v>
      </c>
      <c r="BP31" s="26">
        <v>0</v>
      </c>
      <c r="BQ31" s="26">
        <v>0.1</v>
      </c>
      <c r="BR31" s="26">
        <v>0.16</v>
      </c>
      <c r="BS31" s="26">
        <v>1.41</v>
      </c>
      <c r="BT31" s="26">
        <v>0</v>
      </c>
      <c r="BU31" s="26">
        <v>0</v>
      </c>
      <c r="BV31" s="26">
        <v>0.55000000000000004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123.62</v>
      </c>
      <c r="CC31" s="25">
        <v>35.06</v>
      </c>
      <c r="CE31" s="23">
        <v>59.25</v>
      </c>
      <c r="CG31" s="23">
        <v>10.6</v>
      </c>
      <c r="CH31" s="23">
        <v>3.56</v>
      </c>
      <c r="CI31" s="23">
        <v>7.08</v>
      </c>
      <c r="CJ31" s="23">
        <v>2103.23</v>
      </c>
      <c r="CK31" s="23">
        <v>958.86</v>
      </c>
      <c r="CL31" s="23">
        <v>1531.04</v>
      </c>
      <c r="CM31" s="23">
        <v>18.489999999999998</v>
      </c>
      <c r="CN31" s="23">
        <v>6.41</v>
      </c>
      <c r="CO31" s="23">
        <v>12.45</v>
      </c>
      <c r="CP31" s="23">
        <v>6.33</v>
      </c>
      <c r="CQ31" s="23">
        <v>0</v>
      </c>
      <c r="CR31" s="23">
        <v>21.25</v>
      </c>
    </row>
    <row r="32" spans="1:96" s="23" customFormat="1">
      <c r="A32" s="23" t="str">
        <f>"1/6"</f>
        <v>1/6</v>
      </c>
      <c r="B32" s="24" t="s">
        <v>93</v>
      </c>
      <c r="C32" s="25" t="str">
        <f>"40"</f>
        <v>40</v>
      </c>
      <c r="D32" s="25">
        <v>5.08</v>
      </c>
      <c r="E32" s="25">
        <v>5.08</v>
      </c>
      <c r="F32" s="25">
        <v>4.5999999999999996</v>
      </c>
      <c r="G32" s="25">
        <v>0</v>
      </c>
      <c r="H32" s="25">
        <v>0.28000000000000003</v>
      </c>
      <c r="I32" s="25">
        <v>62.783999999999999</v>
      </c>
      <c r="J32" s="26">
        <v>1.2</v>
      </c>
      <c r="K32" s="26">
        <v>0</v>
      </c>
      <c r="L32" s="26">
        <v>0</v>
      </c>
      <c r="M32" s="26">
        <v>0</v>
      </c>
      <c r="N32" s="26">
        <v>0.28000000000000003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0.4</v>
      </c>
      <c r="U32" s="26">
        <v>53.6</v>
      </c>
      <c r="V32" s="26">
        <v>56</v>
      </c>
      <c r="W32" s="26">
        <v>22</v>
      </c>
      <c r="X32" s="26">
        <v>4.8</v>
      </c>
      <c r="Y32" s="26">
        <v>76.8</v>
      </c>
      <c r="Z32" s="26">
        <v>1</v>
      </c>
      <c r="AA32" s="26">
        <v>100</v>
      </c>
      <c r="AB32" s="26">
        <v>24</v>
      </c>
      <c r="AC32" s="26">
        <v>104</v>
      </c>
      <c r="AD32" s="26">
        <v>0.24</v>
      </c>
      <c r="AE32" s="26">
        <v>0.03</v>
      </c>
      <c r="AF32" s="26">
        <v>0.18</v>
      </c>
      <c r="AG32" s="26">
        <v>0.08</v>
      </c>
      <c r="AH32" s="26">
        <v>1.44</v>
      </c>
      <c r="AI32" s="26">
        <v>0</v>
      </c>
      <c r="AJ32" s="26">
        <v>0</v>
      </c>
      <c r="AK32" s="26">
        <v>308.8</v>
      </c>
      <c r="AL32" s="26">
        <v>238.8</v>
      </c>
      <c r="AM32" s="26">
        <v>432.4</v>
      </c>
      <c r="AN32" s="26">
        <v>361.2</v>
      </c>
      <c r="AO32" s="26">
        <v>169.6</v>
      </c>
      <c r="AP32" s="26">
        <v>244</v>
      </c>
      <c r="AQ32" s="26">
        <v>81.599999999999994</v>
      </c>
      <c r="AR32" s="26">
        <v>260.8</v>
      </c>
      <c r="AS32" s="26">
        <v>284</v>
      </c>
      <c r="AT32" s="26">
        <v>314.8</v>
      </c>
      <c r="AU32" s="26">
        <v>491.6</v>
      </c>
      <c r="AV32" s="26">
        <v>136</v>
      </c>
      <c r="AW32" s="26">
        <v>166.4</v>
      </c>
      <c r="AX32" s="26">
        <v>709.2</v>
      </c>
      <c r="AY32" s="26">
        <v>5.6</v>
      </c>
      <c r="AZ32" s="26">
        <v>158.4</v>
      </c>
      <c r="BA32" s="26">
        <v>371.2</v>
      </c>
      <c r="BB32" s="26">
        <v>190.4</v>
      </c>
      <c r="BC32" s="26">
        <v>117.2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29.64</v>
      </c>
      <c r="CC32" s="25">
        <v>17.329999999999998</v>
      </c>
      <c r="CE32" s="23">
        <v>104</v>
      </c>
      <c r="CG32" s="23">
        <v>5.65</v>
      </c>
      <c r="CH32" s="23">
        <v>4.75</v>
      </c>
      <c r="CI32" s="23">
        <v>5.2</v>
      </c>
      <c r="CJ32" s="23">
        <v>810</v>
      </c>
      <c r="CK32" s="23">
        <v>517.5</v>
      </c>
      <c r="CL32" s="23">
        <v>663.75</v>
      </c>
      <c r="CM32" s="23">
        <v>2.5</v>
      </c>
      <c r="CN32" s="23">
        <v>1.75</v>
      </c>
      <c r="CO32" s="23">
        <v>2.13</v>
      </c>
      <c r="CP32" s="23">
        <v>0</v>
      </c>
      <c r="CQ32" s="23">
        <v>0</v>
      </c>
      <c r="CR32" s="23">
        <v>10.5</v>
      </c>
    </row>
    <row r="33" spans="1:96" s="23" customFormat="1">
      <c r="A33" s="23" t="str">
        <f>"2"</f>
        <v>2</v>
      </c>
      <c r="B33" s="24" t="s">
        <v>94</v>
      </c>
      <c r="C33" s="25" t="str">
        <f>"60"</f>
        <v>60</v>
      </c>
      <c r="D33" s="25">
        <v>3.97</v>
      </c>
      <c r="E33" s="25">
        <v>0</v>
      </c>
      <c r="F33" s="25">
        <v>0.39</v>
      </c>
      <c r="G33" s="25">
        <v>0.39</v>
      </c>
      <c r="H33" s="25">
        <v>28.14</v>
      </c>
      <c r="I33" s="25">
        <v>134.34059999999999</v>
      </c>
      <c r="J33" s="26">
        <v>0</v>
      </c>
      <c r="K33" s="26">
        <v>0</v>
      </c>
      <c r="L33" s="26">
        <v>0</v>
      </c>
      <c r="M33" s="26">
        <v>0</v>
      </c>
      <c r="N33" s="26">
        <v>0.66</v>
      </c>
      <c r="O33" s="26">
        <v>27.36</v>
      </c>
      <c r="P33" s="26">
        <v>0.12</v>
      </c>
      <c r="Q33" s="26">
        <v>0</v>
      </c>
      <c r="R33" s="26">
        <v>0</v>
      </c>
      <c r="S33" s="26">
        <v>0</v>
      </c>
      <c r="T33" s="26">
        <v>1.08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191.57</v>
      </c>
      <c r="AL33" s="26">
        <v>199.4</v>
      </c>
      <c r="AM33" s="26">
        <v>305.37</v>
      </c>
      <c r="AN33" s="26">
        <v>101.27</v>
      </c>
      <c r="AO33" s="26">
        <v>60.03</v>
      </c>
      <c r="AP33" s="26">
        <v>120.06</v>
      </c>
      <c r="AQ33" s="26">
        <v>45.41</v>
      </c>
      <c r="AR33" s="26">
        <v>217.15</v>
      </c>
      <c r="AS33" s="26">
        <v>134.68</v>
      </c>
      <c r="AT33" s="26">
        <v>187.92</v>
      </c>
      <c r="AU33" s="26">
        <v>155.03</v>
      </c>
      <c r="AV33" s="26">
        <v>81.430000000000007</v>
      </c>
      <c r="AW33" s="26">
        <v>144.07</v>
      </c>
      <c r="AX33" s="26">
        <v>1204.78</v>
      </c>
      <c r="AY33" s="26">
        <v>0</v>
      </c>
      <c r="AZ33" s="26">
        <v>392.54</v>
      </c>
      <c r="BA33" s="26">
        <v>170.69</v>
      </c>
      <c r="BB33" s="26">
        <v>113.27</v>
      </c>
      <c r="BC33" s="26">
        <v>89.78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0.05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0.04</v>
      </c>
      <c r="BT33" s="26">
        <v>0</v>
      </c>
      <c r="BU33" s="26">
        <v>0</v>
      </c>
      <c r="BV33" s="26">
        <v>0.17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23.46</v>
      </c>
      <c r="CC33" s="25">
        <v>4.32</v>
      </c>
      <c r="CE33" s="23">
        <v>0</v>
      </c>
      <c r="CG33" s="23">
        <v>0</v>
      </c>
      <c r="CH33" s="23">
        <v>0</v>
      </c>
      <c r="CI33" s="23">
        <v>0</v>
      </c>
      <c r="CJ33" s="23">
        <v>601.62</v>
      </c>
      <c r="CK33" s="23">
        <v>231.78</v>
      </c>
      <c r="CL33" s="23">
        <v>416.7</v>
      </c>
      <c r="CM33" s="23">
        <v>4.8099999999999996</v>
      </c>
      <c r="CN33" s="23">
        <v>4.8099999999999996</v>
      </c>
      <c r="CO33" s="23">
        <v>4.8099999999999996</v>
      </c>
      <c r="CP33" s="23">
        <v>0</v>
      </c>
      <c r="CQ33" s="23">
        <v>0</v>
      </c>
      <c r="CR33" s="23">
        <v>3.6</v>
      </c>
    </row>
    <row r="34" spans="1:96" s="19" customFormat="1">
      <c r="A34" s="19" t="str">
        <f>"27/10"</f>
        <v>27/10</v>
      </c>
      <c r="B34" s="20" t="s">
        <v>95</v>
      </c>
      <c r="C34" s="21" t="str">
        <f>"200"</f>
        <v>200</v>
      </c>
      <c r="D34" s="21">
        <v>0.1</v>
      </c>
      <c r="E34" s="21">
        <v>0</v>
      </c>
      <c r="F34" s="21">
        <v>0.02</v>
      </c>
      <c r="G34" s="21">
        <v>0.02</v>
      </c>
      <c r="H34" s="21">
        <v>5.94</v>
      </c>
      <c r="I34" s="21">
        <v>23.095202</v>
      </c>
      <c r="J34" s="22">
        <v>0</v>
      </c>
      <c r="K34" s="22">
        <v>0</v>
      </c>
      <c r="L34" s="22">
        <v>0</v>
      </c>
      <c r="M34" s="22">
        <v>0</v>
      </c>
      <c r="N34" s="22">
        <v>5.89</v>
      </c>
      <c r="O34" s="22">
        <v>0</v>
      </c>
      <c r="P34" s="22">
        <v>0.05</v>
      </c>
      <c r="Q34" s="22">
        <v>0</v>
      </c>
      <c r="R34" s="22">
        <v>0</v>
      </c>
      <c r="S34" s="22">
        <v>0</v>
      </c>
      <c r="T34" s="22">
        <v>0.03</v>
      </c>
      <c r="U34" s="22">
        <v>0.06</v>
      </c>
      <c r="V34" s="22">
        <v>0.18</v>
      </c>
      <c r="W34" s="22">
        <v>0.17</v>
      </c>
      <c r="X34" s="22">
        <v>0</v>
      </c>
      <c r="Y34" s="22">
        <v>0</v>
      </c>
      <c r="Z34" s="22">
        <v>0.02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22">
        <v>0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0</v>
      </c>
      <c r="BC34" s="22">
        <v>0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200.05</v>
      </c>
      <c r="CC34" s="21">
        <v>1.1499999999999999</v>
      </c>
      <c r="CE34" s="19">
        <v>0</v>
      </c>
      <c r="CG34" s="19">
        <v>0.6</v>
      </c>
      <c r="CH34" s="19">
        <v>0.6</v>
      </c>
      <c r="CI34" s="19">
        <v>0.6</v>
      </c>
      <c r="CJ34" s="19">
        <v>60</v>
      </c>
      <c r="CK34" s="19">
        <v>24.6</v>
      </c>
      <c r="CL34" s="19">
        <v>42.3</v>
      </c>
      <c r="CM34" s="19">
        <v>6.54</v>
      </c>
      <c r="CN34" s="19">
        <v>3.84</v>
      </c>
      <c r="CO34" s="19">
        <v>5.19</v>
      </c>
      <c r="CP34" s="19">
        <v>6</v>
      </c>
      <c r="CQ34" s="19">
        <v>0</v>
      </c>
      <c r="CR34" s="19">
        <v>0.7</v>
      </c>
    </row>
    <row r="35" spans="1:96" s="27" customFormat="1" ht="11.4">
      <c r="B35" s="28" t="s">
        <v>110</v>
      </c>
      <c r="C35" s="29"/>
      <c r="D35" s="29">
        <v>17.16</v>
      </c>
      <c r="E35" s="29">
        <v>8.85</v>
      </c>
      <c r="F35" s="29">
        <v>15.03</v>
      </c>
      <c r="G35" s="29">
        <v>1.44</v>
      </c>
      <c r="H35" s="29">
        <v>78.239999999999995</v>
      </c>
      <c r="I35" s="29">
        <v>515.78</v>
      </c>
      <c r="J35" s="30">
        <v>7.13</v>
      </c>
      <c r="K35" s="30">
        <v>0.15</v>
      </c>
      <c r="L35" s="30">
        <v>0</v>
      </c>
      <c r="M35" s="30">
        <v>0</v>
      </c>
      <c r="N35" s="30">
        <v>19.690000000000001</v>
      </c>
      <c r="O35" s="30">
        <v>56.93</v>
      </c>
      <c r="P35" s="30">
        <v>1.62</v>
      </c>
      <c r="Q35" s="30">
        <v>0</v>
      </c>
      <c r="R35" s="30">
        <v>0</v>
      </c>
      <c r="S35" s="30">
        <v>0.13</v>
      </c>
      <c r="T35" s="30">
        <v>2.95</v>
      </c>
      <c r="U35" s="30">
        <v>124.35</v>
      </c>
      <c r="V35" s="30">
        <v>320.27</v>
      </c>
      <c r="W35" s="30">
        <v>184.32</v>
      </c>
      <c r="X35" s="30">
        <v>51.78</v>
      </c>
      <c r="Y35" s="30">
        <v>271.36</v>
      </c>
      <c r="Z35" s="30">
        <v>2.04</v>
      </c>
      <c r="AA35" s="30">
        <v>153.15</v>
      </c>
      <c r="AB35" s="30">
        <v>60.58</v>
      </c>
      <c r="AC35" s="30">
        <v>163.91</v>
      </c>
      <c r="AD35" s="30">
        <v>0.46</v>
      </c>
      <c r="AE35" s="30">
        <v>0.18</v>
      </c>
      <c r="AF35" s="30">
        <v>0.38</v>
      </c>
      <c r="AG35" s="30">
        <v>0.82</v>
      </c>
      <c r="AH35" s="30">
        <v>4.33</v>
      </c>
      <c r="AI35" s="30">
        <v>0.68</v>
      </c>
      <c r="AJ35" s="30">
        <v>0</v>
      </c>
      <c r="AK35" s="30">
        <v>912.03</v>
      </c>
      <c r="AL35" s="30">
        <v>819.44</v>
      </c>
      <c r="AM35" s="30">
        <v>1600.24</v>
      </c>
      <c r="AN35" s="30">
        <v>872.96</v>
      </c>
      <c r="AO35" s="30">
        <v>430.79</v>
      </c>
      <c r="AP35" s="30">
        <v>680.67</v>
      </c>
      <c r="AQ35" s="30">
        <v>249.52</v>
      </c>
      <c r="AR35" s="30">
        <v>885.21</v>
      </c>
      <c r="AS35" s="30">
        <v>765.34</v>
      </c>
      <c r="AT35" s="30">
        <v>711.21</v>
      </c>
      <c r="AU35" s="30">
        <v>919.02</v>
      </c>
      <c r="AV35" s="30">
        <v>318.08</v>
      </c>
      <c r="AW35" s="30">
        <v>450.08</v>
      </c>
      <c r="AX35" s="30">
        <v>2712.78</v>
      </c>
      <c r="AY35" s="30">
        <v>5.6</v>
      </c>
      <c r="AZ35" s="30">
        <v>820.73</v>
      </c>
      <c r="BA35" s="30">
        <v>784.79</v>
      </c>
      <c r="BB35" s="30">
        <v>701.53</v>
      </c>
      <c r="BC35" s="30">
        <v>312.83999999999997</v>
      </c>
      <c r="BD35" s="30">
        <v>0.18</v>
      </c>
      <c r="BE35" s="30">
        <v>0.08</v>
      </c>
      <c r="BF35" s="30">
        <v>0.04</v>
      </c>
      <c r="BG35" s="30">
        <v>0.1</v>
      </c>
      <c r="BH35" s="30">
        <v>0.12</v>
      </c>
      <c r="BI35" s="30">
        <v>0.54</v>
      </c>
      <c r="BJ35" s="30">
        <v>0</v>
      </c>
      <c r="BK35" s="30">
        <v>1.63</v>
      </c>
      <c r="BL35" s="30">
        <v>0</v>
      </c>
      <c r="BM35" s="30">
        <v>0.49</v>
      </c>
      <c r="BN35" s="30">
        <v>0</v>
      </c>
      <c r="BO35" s="30">
        <v>0</v>
      </c>
      <c r="BP35" s="30">
        <v>0</v>
      </c>
      <c r="BQ35" s="30">
        <v>0.1</v>
      </c>
      <c r="BR35" s="30">
        <v>0.16</v>
      </c>
      <c r="BS35" s="30">
        <v>1.45</v>
      </c>
      <c r="BT35" s="30">
        <v>0</v>
      </c>
      <c r="BU35" s="30">
        <v>0</v>
      </c>
      <c r="BV35" s="30">
        <v>0.72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376.77</v>
      </c>
      <c r="CC35" s="29">
        <f>SUM($CC$30:$CC$34)</f>
        <v>57.86</v>
      </c>
      <c r="CD35" s="27">
        <f>$I$35/$I$49*100</f>
        <v>16.541006160625233</v>
      </c>
      <c r="CE35" s="27">
        <v>163.25</v>
      </c>
      <c r="CG35" s="27">
        <v>16.850000000000001</v>
      </c>
      <c r="CH35" s="27">
        <v>8.91</v>
      </c>
      <c r="CI35" s="27">
        <v>12.88</v>
      </c>
      <c r="CJ35" s="27">
        <v>3574.84</v>
      </c>
      <c r="CK35" s="27">
        <v>1732.74</v>
      </c>
      <c r="CL35" s="27">
        <v>2653.79</v>
      </c>
      <c r="CM35" s="27">
        <v>32.340000000000003</v>
      </c>
      <c r="CN35" s="27">
        <v>16.82</v>
      </c>
      <c r="CO35" s="27">
        <v>24.58</v>
      </c>
      <c r="CP35" s="27">
        <v>12.33</v>
      </c>
      <c r="CQ35" s="27">
        <v>0</v>
      </c>
    </row>
    <row r="36" spans="1:96">
      <c r="B36" s="18" t="s">
        <v>111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"10/1"</f>
        <v>10/1</v>
      </c>
      <c r="B37" s="24" t="s">
        <v>98</v>
      </c>
      <c r="C37" s="25" t="str">
        <f>"80"</f>
        <v>80</v>
      </c>
      <c r="D37" s="25">
        <v>1.72</v>
      </c>
      <c r="E37" s="25">
        <v>0</v>
      </c>
      <c r="F37" s="25">
        <v>0.31</v>
      </c>
      <c r="G37" s="25">
        <v>0.31</v>
      </c>
      <c r="H37" s="25">
        <v>9.17</v>
      </c>
      <c r="I37" s="25">
        <v>46.06</v>
      </c>
      <c r="J37" s="26">
        <v>0</v>
      </c>
      <c r="K37" s="26">
        <v>0</v>
      </c>
      <c r="L37" s="26">
        <v>0</v>
      </c>
      <c r="M37" s="26">
        <v>0</v>
      </c>
      <c r="N37" s="26">
        <v>1.49</v>
      </c>
      <c r="O37" s="26">
        <v>7.29</v>
      </c>
      <c r="P37" s="26">
        <v>0.39</v>
      </c>
      <c r="Q37" s="26">
        <v>0</v>
      </c>
      <c r="R37" s="26">
        <v>0</v>
      </c>
      <c r="S37" s="26">
        <v>0</v>
      </c>
      <c r="T37" s="26">
        <v>1.1000000000000001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69.599999999999994</v>
      </c>
      <c r="CC37" s="25">
        <v>53.61</v>
      </c>
      <c r="CE37" s="23">
        <v>0</v>
      </c>
      <c r="CG37" s="23">
        <v>8</v>
      </c>
      <c r="CH37" s="23">
        <v>2</v>
      </c>
      <c r="CI37" s="23">
        <v>5</v>
      </c>
      <c r="CJ37" s="23">
        <v>200</v>
      </c>
      <c r="CK37" s="23">
        <v>91</v>
      </c>
      <c r="CL37" s="23">
        <v>145.5</v>
      </c>
      <c r="CM37" s="23">
        <v>30</v>
      </c>
      <c r="CN37" s="23">
        <v>20</v>
      </c>
      <c r="CO37" s="23">
        <v>25</v>
      </c>
      <c r="CP37" s="23">
        <v>0</v>
      </c>
      <c r="CQ37" s="23">
        <v>0</v>
      </c>
      <c r="CR37" s="23">
        <v>32.49</v>
      </c>
    </row>
    <row r="38" spans="1:96" s="23" customFormat="1">
      <c r="A38" s="23" t="str">
        <f>"16/2"</f>
        <v>16/2</v>
      </c>
      <c r="B38" s="24" t="s">
        <v>99</v>
      </c>
      <c r="C38" s="25" t="str">
        <f>"250"</f>
        <v>250</v>
      </c>
      <c r="D38" s="25">
        <v>5.87</v>
      </c>
      <c r="E38" s="25">
        <v>0</v>
      </c>
      <c r="F38" s="25">
        <v>5.47</v>
      </c>
      <c r="G38" s="25">
        <v>5.47</v>
      </c>
      <c r="H38" s="25">
        <v>22.81</v>
      </c>
      <c r="I38" s="25">
        <v>159.42438499999997</v>
      </c>
      <c r="J38" s="26">
        <v>0.73</v>
      </c>
      <c r="K38" s="26">
        <v>3.25</v>
      </c>
      <c r="L38" s="26">
        <v>0</v>
      </c>
      <c r="M38" s="26">
        <v>0</v>
      </c>
      <c r="N38" s="26">
        <v>2.2599999999999998</v>
      </c>
      <c r="O38" s="26">
        <v>17.41</v>
      </c>
      <c r="P38" s="26">
        <v>3.15</v>
      </c>
      <c r="Q38" s="26">
        <v>0</v>
      </c>
      <c r="R38" s="26">
        <v>0</v>
      </c>
      <c r="S38" s="26">
        <v>0.15</v>
      </c>
      <c r="T38" s="26">
        <v>2.31</v>
      </c>
      <c r="U38" s="26">
        <v>392.06</v>
      </c>
      <c r="V38" s="26">
        <v>513.6</v>
      </c>
      <c r="W38" s="26">
        <v>29.91</v>
      </c>
      <c r="X38" s="26">
        <v>31.92</v>
      </c>
      <c r="Y38" s="26">
        <v>81.93</v>
      </c>
      <c r="Z38" s="26">
        <v>2.0099999999999998</v>
      </c>
      <c r="AA38" s="26">
        <v>0</v>
      </c>
      <c r="AB38" s="26">
        <v>13.05</v>
      </c>
      <c r="AC38" s="26">
        <v>2.2799999999999998</v>
      </c>
      <c r="AD38" s="26">
        <v>2.38</v>
      </c>
      <c r="AE38" s="26">
        <v>0.22</v>
      </c>
      <c r="AF38" s="26">
        <v>7.0000000000000007E-2</v>
      </c>
      <c r="AG38" s="26">
        <v>1.1200000000000001</v>
      </c>
      <c r="AH38" s="26">
        <v>2.62</v>
      </c>
      <c r="AI38" s="26">
        <v>5.4</v>
      </c>
      <c r="AJ38" s="26">
        <v>0</v>
      </c>
      <c r="AK38" s="26">
        <v>213.28</v>
      </c>
      <c r="AL38" s="26">
        <v>238.14</v>
      </c>
      <c r="AM38" s="26">
        <v>354.03</v>
      </c>
      <c r="AN38" s="26">
        <v>340.56</v>
      </c>
      <c r="AO38" s="26">
        <v>46.31</v>
      </c>
      <c r="AP38" s="26">
        <v>189.14</v>
      </c>
      <c r="AQ38" s="26">
        <v>63.21</v>
      </c>
      <c r="AR38" s="26">
        <v>223.08</v>
      </c>
      <c r="AS38" s="26">
        <v>213.89</v>
      </c>
      <c r="AT38" s="26">
        <v>414.75</v>
      </c>
      <c r="AU38" s="26">
        <v>479.37</v>
      </c>
      <c r="AV38" s="26">
        <v>98.75</v>
      </c>
      <c r="AW38" s="26">
        <v>211.32</v>
      </c>
      <c r="AX38" s="26">
        <v>756.68</v>
      </c>
      <c r="AY38" s="26">
        <v>0</v>
      </c>
      <c r="AZ38" s="26">
        <v>147.74</v>
      </c>
      <c r="BA38" s="26">
        <v>180.59</v>
      </c>
      <c r="BB38" s="26">
        <v>153.62</v>
      </c>
      <c r="BC38" s="26">
        <v>56.96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0.39</v>
      </c>
      <c r="BL38" s="26">
        <v>0</v>
      </c>
      <c r="BM38" s="26">
        <v>0.28999999999999998</v>
      </c>
      <c r="BN38" s="26">
        <v>0.02</v>
      </c>
      <c r="BO38" s="26">
        <v>0.03</v>
      </c>
      <c r="BP38" s="26">
        <v>0</v>
      </c>
      <c r="BQ38" s="26">
        <v>0</v>
      </c>
      <c r="BR38" s="26">
        <v>0</v>
      </c>
      <c r="BS38" s="26">
        <v>1.33</v>
      </c>
      <c r="BT38" s="26">
        <v>0</v>
      </c>
      <c r="BU38" s="26">
        <v>0</v>
      </c>
      <c r="BV38" s="26">
        <v>3.13</v>
      </c>
      <c r="BW38" s="26">
        <v>0.02</v>
      </c>
      <c r="BX38" s="26">
        <v>0</v>
      </c>
      <c r="BY38" s="26">
        <v>0</v>
      </c>
      <c r="BZ38" s="26">
        <v>0</v>
      </c>
      <c r="CA38" s="26">
        <v>0</v>
      </c>
      <c r="CB38" s="26">
        <v>230.53</v>
      </c>
      <c r="CC38" s="25">
        <v>14.53</v>
      </c>
      <c r="CE38" s="23">
        <v>2.1800000000000002</v>
      </c>
      <c r="CG38" s="23">
        <v>39.54</v>
      </c>
      <c r="CH38" s="23">
        <v>21.82</v>
      </c>
      <c r="CI38" s="23">
        <v>30.68</v>
      </c>
      <c r="CJ38" s="23">
        <v>1108.26</v>
      </c>
      <c r="CK38" s="23">
        <v>601.46</v>
      </c>
      <c r="CL38" s="23">
        <v>854.86</v>
      </c>
      <c r="CM38" s="23">
        <v>44.4</v>
      </c>
      <c r="CN38" s="23">
        <v>22.65</v>
      </c>
      <c r="CO38" s="23">
        <v>33.53</v>
      </c>
      <c r="CP38" s="23">
        <v>0</v>
      </c>
      <c r="CQ38" s="23">
        <v>1</v>
      </c>
      <c r="CR38" s="23">
        <v>8.81</v>
      </c>
    </row>
    <row r="39" spans="1:96" s="23" customFormat="1">
      <c r="A39" s="23" t="str">
        <f>"39/3"</f>
        <v>39/3</v>
      </c>
      <c r="B39" s="24" t="s">
        <v>100</v>
      </c>
      <c r="C39" s="25" t="str">
        <f>"180"</f>
        <v>180</v>
      </c>
      <c r="D39" s="25">
        <v>7.89</v>
      </c>
      <c r="E39" s="25">
        <v>0</v>
      </c>
      <c r="F39" s="25">
        <v>2.0699999999999998</v>
      </c>
      <c r="G39" s="25">
        <v>2.0699999999999998</v>
      </c>
      <c r="H39" s="25">
        <v>41.37</v>
      </c>
      <c r="I39" s="25">
        <v>205.09637939999999</v>
      </c>
      <c r="J39" s="26">
        <v>0.38</v>
      </c>
      <c r="K39" s="26">
        <v>0</v>
      </c>
      <c r="L39" s="26">
        <v>0</v>
      </c>
      <c r="M39" s="26">
        <v>0</v>
      </c>
      <c r="N39" s="26">
        <v>0.88</v>
      </c>
      <c r="O39" s="26">
        <v>33.630000000000003</v>
      </c>
      <c r="P39" s="26">
        <v>6.86</v>
      </c>
      <c r="Q39" s="26">
        <v>0</v>
      </c>
      <c r="R39" s="26">
        <v>0</v>
      </c>
      <c r="S39" s="26">
        <v>0</v>
      </c>
      <c r="T39" s="26">
        <v>1.98</v>
      </c>
      <c r="U39" s="26">
        <v>346.8</v>
      </c>
      <c r="V39" s="26">
        <v>240.47</v>
      </c>
      <c r="W39" s="26">
        <v>15.61</v>
      </c>
      <c r="X39" s="26">
        <v>121.6</v>
      </c>
      <c r="Y39" s="26">
        <v>177.72</v>
      </c>
      <c r="Z39" s="26">
        <v>4.18</v>
      </c>
      <c r="AA39" s="26">
        <v>0</v>
      </c>
      <c r="AB39" s="26">
        <v>5.75</v>
      </c>
      <c r="AC39" s="26">
        <v>1.28</v>
      </c>
      <c r="AD39" s="26">
        <v>0.51</v>
      </c>
      <c r="AE39" s="26">
        <v>0.23</v>
      </c>
      <c r="AF39" s="26">
        <v>0.12</v>
      </c>
      <c r="AG39" s="26">
        <v>2.2799999999999998</v>
      </c>
      <c r="AH39" s="26">
        <v>4.5999999999999996</v>
      </c>
      <c r="AI39" s="26">
        <v>0</v>
      </c>
      <c r="AJ39" s="26">
        <v>0</v>
      </c>
      <c r="AK39" s="26">
        <v>369.47</v>
      </c>
      <c r="AL39" s="26">
        <v>288.06</v>
      </c>
      <c r="AM39" s="26">
        <v>466.53</v>
      </c>
      <c r="AN39" s="26">
        <v>331.9</v>
      </c>
      <c r="AO39" s="26">
        <v>200.39</v>
      </c>
      <c r="AP39" s="26">
        <v>250.49</v>
      </c>
      <c r="AQ39" s="26">
        <v>112.72</v>
      </c>
      <c r="AR39" s="26">
        <v>370.72</v>
      </c>
      <c r="AS39" s="26">
        <v>363.21</v>
      </c>
      <c r="AT39" s="26">
        <v>701.37</v>
      </c>
      <c r="AU39" s="26">
        <v>690.09</v>
      </c>
      <c r="AV39" s="26">
        <v>187.87</v>
      </c>
      <c r="AW39" s="26">
        <v>450.88</v>
      </c>
      <c r="AX39" s="26">
        <v>1415.26</v>
      </c>
      <c r="AY39" s="26">
        <v>0</v>
      </c>
      <c r="AZ39" s="26">
        <v>313.11</v>
      </c>
      <c r="BA39" s="26">
        <v>379.49</v>
      </c>
      <c r="BB39" s="26">
        <v>269.27</v>
      </c>
      <c r="BC39" s="26">
        <v>206.65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0.01</v>
      </c>
      <c r="BJ39" s="26">
        <v>0</v>
      </c>
      <c r="BK39" s="26">
        <v>0.33</v>
      </c>
      <c r="BL39" s="26">
        <v>0</v>
      </c>
      <c r="BM39" s="26">
        <v>0.03</v>
      </c>
      <c r="BN39" s="26">
        <v>0.01</v>
      </c>
      <c r="BO39" s="26">
        <v>0</v>
      </c>
      <c r="BP39" s="26">
        <v>0</v>
      </c>
      <c r="BQ39" s="26">
        <v>0</v>
      </c>
      <c r="BR39" s="26">
        <v>0.01</v>
      </c>
      <c r="BS39" s="26">
        <v>0.67</v>
      </c>
      <c r="BT39" s="26">
        <v>0.01</v>
      </c>
      <c r="BU39" s="26">
        <v>0</v>
      </c>
      <c r="BV39" s="26">
        <v>0.66</v>
      </c>
      <c r="BW39" s="26">
        <v>0.06</v>
      </c>
      <c r="BX39" s="26">
        <v>0</v>
      </c>
      <c r="BY39" s="26">
        <v>0</v>
      </c>
      <c r="BZ39" s="26">
        <v>0</v>
      </c>
      <c r="CA39" s="26">
        <v>0</v>
      </c>
      <c r="CB39" s="26">
        <v>105.25</v>
      </c>
      <c r="CC39" s="25">
        <v>4.24</v>
      </c>
      <c r="CE39" s="23">
        <v>0.96</v>
      </c>
      <c r="CG39" s="23">
        <v>44.48</v>
      </c>
      <c r="CH39" s="23">
        <v>24.48</v>
      </c>
      <c r="CI39" s="23">
        <v>34.479999999999997</v>
      </c>
      <c r="CJ39" s="23">
        <v>2780.43</v>
      </c>
      <c r="CK39" s="23">
        <v>1369.07</v>
      </c>
      <c r="CL39" s="23">
        <v>2074.75</v>
      </c>
      <c r="CM39" s="23">
        <v>40.65</v>
      </c>
      <c r="CN39" s="23">
        <v>27.05</v>
      </c>
      <c r="CO39" s="23">
        <v>33.85</v>
      </c>
      <c r="CP39" s="23">
        <v>0</v>
      </c>
      <c r="CQ39" s="23">
        <v>0.9</v>
      </c>
      <c r="CR39" s="23">
        <v>2.57</v>
      </c>
    </row>
    <row r="40" spans="1:96" s="23" customFormat="1">
      <c r="A40" s="23" t="str">
        <f>"424"</f>
        <v>424</v>
      </c>
      <c r="B40" s="24" t="s">
        <v>101</v>
      </c>
      <c r="C40" s="25" t="str">
        <f>"100"</f>
        <v>100</v>
      </c>
      <c r="D40" s="25">
        <v>11.76</v>
      </c>
      <c r="E40" s="25">
        <v>11.17</v>
      </c>
      <c r="F40" s="25">
        <v>38.75</v>
      </c>
      <c r="G40" s="25">
        <v>12.74</v>
      </c>
      <c r="H40" s="25">
        <v>4.9800000000000004</v>
      </c>
      <c r="I40" s="25">
        <v>412.58929719999992</v>
      </c>
      <c r="J40" s="26">
        <v>11.37</v>
      </c>
      <c r="K40" s="26">
        <v>8.67</v>
      </c>
      <c r="L40" s="26">
        <v>0</v>
      </c>
      <c r="M40" s="26">
        <v>0</v>
      </c>
      <c r="N40" s="26">
        <v>3.6</v>
      </c>
      <c r="O40" s="26">
        <v>0.04</v>
      </c>
      <c r="P40" s="26">
        <v>1.33</v>
      </c>
      <c r="Q40" s="26">
        <v>0</v>
      </c>
      <c r="R40" s="26">
        <v>0</v>
      </c>
      <c r="S40" s="26">
        <v>0.09</v>
      </c>
      <c r="T40" s="26">
        <v>1.68</v>
      </c>
      <c r="U40" s="26">
        <v>230.87</v>
      </c>
      <c r="V40" s="26">
        <v>296.55</v>
      </c>
      <c r="W40" s="26">
        <v>20.3</v>
      </c>
      <c r="X40" s="26">
        <v>24.76</v>
      </c>
      <c r="Y40" s="26">
        <v>153.19999999999999</v>
      </c>
      <c r="Z40" s="26">
        <v>1.68</v>
      </c>
      <c r="AA40" s="26">
        <v>0</v>
      </c>
      <c r="AB40" s="26">
        <v>0</v>
      </c>
      <c r="AC40" s="26">
        <v>0</v>
      </c>
      <c r="AD40" s="26">
        <v>6.28</v>
      </c>
      <c r="AE40" s="26">
        <v>0.31</v>
      </c>
      <c r="AF40" s="26">
        <v>0.1</v>
      </c>
      <c r="AG40" s="26">
        <v>1.89</v>
      </c>
      <c r="AH40" s="26">
        <v>4.99</v>
      </c>
      <c r="AI40" s="26">
        <v>1.33</v>
      </c>
      <c r="AJ40" s="26">
        <v>0</v>
      </c>
      <c r="AK40" s="26">
        <v>649.11</v>
      </c>
      <c r="AL40" s="26">
        <v>553.04</v>
      </c>
      <c r="AM40" s="26">
        <v>838.93</v>
      </c>
      <c r="AN40" s="26">
        <v>967.82</v>
      </c>
      <c r="AO40" s="26">
        <v>267.14</v>
      </c>
      <c r="AP40" s="26">
        <v>510.86</v>
      </c>
      <c r="AQ40" s="26">
        <v>149.19999999999999</v>
      </c>
      <c r="AR40" s="26">
        <v>453.06</v>
      </c>
      <c r="AS40" s="26">
        <v>603.80999999999995</v>
      </c>
      <c r="AT40" s="26">
        <v>686.66</v>
      </c>
      <c r="AU40" s="26">
        <v>1032.6500000000001</v>
      </c>
      <c r="AV40" s="26">
        <v>449.22</v>
      </c>
      <c r="AW40" s="26">
        <v>542.89</v>
      </c>
      <c r="AX40" s="26">
        <v>1737.27</v>
      </c>
      <c r="AY40" s="26">
        <v>132.79</v>
      </c>
      <c r="AZ40" s="26">
        <v>507.74</v>
      </c>
      <c r="BA40" s="26">
        <v>477.27</v>
      </c>
      <c r="BB40" s="26">
        <v>406.19</v>
      </c>
      <c r="BC40" s="26">
        <v>142.94999999999999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0.8</v>
      </c>
      <c r="BL40" s="26">
        <v>0</v>
      </c>
      <c r="BM40" s="26">
        <v>0.52</v>
      </c>
      <c r="BN40" s="26">
        <v>0.04</v>
      </c>
      <c r="BO40" s="26">
        <v>0.09</v>
      </c>
      <c r="BP40" s="26">
        <v>0</v>
      </c>
      <c r="BQ40" s="26">
        <v>0</v>
      </c>
      <c r="BR40" s="26">
        <v>0</v>
      </c>
      <c r="BS40" s="26">
        <v>3.01</v>
      </c>
      <c r="BT40" s="26">
        <v>0</v>
      </c>
      <c r="BU40" s="26">
        <v>0</v>
      </c>
      <c r="BV40" s="26">
        <v>7.5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140.58000000000001</v>
      </c>
      <c r="CC40" s="25">
        <v>60.7</v>
      </c>
      <c r="CE40" s="23">
        <v>0</v>
      </c>
      <c r="CG40" s="23">
        <v>26.76</v>
      </c>
      <c r="CH40" s="23">
        <v>16.760000000000002</v>
      </c>
      <c r="CI40" s="23">
        <v>21.76</v>
      </c>
      <c r="CJ40" s="23">
        <v>3043.43</v>
      </c>
      <c r="CK40" s="23">
        <v>1792.55</v>
      </c>
      <c r="CL40" s="23">
        <v>2417.9899999999998</v>
      </c>
      <c r="CM40" s="23">
        <v>23.8</v>
      </c>
      <c r="CN40" s="23">
        <v>14.8</v>
      </c>
      <c r="CO40" s="23">
        <v>19.3</v>
      </c>
      <c r="CP40" s="23">
        <v>0</v>
      </c>
      <c r="CQ40" s="23">
        <v>0.5</v>
      </c>
      <c r="CR40" s="23">
        <v>36.79</v>
      </c>
    </row>
    <row r="41" spans="1:96" s="23" customFormat="1">
      <c r="A41" s="23" t="str">
        <f>"2"</f>
        <v>2</v>
      </c>
      <c r="B41" s="24" t="s">
        <v>94</v>
      </c>
      <c r="C41" s="25" t="str">
        <f>"33,5"</f>
        <v>33,5</v>
      </c>
      <c r="D41" s="25">
        <v>2.2200000000000002</v>
      </c>
      <c r="E41" s="25">
        <v>0</v>
      </c>
      <c r="F41" s="25">
        <v>0.22</v>
      </c>
      <c r="G41" s="25">
        <v>0.22</v>
      </c>
      <c r="H41" s="25">
        <v>15.71</v>
      </c>
      <c r="I41" s="25">
        <v>75.006834999999995</v>
      </c>
      <c r="J41" s="26">
        <v>0</v>
      </c>
      <c r="K41" s="26">
        <v>0</v>
      </c>
      <c r="L41" s="26">
        <v>0</v>
      </c>
      <c r="M41" s="26">
        <v>0</v>
      </c>
      <c r="N41" s="26">
        <v>0.37</v>
      </c>
      <c r="O41" s="26">
        <v>15.28</v>
      </c>
      <c r="P41" s="26">
        <v>7.0000000000000007E-2</v>
      </c>
      <c r="Q41" s="26">
        <v>0</v>
      </c>
      <c r="R41" s="26">
        <v>0</v>
      </c>
      <c r="S41" s="26">
        <v>0</v>
      </c>
      <c r="T41" s="26">
        <v>0.6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106.96</v>
      </c>
      <c r="AL41" s="26">
        <v>111.33</v>
      </c>
      <c r="AM41" s="26">
        <v>170.5</v>
      </c>
      <c r="AN41" s="26">
        <v>56.54</v>
      </c>
      <c r="AO41" s="26">
        <v>33.520000000000003</v>
      </c>
      <c r="AP41" s="26">
        <v>67.03</v>
      </c>
      <c r="AQ41" s="26">
        <v>25.36</v>
      </c>
      <c r="AR41" s="26">
        <v>121.24</v>
      </c>
      <c r="AS41" s="26">
        <v>75.19</v>
      </c>
      <c r="AT41" s="26">
        <v>104.92</v>
      </c>
      <c r="AU41" s="26">
        <v>86.56</v>
      </c>
      <c r="AV41" s="26">
        <v>45.47</v>
      </c>
      <c r="AW41" s="26">
        <v>80.44</v>
      </c>
      <c r="AX41" s="26">
        <v>672.67</v>
      </c>
      <c r="AY41" s="26">
        <v>0</v>
      </c>
      <c r="AZ41" s="26">
        <v>219.17</v>
      </c>
      <c r="BA41" s="26">
        <v>95.3</v>
      </c>
      <c r="BB41" s="26">
        <v>63.24</v>
      </c>
      <c r="BC41" s="26">
        <v>50.13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13.1</v>
      </c>
      <c r="CC41" s="25">
        <v>2.41</v>
      </c>
      <c r="CE41" s="23">
        <v>0</v>
      </c>
      <c r="CG41" s="23">
        <v>0</v>
      </c>
      <c r="CH41" s="23">
        <v>0</v>
      </c>
      <c r="CI41" s="23">
        <v>0</v>
      </c>
      <c r="CJ41" s="23">
        <v>615.65</v>
      </c>
      <c r="CK41" s="23">
        <v>237.19</v>
      </c>
      <c r="CL41" s="23">
        <v>426.42</v>
      </c>
      <c r="CM41" s="23">
        <v>4.93</v>
      </c>
      <c r="CN41" s="23">
        <v>4.93</v>
      </c>
      <c r="CO41" s="23">
        <v>4.93</v>
      </c>
      <c r="CP41" s="23">
        <v>0</v>
      </c>
      <c r="CQ41" s="23">
        <v>0</v>
      </c>
      <c r="CR41" s="23">
        <v>2.0099999999999998</v>
      </c>
    </row>
    <row r="42" spans="1:96" s="23" customFormat="1">
      <c r="A42" s="23" t="str">
        <f>"3"</f>
        <v>3</v>
      </c>
      <c r="B42" s="24" t="s">
        <v>102</v>
      </c>
      <c r="C42" s="25" t="str">
        <f>"20"</f>
        <v>20</v>
      </c>
      <c r="D42" s="25">
        <v>1.32</v>
      </c>
      <c r="E42" s="25">
        <v>0</v>
      </c>
      <c r="F42" s="25">
        <v>0.24</v>
      </c>
      <c r="G42" s="25">
        <v>0.24</v>
      </c>
      <c r="H42" s="25">
        <v>8.34</v>
      </c>
      <c r="I42" s="25">
        <v>38.676000000000002</v>
      </c>
      <c r="J42" s="26">
        <v>0.04</v>
      </c>
      <c r="K42" s="26">
        <v>0</v>
      </c>
      <c r="L42" s="26">
        <v>0</v>
      </c>
      <c r="M42" s="26">
        <v>0</v>
      </c>
      <c r="N42" s="26">
        <v>0.24</v>
      </c>
      <c r="O42" s="26">
        <v>6.44</v>
      </c>
      <c r="P42" s="26">
        <v>1.66</v>
      </c>
      <c r="Q42" s="26">
        <v>0</v>
      </c>
      <c r="R42" s="26">
        <v>0</v>
      </c>
      <c r="S42" s="26">
        <v>0.2</v>
      </c>
      <c r="T42" s="26">
        <v>0.5</v>
      </c>
      <c r="U42" s="26">
        <v>122</v>
      </c>
      <c r="V42" s="26">
        <v>49</v>
      </c>
      <c r="W42" s="26">
        <v>7</v>
      </c>
      <c r="X42" s="26">
        <v>9.4</v>
      </c>
      <c r="Y42" s="26">
        <v>31.6</v>
      </c>
      <c r="Z42" s="26">
        <v>0.78</v>
      </c>
      <c r="AA42" s="26">
        <v>0</v>
      </c>
      <c r="AB42" s="26">
        <v>1</v>
      </c>
      <c r="AC42" s="26">
        <v>0.2</v>
      </c>
      <c r="AD42" s="26">
        <v>0.28000000000000003</v>
      </c>
      <c r="AE42" s="26">
        <v>0.04</v>
      </c>
      <c r="AF42" s="26">
        <v>0.02</v>
      </c>
      <c r="AG42" s="26">
        <v>0.14000000000000001</v>
      </c>
      <c r="AH42" s="26">
        <v>0.4</v>
      </c>
      <c r="AI42" s="26">
        <v>0</v>
      </c>
      <c r="AJ42" s="26">
        <v>0</v>
      </c>
      <c r="AK42" s="26">
        <v>0</v>
      </c>
      <c r="AL42" s="26">
        <v>0</v>
      </c>
      <c r="AM42" s="26">
        <v>85.4</v>
      </c>
      <c r="AN42" s="26">
        <v>44.6</v>
      </c>
      <c r="AO42" s="26">
        <v>18.600000000000001</v>
      </c>
      <c r="AP42" s="26">
        <v>39.6</v>
      </c>
      <c r="AQ42" s="26">
        <v>16</v>
      </c>
      <c r="AR42" s="26">
        <v>74.2</v>
      </c>
      <c r="AS42" s="26">
        <v>59.4</v>
      </c>
      <c r="AT42" s="26">
        <v>58.2</v>
      </c>
      <c r="AU42" s="26">
        <v>92.8</v>
      </c>
      <c r="AV42" s="26">
        <v>24.8</v>
      </c>
      <c r="AW42" s="26">
        <v>62</v>
      </c>
      <c r="AX42" s="26">
        <v>305.8</v>
      </c>
      <c r="AY42" s="26">
        <v>0</v>
      </c>
      <c r="AZ42" s="26">
        <v>105.2</v>
      </c>
      <c r="BA42" s="26">
        <v>58.2</v>
      </c>
      <c r="BB42" s="26">
        <v>36</v>
      </c>
      <c r="BC42" s="26">
        <v>26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0.03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0.02</v>
      </c>
      <c r="BT42" s="26">
        <v>0</v>
      </c>
      <c r="BU42" s="26">
        <v>0</v>
      </c>
      <c r="BV42" s="26">
        <v>0.1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9.4</v>
      </c>
      <c r="CC42" s="25">
        <v>1.48</v>
      </c>
      <c r="CE42" s="23">
        <v>0.17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1.23</v>
      </c>
    </row>
    <row r="43" spans="1:96" s="19" customFormat="1" ht="24">
      <c r="A43" s="19" t="str">
        <f>"29/11"</f>
        <v>29/11</v>
      </c>
      <c r="B43" s="20" t="s">
        <v>103</v>
      </c>
      <c r="C43" s="21" t="str">
        <f>"180"</f>
        <v>180</v>
      </c>
      <c r="D43" s="21">
        <v>0.26</v>
      </c>
      <c r="E43" s="21">
        <v>0</v>
      </c>
      <c r="F43" s="21">
        <v>0.06</v>
      </c>
      <c r="G43" s="21">
        <v>0.06</v>
      </c>
      <c r="H43" s="21">
        <v>6.74</v>
      </c>
      <c r="I43" s="21">
        <v>27.092876400000002</v>
      </c>
      <c r="J43" s="22">
        <v>0</v>
      </c>
      <c r="K43" s="22">
        <v>0</v>
      </c>
      <c r="L43" s="22">
        <v>0</v>
      </c>
      <c r="M43" s="22">
        <v>0</v>
      </c>
      <c r="N43" s="22">
        <v>6.38</v>
      </c>
      <c r="O43" s="22">
        <v>0</v>
      </c>
      <c r="P43" s="22">
        <v>0.36</v>
      </c>
      <c r="Q43" s="22">
        <v>0</v>
      </c>
      <c r="R43" s="22">
        <v>0</v>
      </c>
      <c r="S43" s="22">
        <v>0.18</v>
      </c>
      <c r="T43" s="22">
        <v>0.11</v>
      </c>
      <c r="U43" s="22">
        <v>1.79</v>
      </c>
      <c r="V43" s="22">
        <v>26.49</v>
      </c>
      <c r="W43" s="22">
        <v>4.6100000000000003</v>
      </c>
      <c r="X43" s="22">
        <v>1.67</v>
      </c>
      <c r="Y43" s="22">
        <v>2.89</v>
      </c>
      <c r="Z43" s="22">
        <v>0.05</v>
      </c>
      <c r="AA43" s="22">
        <v>0</v>
      </c>
      <c r="AB43" s="22">
        <v>6.08</v>
      </c>
      <c r="AC43" s="22">
        <v>1.08</v>
      </c>
      <c r="AD43" s="22">
        <v>0.03</v>
      </c>
      <c r="AE43" s="22">
        <v>0</v>
      </c>
      <c r="AF43" s="22">
        <v>0</v>
      </c>
      <c r="AG43" s="22">
        <v>0.02</v>
      </c>
      <c r="AH43" s="22">
        <v>0.04</v>
      </c>
      <c r="AI43" s="22">
        <v>3.24</v>
      </c>
      <c r="AJ43" s="22">
        <v>0</v>
      </c>
      <c r="AK43" s="22">
        <v>4.63</v>
      </c>
      <c r="AL43" s="22">
        <v>3.57</v>
      </c>
      <c r="AM43" s="22">
        <v>2.65</v>
      </c>
      <c r="AN43" s="22">
        <v>4.76</v>
      </c>
      <c r="AO43" s="22">
        <v>1.72</v>
      </c>
      <c r="AP43" s="22">
        <v>1.72</v>
      </c>
      <c r="AQ43" s="22">
        <v>0.79</v>
      </c>
      <c r="AR43" s="22">
        <v>3.57</v>
      </c>
      <c r="AS43" s="22">
        <v>5.69</v>
      </c>
      <c r="AT43" s="22">
        <v>7.41</v>
      </c>
      <c r="AU43" s="22">
        <v>13.1</v>
      </c>
      <c r="AV43" s="22">
        <v>1.98</v>
      </c>
      <c r="AW43" s="22">
        <v>10.85</v>
      </c>
      <c r="AX43" s="22">
        <v>10.85</v>
      </c>
      <c r="AY43" s="22">
        <v>0</v>
      </c>
      <c r="AZ43" s="22">
        <v>5.29</v>
      </c>
      <c r="BA43" s="22">
        <v>3.7</v>
      </c>
      <c r="BB43" s="22">
        <v>1.85</v>
      </c>
      <c r="BC43" s="22">
        <v>1.19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187.39</v>
      </c>
      <c r="CC43" s="21">
        <v>9.59</v>
      </c>
      <c r="CE43" s="19">
        <v>1.01</v>
      </c>
      <c r="CG43" s="19">
        <v>0.3</v>
      </c>
      <c r="CH43" s="19">
        <v>0.3</v>
      </c>
      <c r="CI43" s="19">
        <v>0.3</v>
      </c>
      <c r="CJ43" s="19">
        <v>30</v>
      </c>
      <c r="CK43" s="19">
        <v>12.3</v>
      </c>
      <c r="CL43" s="19">
        <v>21.15</v>
      </c>
      <c r="CM43" s="19">
        <v>0</v>
      </c>
      <c r="CN43" s="19">
        <v>0</v>
      </c>
      <c r="CO43" s="19">
        <v>0</v>
      </c>
      <c r="CP43" s="19">
        <v>5.4</v>
      </c>
      <c r="CQ43" s="19">
        <v>0</v>
      </c>
      <c r="CR43" s="19">
        <v>5.81</v>
      </c>
    </row>
    <row r="44" spans="1:96" s="27" customFormat="1" ht="11.4">
      <c r="B44" s="28" t="s">
        <v>112</v>
      </c>
      <c r="C44" s="29"/>
      <c r="D44" s="29">
        <v>31.04</v>
      </c>
      <c r="E44" s="29">
        <v>11.17</v>
      </c>
      <c r="F44" s="29">
        <v>47.13</v>
      </c>
      <c r="G44" s="29">
        <v>21.12</v>
      </c>
      <c r="H44" s="29">
        <v>109.12</v>
      </c>
      <c r="I44" s="29">
        <v>963.95</v>
      </c>
      <c r="J44" s="30">
        <v>12.52</v>
      </c>
      <c r="K44" s="30">
        <v>11.92</v>
      </c>
      <c r="L44" s="30">
        <v>0</v>
      </c>
      <c r="M44" s="30">
        <v>0</v>
      </c>
      <c r="N44" s="30">
        <v>15.21</v>
      </c>
      <c r="O44" s="30">
        <v>80.09</v>
      </c>
      <c r="P44" s="30">
        <v>13.82</v>
      </c>
      <c r="Q44" s="30">
        <v>0</v>
      </c>
      <c r="R44" s="30">
        <v>0</v>
      </c>
      <c r="S44" s="30">
        <v>0.61</v>
      </c>
      <c r="T44" s="30">
        <v>8.2899999999999991</v>
      </c>
      <c r="U44" s="30">
        <v>1093.53</v>
      </c>
      <c r="V44" s="30">
        <v>1126.1099999999999</v>
      </c>
      <c r="W44" s="30">
        <v>77.430000000000007</v>
      </c>
      <c r="X44" s="30">
        <v>189.34</v>
      </c>
      <c r="Y44" s="30">
        <v>447.34</v>
      </c>
      <c r="Z44" s="30">
        <v>8.6999999999999993</v>
      </c>
      <c r="AA44" s="30">
        <v>0</v>
      </c>
      <c r="AB44" s="30">
        <v>25.88</v>
      </c>
      <c r="AC44" s="30">
        <v>4.83</v>
      </c>
      <c r="AD44" s="30">
        <v>9.49</v>
      </c>
      <c r="AE44" s="30">
        <v>0.81</v>
      </c>
      <c r="AF44" s="30">
        <v>0.31</v>
      </c>
      <c r="AG44" s="30">
        <v>5.45</v>
      </c>
      <c r="AH44" s="30">
        <v>12.65</v>
      </c>
      <c r="AI44" s="30">
        <v>9.9700000000000006</v>
      </c>
      <c r="AJ44" s="30">
        <v>0</v>
      </c>
      <c r="AK44" s="30">
        <v>1343.45</v>
      </c>
      <c r="AL44" s="30">
        <v>1194.1500000000001</v>
      </c>
      <c r="AM44" s="30">
        <v>1918.04</v>
      </c>
      <c r="AN44" s="30">
        <v>1746.17</v>
      </c>
      <c r="AO44" s="30">
        <v>567.67999999999995</v>
      </c>
      <c r="AP44" s="30">
        <v>1058.8399999999999</v>
      </c>
      <c r="AQ44" s="30">
        <v>367.28</v>
      </c>
      <c r="AR44" s="30">
        <v>1245.8699999999999</v>
      </c>
      <c r="AS44" s="30">
        <v>1321.19</v>
      </c>
      <c r="AT44" s="30">
        <v>1973.31</v>
      </c>
      <c r="AU44" s="30">
        <v>2394.58</v>
      </c>
      <c r="AV44" s="30">
        <v>808.09</v>
      </c>
      <c r="AW44" s="30">
        <v>1358.38</v>
      </c>
      <c r="AX44" s="30">
        <v>4898.51</v>
      </c>
      <c r="AY44" s="30">
        <v>132.79</v>
      </c>
      <c r="AZ44" s="30">
        <v>1298.25</v>
      </c>
      <c r="BA44" s="30">
        <v>1194.56</v>
      </c>
      <c r="BB44" s="30">
        <v>930.18</v>
      </c>
      <c r="BC44" s="30">
        <v>483.89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1.57</v>
      </c>
      <c r="BL44" s="30">
        <v>0</v>
      </c>
      <c r="BM44" s="30">
        <v>0.84</v>
      </c>
      <c r="BN44" s="30">
        <v>0.06</v>
      </c>
      <c r="BO44" s="30">
        <v>0.12</v>
      </c>
      <c r="BP44" s="30">
        <v>0</v>
      </c>
      <c r="BQ44" s="30">
        <v>0</v>
      </c>
      <c r="BR44" s="30">
        <v>0.02</v>
      </c>
      <c r="BS44" s="30">
        <v>5.0599999999999996</v>
      </c>
      <c r="BT44" s="30">
        <v>0.01</v>
      </c>
      <c r="BU44" s="30">
        <v>0</v>
      </c>
      <c r="BV44" s="30">
        <v>11.47</v>
      </c>
      <c r="BW44" s="30">
        <v>0.11</v>
      </c>
      <c r="BX44" s="30">
        <v>0</v>
      </c>
      <c r="BY44" s="30">
        <v>0</v>
      </c>
      <c r="BZ44" s="30">
        <v>0</v>
      </c>
      <c r="CA44" s="30">
        <v>0</v>
      </c>
      <c r="CB44" s="30">
        <v>755.85</v>
      </c>
      <c r="CC44" s="29">
        <f>SUM($CC$36:$CC$43)</f>
        <v>146.55999999999997</v>
      </c>
      <c r="CD44" s="27">
        <f>$I$44/$I$49*100</f>
        <v>30.913767281660192</v>
      </c>
      <c r="CE44" s="27">
        <v>4.3099999999999996</v>
      </c>
      <c r="CG44" s="27">
        <v>119.08</v>
      </c>
      <c r="CH44" s="27">
        <v>65.36</v>
      </c>
      <c r="CI44" s="27">
        <v>92.22</v>
      </c>
      <c r="CJ44" s="27">
        <v>7777.78</v>
      </c>
      <c r="CK44" s="27">
        <v>4103.57</v>
      </c>
      <c r="CL44" s="27">
        <v>5940.68</v>
      </c>
      <c r="CM44" s="27">
        <v>143.78</v>
      </c>
      <c r="CN44" s="27">
        <v>89.43</v>
      </c>
      <c r="CO44" s="27">
        <v>116.6</v>
      </c>
      <c r="CP44" s="27">
        <v>5.4</v>
      </c>
      <c r="CQ44" s="27">
        <v>2.4</v>
      </c>
    </row>
    <row r="45" spans="1:96">
      <c r="B45" s="18" t="s">
        <v>113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9.6</v>
      </c>
      <c r="CE46" s="23">
        <v>0</v>
      </c>
      <c r="CG46" s="23">
        <v>4</v>
      </c>
      <c r="CH46" s="23">
        <v>4</v>
      </c>
      <c r="CI46" s="23">
        <v>4</v>
      </c>
      <c r="CJ46" s="23">
        <v>400</v>
      </c>
      <c r="CK46" s="23">
        <v>182</v>
      </c>
      <c r="CL46" s="23">
        <v>291</v>
      </c>
      <c r="CM46" s="23">
        <v>0.6</v>
      </c>
      <c r="CN46" s="23">
        <v>0.6</v>
      </c>
      <c r="CO46" s="23">
        <v>0.6</v>
      </c>
      <c r="CP46" s="23">
        <v>0</v>
      </c>
      <c r="CQ46" s="23">
        <v>0</v>
      </c>
      <c r="CR46" s="23">
        <v>8</v>
      </c>
    </row>
    <row r="47" spans="1:96" s="19" customFormat="1" ht="24">
      <c r="A47" s="19" t="str">
        <f>""</f>
        <v/>
      </c>
      <c r="B47" s="20" t="s">
        <v>106</v>
      </c>
      <c r="C47" s="21" t="str">
        <f>"18"</f>
        <v>18</v>
      </c>
      <c r="D47" s="21">
        <v>0.54</v>
      </c>
      <c r="E47" s="21">
        <v>0</v>
      </c>
      <c r="F47" s="21">
        <v>6.12</v>
      </c>
      <c r="G47" s="21">
        <v>0</v>
      </c>
      <c r="H47" s="21">
        <v>11.02</v>
      </c>
      <c r="I47" s="21">
        <v>98.366399999999999</v>
      </c>
      <c r="J47" s="22">
        <v>3.4</v>
      </c>
      <c r="K47" s="22">
        <v>0</v>
      </c>
      <c r="L47" s="22">
        <v>0</v>
      </c>
      <c r="M47" s="22">
        <v>0</v>
      </c>
      <c r="N47" s="22">
        <v>9.83</v>
      </c>
      <c r="O47" s="22">
        <v>0.54</v>
      </c>
      <c r="P47" s="22">
        <v>0.65</v>
      </c>
      <c r="Q47" s="22">
        <v>0</v>
      </c>
      <c r="R47" s="22">
        <v>0</v>
      </c>
      <c r="S47" s="22">
        <v>0.09</v>
      </c>
      <c r="T47" s="22">
        <v>0.13</v>
      </c>
      <c r="U47" s="22">
        <v>0.36</v>
      </c>
      <c r="V47" s="22">
        <v>34.74</v>
      </c>
      <c r="W47" s="22">
        <v>3.24</v>
      </c>
      <c r="X47" s="22">
        <v>11.16</v>
      </c>
      <c r="Y47" s="22">
        <v>14.76</v>
      </c>
      <c r="Z47" s="22">
        <v>0.61</v>
      </c>
      <c r="AA47" s="22">
        <v>0</v>
      </c>
      <c r="AB47" s="22">
        <v>0</v>
      </c>
      <c r="AC47" s="22">
        <v>0</v>
      </c>
      <c r="AD47" s="22">
        <v>0.14000000000000001</v>
      </c>
      <c r="AE47" s="22">
        <v>0</v>
      </c>
      <c r="AF47" s="22">
        <v>0.01</v>
      </c>
      <c r="AG47" s="22">
        <v>7.0000000000000007E-2</v>
      </c>
      <c r="AH47" s="22">
        <v>0.18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0.11</v>
      </c>
      <c r="CC47" s="21">
        <v>15.98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13.32</v>
      </c>
    </row>
    <row r="48" spans="1:96" s="27" customFormat="1" ht="11.4">
      <c r="B48" s="28" t="s">
        <v>114</v>
      </c>
      <c r="C48" s="29"/>
      <c r="D48" s="29">
        <v>1.54</v>
      </c>
      <c r="E48" s="29">
        <v>0</v>
      </c>
      <c r="F48" s="29">
        <v>6.32</v>
      </c>
      <c r="G48" s="29">
        <v>0</v>
      </c>
      <c r="H48" s="29">
        <v>31.62</v>
      </c>
      <c r="I48" s="29">
        <v>184.85</v>
      </c>
      <c r="J48" s="30">
        <v>3.4</v>
      </c>
      <c r="K48" s="30">
        <v>0</v>
      </c>
      <c r="L48" s="30">
        <v>0</v>
      </c>
      <c r="M48" s="30">
        <v>0</v>
      </c>
      <c r="N48" s="30">
        <v>29.63</v>
      </c>
      <c r="O48" s="30">
        <v>0.94</v>
      </c>
      <c r="P48" s="30">
        <v>1.05</v>
      </c>
      <c r="Q48" s="30">
        <v>0</v>
      </c>
      <c r="R48" s="30">
        <v>0</v>
      </c>
      <c r="S48" s="30">
        <v>1.0900000000000001</v>
      </c>
      <c r="T48" s="30">
        <v>0.73</v>
      </c>
      <c r="U48" s="30">
        <v>12.36</v>
      </c>
      <c r="V48" s="30">
        <v>274.74</v>
      </c>
      <c r="W48" s="30">
        <v>17.239999999999998</v>
      </c>
      <c r="X48" s="30">
        <v>19.16</v>
      </c>
      <c r="Y48" s="30">
        <v>28.76</v>
      </c>
      <c r="Z48" s="30">
        <v>3.41</v>
      </c>
      <c r="AA48" s="30">
        <v>0</v>
      </c>
      <c r="AB48" s="30">
        <v>0</v>
      </c>
      <c r="AC48" s="30">
        <v>0</v>
      </c>
      <c r="AD48" s="30">
        <v>0.34</v>
      </c>
      <c r="AE48" s="30">
        <v>0.02</v>
      </c>
      <c r="AF48" s="30">
        <v>0.03</v>
      </c>
      <c r="AG48" s="30">
        <v>0.27</v>
      </c>
      <c r="AH48" s="30">
        <v>0.57999999999999996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176.31</v>
      </c>
      <c r="CC48" s="29">
        <f>SUM($CC$45:$CC$47)</f>
        <v>25.58</v>
      </c>
      <c r="CD48" s="27">
        <f>$I$48/$I$49*100</f>
        <v>5.9281185559571421</v>
      </c>
      <c r="CE48" s="27">
        <v>0</v>
      </c>
      <c r="CG48" s="27">
        <v>4</v>
      </c>
      <c r="CH48" s="27">
        <v>4</v>
      </c>
      <c r="CI48" s="27">
        <v>4</v>
      </c>
      <c r="CJ48" s="27">
        <v>400</v>
      </c>
      <c r="CK48" s="27">
        <v>182</v>
      </c>
      <c r="CL48" s="27">
        <v>291</v>
      </c>
      <c r="CM48" s="27">
        <v>0.6</v>
      </c>
      <c r="CN48" s="27">
        <v>0.6</v>
      </c>
      <c r="CO48" s="27">
        <v>0.6</v>
      </c>
      <c r="CP48" s="27">
        <v>0</v>
      </c>
      <c r="CQ48" s="27">
        <v>0</v>
      </c>
    </row>
    <row r="49" spans="1:95" s="27" customFormat="1" ht="11.4" hidden="1">
      <c r="B49" s="28" t="s">
        <v>115</v>
      </c>
      <c r="C49" s="29"/>
      <c r="D49" s="29">
        <v>92.74</v>
      </c>
      <c r="E49" s="29">
        <v>38.200000000000003</v>
      </c>
      <c r="F49" s="29">
        <v>129.53</v>
      </c>
      <c r="G49" s="29">
        <v>42.01</v>
      </c>
      <c r="H49" s="29">
        <v>407.99</v>
      </c>
      <c r="I49" s="29">
        <v>3118.19</v>
      </c>
      <c r="J49" s="30">
        <v>43.62</v>
      </c>
      <c r="K49" s="30">
        <v>22.59</v>
      </c>
      <c r="L49" s="30">
        <v>0</v>
      </c>
      <c r="M49" s="30">
        <v>0</v>
      </c>
      <c r="N49" s="30">
        <v>125.78</v>
      </c>
      <c r="O49" s="30">
        <v>251.53</v>
      </c>
      <c r="P49" s="30">
        <v>30.69</v>
      </c>
      <c r="Q49" s="30">
        <v>0</v>
      </c>
      <c r="R49" s="30">
        <v>0</v>
      </c>
      <c r="S49" s="30">
        <v>3.62</v>
      </c>
      <c r="T49" s="30">
        <v>22.12</v>
      </c>
      <c r="U49" s="30">
        <v>2287.77</v>
      </c>
      <c r="V49" s="30">
        <v>3221.94</v>
      </c>
      <c r="W49" s="30">
        <v>516.70000000000005</v>
      </c>
      <c r="X49" s="30">
        <v>482.58</v>
      </c>
      <c r="Y49" s="30">
        <v>1396.51</v>
      </c>
      <c r="Z49" s="30">
        <v>26.84</v>
      </c>
      <c r="AA49" s="30">
        <v>296.08999999999997</v>
      </c>
      <c r="AB49" s="30">
        <v>162.99</v>
      </c>
      <c r="AC49" s="30">
        <v>325.41000000000003</v>
      </c>
      <c r="AD49" s="30">
        <v>19.36</v>
      </c>
      <c r="AE49" s="30">
        <v>1.88</v>
      </c>
      <c r="AF49" s="30">
        <v>1.34</v>
      </c>
      <c r="AG49" s="30">
        <v>12.15</v>
      </c>
      <c r="AH49" s="30">
        <v>32.78</v>
      </c>
      <c r="AI49" s="30">
        <v>28.32</v>
      </c>
      <c r="AJ49" s="30">
        <v>0.8</v>
      </c>
      <c r="AK49" s="30">
        <v>4304.97</v>
      </c>
      <c r="AL49" s="30">
        <v>3836.09</v>
      </c>
      <c r="AM49" s="30">
        <v>6607.5</v>
      </c>
      <c r="AN49" s="30">
        <v>4966.79</v>
      </c>
      <c r="AO49" s="30">
        <v>1879.96</v>
      </c>
      <c r="AP49" s="30">
        <v>3285.45</v>
      </c>
      <c r="AQ49" s="30">
        <v>1158.8399999999999</v>
      </c>
      <c r="AR49" s="30">
        <v>3998.63</v>
      </c>
      <c r="AS49" s="30">
        <v>3956.94</v>
      </c>
      <c r="AT49" s="30">
        <v>5039.7</v>
      </c>
      <c r="AU49" s="30">
        <v>6449.92</v>
      </c>
      <c r="AV49" s="30">
        <v>2134</v>
      </c>
      <c r="AW49" s="30">
        <v>3422.51</v>
      </c>
      <c r="AX49" s="30">
        <v>14293.89</v>
      </c>
      <c r="AY49" s="30">
        <v>263.5</v>
      </c>
      <c r="AZ49" s="30">
        <v>3982.28</v>
      </c>
      <c r="BA49" s="30">
        <v>3764.66</v>
      </c>
      <c r="BB49" s="30">
        <v>3058.6</v>
      </c>
      <c r="BC49" s="30">
        <v>1503.51</v>
      </c>
      <c r="BD49" s="30">
        <v>0.33</v>
      </c>
      <c r="BE49" s="30">
        <v>0.15</v>
      </c>
      <c r="BF49" s="30">
        <v>0.08</v>
      </c>
      <c r="BG49" s="30">
        <v>0.18</v>
      </c>
      <c r="BH49" s="30">
        <v>0.21</v>
      </c>
      <c r="BI49" s="30">
        <v>0.99</v>
      </c>
      <c r="BJ49" s="30">
        <v>0</v>
      </c>
      <c r="BK49" s="30">
        <v>5.88</v>
      </c>
      <c r="BL49" s="30">
        <v>0</v>
      </c>
      <c r="BM49" s="30">
        <v>2.44</v>
      </c>
      <c r="BN49" s="30">
        <v>0.13</v>
      </c>
      <c r="BO49" s="30">
        <v>0.23</v>
      </c>
      <c r="BP49" s="30">
        <v>0</v>
      </c>
      <c r="BQ49" s="30">
        <v>0.19</v>
      </c>
      <c r="BR49" s="30">
        <v>0.33</v>
      </c>
      <c r="BS49" s="30">
        <v>12.05</v>
      </c>
      <c r="BT49" s="30">
        <v>0.02</v>
      </c>
      <c r="BU49" s="30">
        <v>0</v>
      </c>
      <c r="BV49" s="30">
        <v>22.74</v>
      </c>
      <c r="BW49" s="30">
        <v>0.24</v>
      </c>
      <c r="BX49" s="30">
        <v>0</v>
      </c>
      <c r="BY49" s="30">
        <v>0</v>
      </c>
      <c r="BZ49" s="30">
        <v>0</v>
      </c>
      <c r="CA49" s="30">
        <v>0</v>
      </c>
      <c r="CB49" s="30">
        <v>2513.11</v>
      </c>
      <c r="CC49" s="29">
        <v>430</v>
      </c>
      <c r="CE49" s="27">
        <v>323.25</v>
      </c>
      <c r="CG49" s="27">
        <v>265.22000000000003</v>
      </c>
      <c r="CH49" s="27">
        <v>152.06</v>
      </c>
      <c r="CI49" s="27">
        <v>208.64</v>
      </c>
      <c r="CJ49" s="27">
        <v>22837.56</v>
      </c>
      <c r="CK49" s="27">
        <v>11600.06</v>
      </c>
      <c r="CL49" s="27">
        <v>17218.810000000001</v>
      </c>
      <c r="CM49" s="27">
        <v>333.08</v>
      </c>
      <c r="CN49" s="27">
        <v>203.31</v>
      </c>
      <c r="CO49" s="27">
        <v>268.2</v>
      </c>
      <c r="CP49" s="27">
        <v>34.840000000000003</v>
      </c>
      <c r="CQ49" s="27">
        <v>4.4000000000000004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116</v>
      </c>
      <c r="C51" s="16"/>
      <c r="D51" s="16">
        <v>12</v>
      </c>
      <c r="E51" s="16"/>
      <c r="F51" s="16">
        <v>38</v>
      </c>
      <c r="G51" s="16"/>
      <c r="H51" s="16">
        <v>50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29:XFD29"/>
    <mergeCell ref="A53:CC53"/>
    <mergeCell ref="CR8:CR9"/>
    <mergeCell ref="F8:G8"/>
    <mergeCell ref="H8:H9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86</v>
      </c>
      <c r="C1" s="84"/>
      <c r="D1" s="85"/>
      <c r="E1" s="32" t="s">
        <v>119</v>
      </c>
      <c r="F1" s="33"/>
      <c r="I1" s="32" t="s">
        <v>120</v>
      </c>
      <c r="J1" s="34" t="s">
        <v>117</v>
      </c>
    </row>
    <row r="2" spans="1:10" ht="7.5" customHeight="1" thickBot="1"/>
    <row r="3" spans="1:10" ht="15" thickBot="1">
      <c r="A3" s="35" t="s">
        <v>121</v>
      </c>
      <c r="B3" s="36" t="s">
        <v>122</v>
      </c>
      <c r="C3" s="36" t="s">
        <v>123</v>
      </c>
      <c r="D3" s="36" t="s">
        <v>124</v>
      </c>
      <c r="E3" s="36" t="s">
        <v>6</v>
      </c>
      <c r="F3" s="36" t="s">
        <v>125</v>
      </c>
      <c r="G3" s="36" t="s">
        <v>126</v>
      </c>
      <c r="H3" s="36" t="s">
        <v>127</v>
      </c>
      <c r="I3" s="36" t="s">
        <v>128</v>
      </c>
      <c r="J3" s="37" t="s">
        <v>129</v>
      </c>
    </row>
    <row r="4" spans="1:10">
      <c r="A4" s="38" t="s">
        <v>130</v>
      </c>
      <c r="B4" s="39" t="s">
        <v>131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132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133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134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135</v>
      </c>
      <c r="B11" s="58" t="s">
        <v>134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136</v>
      </c>
      <c r="B14" s="59" t="s">
        <v>137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138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139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140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141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142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143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 ht="28.8">
      <c r="A23" s="38" t="s">
        <v>105</v>
      </c>
      <c r="B23" s="58" t="s">
        <v>144</v>
      </c>
      <c r="C23" s="72" t="s">
        <v>148</v>
      </c>
      <c r="D23" s="41" t="s">
        <v>106</v>
      </c>
      <c r="E23" s="42">
        <v>18</v>
      </c>
      <c r="F23" s="43">
        <v>15.98</v>
      </c>
      <c r="G23" s="42">
        <v>98.366399999999999</v>
      </c>
      <c r="H23" s="42">
        <v>0.54</v>
      </c>
      <c r="I23" s="42">
        <v>6.12</v>
      </c>
      <c r="J23" s="44">
        <v>11.02</v>
      </c>
    </row>
    <row r="24" spans="1:10">
      <c r="A24" s="45"/>
      <c r="B24" s="70" t="s">
        <v>141</v>
      </c>
      <c r="C24" s="73" t="s">
        <v>149</v>
      </c>
      <c r="D24" s="47" t="s">
        <v>107</v>
      </c>
      <c r="E24" s="48">
        <v>200</v>
      </c>
      <c r="F24" s="49">
        <v>9.6</v>
      </c>
      <c r="G24" s="48">
        <v>86.47999999999999</v>
      </c>
      <c r="H24" s="48">
        <v>1</v>
      </c>
      <c r="I24" s="48">
        <v>0.2</v>
      </c>
      <c r="J24" s="50">
        <v>20.6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145</v>
      </c>
      <c r="B27" s="39" t="s">
        <v>131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140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141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133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146</v>
      </c>
      <c r="B33" s="58" t="s">
        <v>147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144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141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134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45751.381296296298</v>
      </c>
      <c r="C1">
        <f>YEAR(Дата_Сост)</f>
        <v>2025</v>
      </c>
      <c r="D1">
        <f>MONTH(Дата_Сост)</f>
        <v>4</v>
      </c>
      <c r="E1">
        <f>DAY(Дата_Сост)</f>
        <v>4</v>
      </c>
    </row>
    <row r="2" spans="1:5">
      <c r="A2" t="s">
        <v>82</v>
      </c>
      <c r="B2" s="2">
        <v>45740.452430555553</v>
      </c>
    </row>
    <row r="3" spans="1:5">
      <c r="A3" t="s">
        <v>83</v>
      </c>
      <c r="B3" t="s">
        <v>89</v>
      </c>
    </row>
    <row r="4" spans="1:5">
      <c r="A4" t="s">
        <v>84</v>
      </c>
      <c r="B4" t="s">
        <v>90</v>
      </c>
    </row>
    <row r="5" spans="1:5">
      <c r="B5">
        <v>20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04.04.2025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2025-03-24T05:54:56Z</dcterms:modified>
</cp:coreProperties>
</file>