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9.04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'09.04.2025'!$A$3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<sst xmlns="http://schemas.openxmlformats.org/spreadsheetml/2006/main" count="186" uniqueCount="154">
  <si>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</si>
  <si>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</si>
  <si>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</si>
  <si>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</si>
  <si>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</si>
  <si>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</si>
  <si>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</si>
  <si>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</si>
  <si>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</si>
  <si>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</si>
  <si>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</si>
  <si>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</si>
  <si>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</si>
  <si>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</si>
  <si>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</si>
  <si>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</si>
  <si>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</si>
  <si>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</si>
  <si>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</si>
  <si>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</si>
  <si>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</si>
  <si>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</si>
  <si>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</si>
  <si>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</si>
  <si>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</si>
  <si>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</si>
  <si>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</si>
  <si>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</si>
  <si>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</si>
  <si>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</si>
  <si>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</si>
  <si>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</si>
  <si>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</si>
  <si>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</si>
  <si>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</si>
  <si>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</si>
  <si>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</si>
  <si>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</si>
  <si>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</si>
  <si>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</si>
  <si>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</si>
  <si>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</si>
  <si>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</si>
  <si>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</si>
  <si>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</si>
  <si>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</si>
  <si>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</si>
  <si>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</si>
  <si>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</si>
  <si>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</si>
  <si>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</si>
  <si>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</si>
  <si>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</si>
  <si>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</si>
  <si>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</si>
  <si>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</si>
  <si>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</si>
  <si>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</si>
  <si>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</si>
  <si>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</si>
  <si>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</si>
  <si>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</si>
  <si>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</si>
  <si>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</si>
  <si>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</si>
  <si>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</si>
  <si>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</si>
  <si>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</si>
  <si>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</si>
  <si>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</si>
  <si>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</si>
  <si>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</si>
  <si>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</si>
  <si>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</si>
  <si>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</si>
  <si>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</si>
  <si>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</si>
  <si>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</si>
  <si>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</si>
  <si>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</si>
  <si>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</si>
  <si>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</si>
  <si>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</si>
  <si>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</si>
  <si>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</si>
  <si>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</si>
  <si>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</si>
  <si>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</si>
  <si>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</si>
  <si>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</si>
  <si>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</si>
  <si>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</si>
  <si>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</si>
  <si>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</si>
  <si>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Масло сливочное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</si>
  <si>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</si>
  <si>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</si>
  <si>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</si>
  <si>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</si>
  <si>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квашеной капусты с зеленым горошком.</t>
  </si>
  <si>
    <t>Суп картофельный с бобовыми</t>
  </si>
  <si>
    <t>Картофельное пюре</t>
  </si>
  <si>
    <t>Биточки (котлеты) из мяса говядины (вариант1)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</si>
  <si>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</si>
  <si>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</si>
  <si>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</si>
  <si>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</si>
  <si>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</si>
  <si>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Вафли в ассортименте</t>
  </si>
  <si>
    <t>Итого за 'Полдник'</t>
  </si>
  <si>
    <t>Завтрак с 12 и старше</t>
  </si>
  <si>
    <t>Итого за 'Завтрак с 12 и старше'</t>
  </si>
  <si>
    <t/>
  </si>
  <si>
    <t>Итого за ''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</si>
  <si>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</si>
  <si>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</si>
  <si>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</si>
  <si>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</si>
  <si>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09.04.2025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</si>
  <si>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</si>
  <si>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</si>
  <si>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</si>
  <si>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</si>
  <si>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</si>
  <si>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</si>
  <si>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</si>
  <si>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</si>
  <si>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</si>
  <si>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</si>
  <si>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</si>
  <si>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</si>
  <si>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</si>
  <si>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</si>
  <si>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</si>
  <si>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</si>
  <si>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</si>
  <si>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</si>
  <si>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</si>
  <si>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</si>
  <si>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</si>
  <si>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</si>
  <si>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</si>
  <si>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</si>
  <si>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</si>
  <si>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</si>
  <si>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</si>
  <si>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</si>
  <si>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</si>
  <si>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</si>
  <si>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</si>
  <si>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16/1</t>
  </si>
  <si>
    <t>Согласовано
Директор школы  № _______________</t>
  </si>
  <si>
    <t>Итого сумма с 7 до 11 лет       200,00</t>
  </si>
  <si>
    <t>Итого сумма с 12 и старше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</si>
</sst>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5" sqref="A55:CC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151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9.4.2025г.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"9 апреля 2025 г."</f>
        <v>9 апреля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"4/4"</f>
        <v>4/4</v>
      </c>
      <c r="B11" s="24" t="s">
        <v>92</v>
      </c>
      <c r="C11" s="25" t="str">
        <f>"200"</f>
        <v>200</v>
      </c>
      <c r="D11" s="25">
        <v>2.99</v>
      </c>
      <c r="E11" s="25">
        <v>2.94</v>
      </c>
      <c r="F11" s="25">
        <v>6.04</v>
      </c>
      <c r="G11" s="25">
        <v>0</v>
      </c>
      <c r="H11" s="25">
        <v>8.56</v>
      </c>
      <c r="I11" s="25">
        <v>98.127614000000008</v>
      </c>
      <c r="J11" s="26">
        <v>4.3600000000000003</v>
      </c>
      <c r="K11" s="26">
        <v>0.11</v>
      </c>
      <c r="L11" s="26">
        <v>0</v>
      </c>
      <c r="M11" s="26">
        <v>0</v>
      </c>
      <c r="N11" s="26">
        <v>7.99</v>
      </c>
      <c r="O11" s="26">
        <v>0</v>
      </c>
      <c r="P11" s="26">
        <v>0.56000000000000005</v>
      </c>
      <c r="Q11" s="26">
        <v>0</v>
      </c>
      <c r="R11" s="26">
        <v>0</v>
      </c>
      <c r="S11" s="26">
        <v>0.1</v>
      </c>
      <c r="T11" s="26">
        <v>1.97</v>
      </c>
      <c r="U11" s="26">
        <v>439.69</v>
      </c>
      <c r="V11" s="26">
        <v>171.87</v>
      </c>
      <c r="W11" s="26">
        <v>123.55</v>
      </c>
      <c r="X11" s="26">
        <v>14.63</v>
      </c>
      <c r="Y11" s="26">
        <v>85.3</v>
      </c>
      <c r="Z11" s="26">
        <v>0.19</v>
      </c>
      <c r="AA11" s="26">
        <v>24</v>
      </c>
      <c r="AB11" s="26">
        <v>20</v>
      </c>
      <c r="AC11" s="26">
        <v>44.5</v>
      </c>
      <c r="AD11" s="26">
        <v>0.05</v>
      </c>
      <c r="AE11" s="26">
        <v>0.03</v>
      </c>
      <c r="AF11" s="26">
        <v>0.13</v>
      </c>
      <c r="AG11" s="26">
        <v>0.15</v>
      </c>
      <c r="AH11" s="26">
        <v>0.81</v>
      </c>
      <c r="AI11" s="26">
        <v>2.68</v>
      </c>
      <c r="AJ11" s="26">
        <v>0</v>
      </c>
      <c r="AK11" s="26">
        <v>155.19999999999999</v>
      </c>
      <c r="AL11" s="26">
        <v>153.28</v>
      </c>
      <c r="AM11" s="26">
        <v>263.02999999999997</v>
      </c>
      <c r="AN11" s="26">
        <v>210.81</v>
      </c>
      <c r="AO11" s="26">
        <v>70.36</v>
      </c>
      <c r="AP11" s="26">
        <v>124.42</v>
      </c>
      <c r="AQ11" s="26">
        <v>42.44</v>
      </c>
      <c r="AR11" s="26">
        <v>139.22</v>
      </c>
      <c r="AS11" s="26">
        <v>1.7</v>
      </c>
      <c r="AT11" s="26">
        <v>1.23</v>
      </c>
      <c r="AU11" s="26">
        <v>2.7</v>
      </c>
      <c r="AV11" s="26">
        <v>1.65</v>
      </c>
      <c r="AW11" s="26">
        <v>1.1299999999999999</v>
      </c>
      <c r="AX11" s="26">
        <v>6.73</v>
      </c>
      <c r="AY11" s="26">
        <v>0</v>
      </c>
      <c r="AZ11" s="26">
        <v>2.2599999999999998</v>
      </c>
      <c r="BA11" s="26">
        <v>2.5499999999999998</v>
      </c>
      <c r="BB11" s="26">
        <v>174.94</v>
      </c>
      <c r="BC11" s="26">
        <v>24.91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0.98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</v>
      </c>
      <c r="BT11" s="26">
        <v>0</v>
      </c>
      <c r="BU11" s="26">
        <v>0</v>
      </c>
      <c r="BV11" s="26">
        <v>0.05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202.53</v>
      </c>
      <c r="CC11" s="25">
        <v>24.32</v>
      </c>
      <c r="CE11" s="23">
        <v>27.33</v>
      </c>
      <c r="CG11" s="23">
        <v>54.74</v>
      </c>
      <c r="CH11" s="23">
        <v>26.4</v>
      </c>
      <c r="CI11" s="23">
        <v>40.57</v>
      </c>
      <c r="CJ11" s="23">
        <v>1588.64</v>
      </c>
      <c r="CK11" s="23">
        <v>689.13</v>
      </c>
      <c r="CL11" s="23">
        <v>1138.8900000000001</v>
      </c>
      <c r="CM11" s="23">
        <v>40.1</v>
      </c>
      <c r="CN11" s="23">
        <v>20.61</v>
      </c>
      <c r="CO11" s="23">
        <v>30.36</v>
      </c>
      <c r="CP11" s="23">
        <v>4</v>
      </c>
      <c r="CQ11" s="23">
        <v>1</v>
      </c>
      <c r="CR11" s="23">
        <v>14.74</v>
      </c>
    </row>
    <row r="12" spans="1:96" s="23" customFormat="1">
      <c r="A12" s="23" t="str">
        <f>"1/6"</f>
        <v>1/6</v>
      </c>
      <c r="B12" s="24" t="s">
        <v>93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17.329999999999998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10.5</v>
      </c>
    </row>
    <row r="13" spans="1:96" s="23" customFormat="1">
      <c r="A13" s="23" t="str">
        <f>"10"</f>
        <v>10</v>
      </c>
      <c r="B13" s="24" t="s">
        <v>94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16.96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10.28</v>
      </c>
    </row>
    <row r="14" spans="1:96" s="23" customFormat="1">
      <c r="A14" s="23" t="str">
        <f>"2"</f>
        <v>2</v>
      </c>
      <c r="B14" s="24" t="s">
        <v>95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3.6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3</v>
      </c>
    </row>
    <row r="15" spans="1:96" s="19" customFormat="1">
      <c r="A15" s="19" t="str">
        <f>"27/10"</f>
        <v>27/10</v>
      </c>
      <c r="B15" s="20" t="s">
        <v>96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1.1499999999999999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</v>
      </c>
    </row>
    <row r="16" spans="1:96" s="27" customFormat="1" ht="11.4">
      <c r="B16" s="28" t="s">
        <v>97</v>
      </c>
      <c r="C16" s="29"/>
      <c r="D16" s="29">
        <v>11.55</v>
      </c>
      <c r="E16" s="29">
        <v>8.1</v>
      </c>
      <c r="F16" s="29">
        <v>18.239999999999998</v>
      </c>
      <c r="G16" s="29">
        <v>0.35</v>
      </c>
      <c r="H16" s="29">
        <v>38.36</v>
      </c>
      <c r="I16" s="29">
        <v>362.02</v>
      </c>
      <c r="J16" s="30">
        <v>10.27</v>
      </c>
      <c r="K16" s="30">
        <v>0.33</v>
      </c>
      <c r="L16" s="30">
        <v>0</v>
      </c>
      <c r="M16" s="30">
        <v>0</v>
      </c>
      <c r="N16" s="30">
        <v>14.84</v>
      </c>
      <c r="O16" s="30">
        <v>22.8</v>
      </c>
      <c r="P16" s="30">
        <v>0.72</v>
      </c>
      <c r="Q16" s="30">
        <v>0</v>
      </c>
      <c r="R16" s="30">
        <v>0</v>
      </c>
      <c r="S16" s="30">
        <v>0.1</v>
      </c>
      <c r="T16" s="30">
        <v>3.44</v>
      </c>
      <c r="U16" s="30">
        <v>494.85</v>
      </c>
      <c r="V16" s="30">
        <v>231.05</v>
      </c>
      <c r="W16" s="30">
        <v>148.13</v>
      </c>
      <c r="X16" s="30">
        <v>19.43</v>
      </c>
      <c r="Y16" s="30">
        <v>165.1</v>
      </c>
      <c r="Z16" s="30">
        <v>1.22</v>
      </c>
      <c r="AA16" s="30">
        <v>164</v>
      </c>
      <c r="AB16" s="30">
        <v>74</v>
      </c>
      <c r="AC16" s="30">
        <v>193.5</v>
      </c>
      <c r="AD16" s="30">
        <v>0.39</v>
      </c>
      <c r="AE16" s="30">
        <v>0.06</v>
      </c>
      <c r="AF16" s="30">
        <v>0.32</v>
      </c>
      <c r="AG16" s="30">
        <v>0.24</v>
      </c>
      <c r="AH16" s="30">
        <v>2.27</v>
      </c>
      <c r="AI16" s="30">
        <v>2.68</v>
      </c>
      <c r="AJ16" s="30">
        <v>0</v>
      </c>
      <c r="AK16" s="30">
        <v>627.85</v>
      </c>
      <c r="AL16" s="30">
        <v>562.35</v>
      </c>
      <c r="AM16" s="30">
        <v>957.5</v>
      </c>
      <c r="AN16" s="30">
        <v>660.9</v>
      </c>
      <c r="AO16" s="30">
        <v>291.69</v>
      </c>
      <c r="AP16" s="30">
        <v>473.17</v>
      </c>
      <c r="AQ16" s="30">
        <v>166.19</v>
      </c>
      <c r="AR16" s="30">
        <v>585.17999999999995</v>
      </c>
      <c r="AS16" s="30">
        <v>401.53</v>
      </c>
      <c r="AT16" s="30">
        <v>475.23</v>
      </c>
      <c r="AU16" s="30">
        <v>629.19000000000005</v>
      </c>
      <c r="AV16" s="30">
        <v>209.01</v>
      </c>
      <c r="AW16" s="30">
        <v>289.99</v>
      </c>
      <c r="AX16" s="30">
        <v>1734.11</v>
      </c>
      <c r="AY16" s="30">
        <v>5.6</v>
      </c>
      <c r="AZ16" s="30">
        <v>492.58</v>
      </c>
      <c r="BA16" s="30">
        <v>521.39</v>
      </c>
      <c r="BB16" s="30">
        <v>463.93</v>
      </c>
      <c r="BC16" s="30">
        <v>217.93</v>
      </c>
      <c r="BD16" s="30">
        <v>0.39</v>
      </c>
      <c r="BE16" s="30">
        <v>0.18</v>
      </c>
      <c r="BF16" s="30">
        <v>0.1</v>
      </c>
      <c r="BG16" s="30">
        <v>0.22</v>
      </c>
      <c r="BH16" s="30">
        <v>0.25</v>
      </c>
      <c r="BI16" s="30">
        <v>1.1399999999999999</v>
      </c>
      <c r="BJ16" s="30">
        <v>0</v>
      </c>
      <c r="BK16" s="30">
        <v>3.23</v>
      </c>
      <c r="BL16" s="30">
        <v>0</v>
      </c>
      <c r="BM16" s="30">
        <v>0.99</v>
      </c>
      <c r="BN16" s="30">
        <v>0</v>
      </c>
      <c r="BO16" s="30">
        <v>0</v>
      </c>
      <c r="BP16" s="30">
        <v>0</v>
      </c>
      <c r="BQ16" s="30">
        <v>0.22</v>
      </c>
      <c r="BR16" s="30">
        <v>0.34</v>
      </c>
      <c r="BS16" s="30">
        <v>2.63</v>
      </c>
      <c r="BT16" s="30">
        <v>0</v>
      </c>
      <c r="BU16" s="30">
        <v>0</v>
      </c>
      <c r="BV16" s="30">
        <v>0.28000000000000003</v>
      </c>
      <c r="BW16" s="30">
        <v>0.03</v>
      </c>
      <c r="BX16" s="30">
        <v>0</v>
      </c>
      <c r="BY16" s="30">
        <v>0</v>
      </c>
      <c r="BZ16" s="30">
        <v>0</v>
      </c>
      <c r="CA16" s="30">
        <v>0</v>
      </c>
      <c r="CB16" s="30">
        <v>454.27</v>
      </c>
      <c r="CC16" s="29">
        <f>SUM($CC$10:$CC$15)</f>
        <v>63.36</v>
      </c>
      <c r="CD16" s="27">
        <f>$I$16/$I$51*100</f>
        <v>13.827373631662173</v>
      </c>
      <c r="CE16" s="27">
        <v>176.33</v>
      </c>
      <c r="CG16" s="27">
        <v>61.39</v>
      </c>
      <c r="CH16" s="27">
        <v>31.85</v>
      </c>
      <c r="CI16" s="27">
        <v>46.62</v>
      </c>
      <c r="CJ16" s="27">
        <v>2917.47</v>
      </c>
      <c r="CK16" s="27">
        <v>1408.49</v>
      </c>
      <c r="CL16" s="27">
        <v>2162.98</v>
      </c>
      <c r="CM16" s="27">
        <v>54.36</v>
      </c>
      <c r="CN16" s="27">
        <v>30.59</v>
      </c>
      <c r="CO16" s="27">
        <v>42.47</v>
      </c>
      <c r="CP16" s="27">
        <v>10</v>
      </c>
      <c r="CQ16" s="27">
        <v>1</v>
      </c>
    </row>
    <row r="17" spans="1:96">
      <c r="B17" s="18" t="s">
        <v>98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"45/1"</f>
        <v>45/1</v>
      </c>
      <c r="B18" s="24" t="s">
        <v>99</v>
      </c>
      <c r="C18" s="25" t="str">
        <f>"60"</f>
        <v>60</v>
      </c>
      <c r="D18" s="25">
        <v>1.05</v>
      </c>
      <c r="E18" s="25">
        <v>0</v>
      </c>
      <c r="F18" s="25">
        <v>2.25</v>
      </c>
      <c r="G18" s="25">
        <v>2.25</v>
      </c>
      <c r="H18" s="25">
        <v>6.01</v>
      </c>
      <c r="I18" s="25">
        <v>45.320189999999997</v>
      </c>
      <c r="J18" s="26">
        <v>0.38</v>
      </c>
      <c r="K18" s="26">
        <v>1.95</v>
      </c>
      <c r="L18" s="26">
        <v>0</v>
      </c>
      <c r="M18" s="26">
        <v>0</v>
      </c>
      <c r="N18" s="26">
        <v>3.68</v>
      </c>
      <c r="O18" s="26">
        <v>0.53</v>
      </c>
      <c r="P18" s="26">
        <v>1.81</v>
      </c>
      <c r="Q18" s="26">
        <v>0</v>
      </c>
      <c r="R18" s="26">
        <v>0</v>
      </c>
      <c r="S18" s="26">
        <v>0.36</v>
      </c>
      <c r="T18" s="26">
        <v>1.21</v>
      </c>
      <c r="U18" s="26">
        <v>204.81</v>
      </c>
      <c r="V18" s="26">
        <v>79.75</v>
      </c>
      <c r="W18" s="26">
        <v>14.13</v>
      </c>
      <c r="X18" s="26">
        <v>6.71</v>
      </c>
      <c r="Y18" s="26">
        <v>18.690000000000001</v>
      </c>
      <c r="Z18" s="26">
        <v>0.32</v>
      </c>
      <c r="AA18" s="26">
        <v>0</v>
      </c>
      <c r="AB18" s="26">
        <v>45</v>
      </c>
      <c r="AC18" s="26">
        <v>7.5</v>
      </c>
      <c r="AD18" s="26">
        <v>1.41</v>
      </c>
      <c r="AE18" s="26">
        <v>0.02</v>
      </c>
      <c r="AF18" s="26">
        <v>0.01</v>
      </c>
      <c r="AG18" s="26">
        <v>0.21</v>
      </c>
      <c r="AH18" s="26">
        <v>0.45</v>
      </c>
      <c r="AI18" s="26">
        <v>11.6</v>
      </c>
      <c r="AJ18" s="26">
        <v>0</v>
      </c>
      <c r="AK18" s="26">
        <v>20.88</v>
      </c>
      <c r="AL18" s="26">
        <v>18.28</v>
      </c>
      <c r="AM18" s="26">
        <v>30.02</v>
      </c>
      <c r="AN18" s="26">
        <v>30.02</v>
      </c>
      <c r="AO18" s="26">
        <v>3.92</v>
      </c>
      <c r="AP18" s="26">
        <v>19.579999999999998</v>
      </c>
      <c r="AQ18" s="26">
        <v>4.7</v>
      </c>
      <c r="AR18" s="26">
        <v>16.97</v>
      </c>
      <c r="AS18" s="26">
        <v>18.27</v>
      </c>
      <c r="AT18" s="26">
        <v>44.78</v>
      </c>
      <c r="AU18" s="26">
        <v>61.34</v>
      </c>
      <c r="AV18" s="26">
        <v>8.3800000000000008</v>
      </c>
      <c r="AW18" s="26">
        <v>20.89</v>
      </c>
      <c r="AX18" s="26">
        <v>45.7</v>
      </c>
      <c r="AY18" s="26">
        <v>0</v>
      </c>
      <c r="AZ18" s="26">
        <v>19.97</v>
      </c>
      <c r="BA18" s="26">
        <v>21.28</v>
      </c>
      <c r="BB18" s="26">
        <v>13.05</v>
      </c>
      <c r="BC18" s="26">
        <v>3.79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0.14000000000000001</v>
      </c>
      <c r="BL18" s="26">
        <v>0</v>
      </c>
      <c r="BM18" s="26">
        <v>0.09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0.52</v>
      </c>
      <c r="BT18" s="26">
        <v>0</v>
      </c>
      <c r="BU18" s="26">
        <v>0</v>
      </c>
      <c r="BV18" s="26">
        <v>1.3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52.13</v>
      </c>
      <c r="CC18" s="25">
        <v>14.34</v>
      </c>
      <c r="CE18" s="23">
        <v>7.5</v>
      </c>
      <c r="CG18" s="23">
        <v>0.51</v>
      </c>
      <c r="CH18" s="23">
        <v>0.51</v>
      </c>
      <c r="CI18" s="23">
        <v>0.51</v>
      </c>
      <c r="CJ18" s="23">
        <v>144.5</v>
      </c>
      <c r="CK18" s="23">
        <v>34</v>
      </c>
      <c r="CL18" s="23">
        <v>89.25</v>
      </c>
      <c r="CM18" s="23">
        <v>2.91</v>
      </c>
      <c r="CN18" s="23">
        <v>1.48</v>
      </c>
      <c r="CO18" s="23">
        <v>2.19</v>
      </c>
      <c r="CP18" s="23">
        <v>1</v>
      </c>
      <c r="CQ18" s="23">
        <v>0</v>
      </c>
      <c r="CR18" s="23">
        <v>8.69</v>
      </c>
    </row>
    <row r="19" spans="1:96" s="23" customFormat="1">
      <c r="A19" s="23" t="str">
        <f>"16/2"</f>
        <v>16/2</v>
      </c>
      <c r="B19" s="24" t="s">
        <v>100</v>
      </c>
      <c r="C19" s="25" t="str">
        <f>"200"</f>
        <v>200</v>
      </c>
      <c r="D19" s="25">
        <v>4.7</v>
      </c>
      <c r="E19" s="25">
        <v>0</v>
      </c>
      <c r="F19" s="25">
        <v>4.38</v>
      </c>
      <c r="G19" s="25">
        <v>4.38</v>
      </c>
      <c r="H19" s="25">
        <v>18.25</v>
      </c>
      <c r="I19" s="25">
        <v>127.53950799999997</v>
      </c>
      <c r="J19" s="26">
        <v>0.57999999999999996</v>
      </c>
      <c r="K19" s="26">
        <v>2.6</v>
      </c>
      <c r="L19" s="26">
        <v>0</v>
      </c>
      <c r="M19" s="26">
        <v>0</v>
      </c>
      <c r="N19" s="26">
        <v>1.81</v>
      </c>
      <c r="O19" s="26">
        <v>13.93</v>
      </c>
      <c r="P19" s="26">
        <v>2.52</v>
      </c>
      <c r="Q19" s="26">
        <v>0</v>
      </c>
      <c r="R19" s="26">
        <v>0</v>
      </c>
      <c r="S19" s="26">
        <v>0.12</v>
      </c>
      <c r="T19" s="26">
        <v>1.84</v>
      </c>
      <c r="U19" s="26">
        <v>313.64999999999998</v>
      </c>
      <c r="V19" s="26">
        <v>410.88</v>
      </c>
      <c r="W19" s="26">
        <v>23.92</v>
      </c>
      <c r="X19" s="26">
        <v>25.53</v>
      </c>
      <c r="Y19" s="26">
        <v>65.55</v>
      </c>
      <c r="Z19" s="26">
        <v>1.61</v>
      </c>
      <c r="AA19" s="26">
        <v>0</v>
      </c>
      <c r="AB19" s="26">
        <v>10.44</v>
      </c>
      <c r="AC19" s="26">
        <v>1.82</v>
      </c>
      <c r="AD19" s="26">
        <v>1.91</v>
      </c>
      <c r="AE19" s="26">
        <v>0.18</v>
      </c>
      <c r="AF19" s="26">
        <v>0.06</v>
      </c>
      <c r="AG19" s="26">
        <v>0.89</v>
      </c>
      <c r="AH19" s="26">
        <v>2.09</v>
      </c>
      <c r="AI19" s="26">
        <v>4.32</v>
      </c>
      <c r="AJ19" s="26">
        <v>0</v>
      </c>
      <c r="AK19" s="26">
        <v>170.62</v>
      </c>
      <c r="AL19" s="26">
        <v>190.52</v>
      </c>
      <c r="AM19" s="26">
        <v>283.22000000000003</v>
      </c>
      <c r="AN19" s="26">
        <v>272.44</v>
      </c>
      <c r="AO19" s="26">
        <v>37.04</v>
      </c>
      <c r="AP19" s="26">
        <v>151.31</v>
      </c>
      <c r="AQ19" s="26">
        <v>50.57</v>
      </c>
      <c r="AR19" s="26">
        <v>178.46</v>
      </c>
      <c r="AS19" s="26">
        <v>171.11</v>
      </c>
      <c r="AT19" s="26">
        <v>331.8</v>
      </c>
      <c r="AU19" s="26">
        <v>383.5</v>
      </c>
      <c r="AV19" s="26">
        <v>79</v>
      </c>
      <c r="AW19" s="26">
        <v>169.05</v>
      </c>
      <c r="AX19" s="26">
        <v>605.34</v>
      </c>
      <c r="AY19" s="26">
        <v>0</v>
      </c>
      <c r="AZ19" s="26">
        <v>118.19</v>
      </c>
      <c r="BA19" s="26">
        <v>144.47</v>
      </c>
      <c r="BB19" s="26">
        <v>122.89</v>
      </c>
      <c r="BC19" s="26">
        <v>45.57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0.31</v>
      </c>
      <c r="BL19" s="26">
        <v>0</v>
      </c>
      <c r="BM19" s="26">
        <v>0.23</v>
      </c>
      <c r="BN19" s="26">
        <v>0.01</v>
      </c>
      <c r="BO19" s="26">
        <v>0.03</v>
      </c>
      <c r="BP19" s="26">
        <v>0</v>
      </c>
      <c r="BQ19" s="26">
        <v>0</v>
      </c>
      <c r="BR19" s="26">
        <v>0</v>
      </c>
      <c r="BS19" s="26">
        <v>1.07</v>
      </c>
      <c r="BT19" s="26">
        <v>0</v>
      </c>
      <c r="BU19" s="26">
        <v>0</v>
      </c>
      <c r="BV19" s="26">
        <v>2.5</v>
      </c>
      <c r="BW19" s="26">
        <v>0.02</v>
      </c>
      <c r="BX19" s="26">
        <v>0</v>
      </c>
      <c r="BY19" s="26">
        <v>0</v>
      </c>
      <c r="BZ19" s="26">
        <v>0</v>
      </c>
      <c r="CA19" s="26">
        <v>0</v>
      </c>
      <c r="CB19" s="26">
        <v>184.43</v>
      </c>
      <c r="CC19" s="25">
        <v>11.63</v>
      </c>
      <c r="CE19" s="23">
        <v>1.74</v>
      </c>
      <c r="CG19" s="23">
        <v>39.54</v>
      </c>
      <c r="CH19" s="23">
        <v>21.82</v>
      </c>
      <c r="CI19" s="23">
        <v>30.68</v>
      </c>
      <c r="CJ19" s="23">
        <v>1108.26</v>
      </c>
      <c r="CK19" s="23">
        <v>601.46</v>
      </c>
      <c r="CL19" s="23">
        <v>854.86</v>
      </c>
      <c r="CM19" s="23">
        <v>44.4</v>
      </c>
      <c r="CN19" s="23">
        <v>22.65</v>
      </c>
      <c r="CO19" s="23">
        <v>33.53</v>
      </c>
      <c r="CP19" s="23">
        <v>0</v>
      </c>
      <c r="CQ19" s="23">
        <v>0.8</v>
      </c>
      <c r="CR19" s="23">
        <v>7.05</v>
      </c>
    </row>
    <row r="20" spans="1:96" s="23" customFormat="1">
      <c r="A20" s="23" t="str">
        <f>"3/3"</f>
        <v>3/3</v>
      </c>
      <c r="B20" s="24" t="s">
        <v>101</v>
      </c>
      <c r="C20" s="25" t="str">
        <f>"150"</f>
        <v>150</v>
      </c>
      <c r="D20" s="25">
        <v>3.11</v>
      </c>
      <c r="E20" s="25">
        <v>0.55000000000000004</v>
      </c>
      <c r="F20" s="25">
        <v>3.67</v>
      </c>
      <c r="G20" s="25">
        <v>0.51</v>
      </c>
      <c r="H20" s="25">
        <v>22.07</v>
      </c>
      <c r="I20" s="25">
        <v>132.58571249999997</v>
      </c>
      <c r="J20" s="26">
        <v>2.2799999999999998</v>
      </c>
      <c r="K20" s="26">
        <v>0.08</v>
      </c>
      <c r="L20" s="26">
        <v>0</v>
      </c>
      <c r="M20" s="26">
        <v>0</v>
      </c>
      <c r="N20" s="26">
        <v>2.15</v>
      </c>
      <c r="O20" s="26">
        <v>18.23</v>
      </c>
      <c r="P20" s="26">
        <v>1.7</v>
      </c>
      <c r="Q20" s="26">
        <v>0</v>
      </c>
      <c r="R20" s="26">
        <v>0</v>
      </c>
      <c r="S20" s="26">
        <v>0.28999999999999998</v>
      </c>
      <c r="T20" s="26">
        <v>2.42</v>
      </c>
      <c r="U20" s="26">
        <v>230.26</v>
      </c>
      <c r="V20" s="26">
        <v>636.29</v>
      </c>
      <c r="W20" s="26">
        <v>35.69</v>
      </c>
      <c r="X20" s="26">
        <v>30.46</v>
      </c>
      <c r="Y20" s="26">
        <v>87.18</v>
      </c>
      <c r="Z20" s="26">
        <v>1.1399999999999999</v>
      </c>
      <c r="AA20" s="26">
        <v>18.75</v>
      </c>
      <c r="AB20" s="26">
        <v>34.11</v>
      </c>
      <c r="AC20" s="26">
        <v>25.05</v>
      </c>
      <c r="AD20" s="26">
        <v>0.17</v>
      </c>
      <c r="AE20" s="26">
        <v>0.12</v>
      </c>
      <c r="AF20" s="26">
        <v>0.1</v>
      </c>
      <c r="AG20" s="26">
        <v>1.33</v>
      </c>
      <c r="AH20" s="26">
        <v>2.59</v>
      </c>
      <c r="AI20" s="26">
        <v>5.45</v>
      </c>
      <c r="AJ20" s="26">
        <v>0</v>
      </c>
      <c r="AK20" s="26">
        <v>62.59</v>
      </c>
      <c r="AL20" s="26">
        <v>81.44</v>
      </c>
      <c r="AM20" s="26">
        <v>116</v>
      </c>
      <c r="AN20" s="26">
        <v>118.1</v>
      </c>
      <c r="AO20" s="26">
        <v>26.61</v>
      </c>
      <c r="AP20" s="26">
        <v>76.13</v>
      </c>
      <c r="AQ20" s="26">
        <v>34.840000000000003</v>
      </c>
      <c r="AR20" s="26">
        <v>80.09</v>
      </c>
      <c r="AS20" s="26">
        <v>75.67</v>
      </c>
      <c r="AT20" s="26">
        <v>206.13</v>
      </c>
      <c r="AU20" s="26">
        <v>91.81</v>
      </c>
      <c r="AV20" s="26">
        <v>19.2</v>
      </c>
      <c r="AW20" s="26">
        <v>53.44</v>
      </c>
      <c r="AX20" s="26">
        <v>287.20999999999998</v>
      </c>
      <c r="AY20" s="26">
        <v>0</v>
      </c>
      <c r="AZ20" s="26">
        <v>40.19</v>
      </c>
      <c r="BA20" s="26">
        <v>36.549999999999997</v>
      </c>
      <c r="BB20" s="26">
        <v>72.75</v>
      </c>
      <c r="BC20" s="26">
        <v>21.66</v>
      </c>
      <c r="BD20" s="26">
        <v>0.1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0.28999999999999998</v>
      </c>
      <c r="BJ20" s="26">
        <v>0</v>
      </c>
      <c r="BK20" s="26">
        <v>0.88</v>
      </c>
      <c r="BL20" s="26">
        <v>0</v>
      </c>
      <c r="BM20" s="26">
        <v>0.26</v>
      </c>
      <c r="BN20" s="26">
        <v>0</v>
      </c>
      <c r="BO20" s="26">
        <v>0</v>
      </c>
      <c r="BP20" s="26">
        <v>0</v>
      </c>
      <c r="BQ20" s="26">
        <v>0.05</v>
      </c>
      <c r="BR20" s="26">
        <v>0.09</v>
      </c>
      <c r="BS20" s="26">
        <v>0.85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123.62</v>
      </c>
      <c r="CC20" s="25">
        <v>31.23</v>
      </c>
      <c r="CE20" s="23">
        <v>24.43</v>
      </c>
      <c r="CG20" s="23">
        <v>32.44</v>
      </c>
      <c r="CH20" s="23">
        <v>18.53</v>
      </c>
      <c r="CI20" s="23">
        <v>25.48</v>
      </c>
      <c r="CJ20" s="23">
        <v>521.14</v>
      </c>
      <c r="CK20" s="23">
        <v>449.02</v>
      </c>
      <c r="CL20" s="23">
        <v>485.08</v>
      </c>
      <c r="CM20" s="23">
        <v>20.75</v>
      </c>
      <c r="CN20" s="23">
        <v>3.09</v>
      </c>
      <c r="CO20" s="23">
        <v>11.92</v>
      </c>
      <c r="CP20" s="23">
        <v>0</v>
      </c>
      <c r="CQ20" s="23">
        <v>0.75</v>
      </c>
      <c r="CR20" s="23">
        <v>18.93</v>
      </c>
    </row>
    <row r="21" spans="1:96" s="23" customFormat="1" ht="24">
      <c r="A21" s="23" t="str">
        <f>"16/8"</f>
        <v>16/8</v>
      </c>
      <c r="B21" s="24" t="s">
        <v>102</v>
      </c>
      <c r="C21" s="25" t="str">
        <f>"90"</f>
        <v>90</v>
      </c>
      <c r="D21" s="25">
        <v>13.5</v>
      </c>
      <c r="E21" s="25">
        <v>11.93</v>
      </c>
      <c r="F21" s="25">
        <v>11.62</v>
      </c>
      <c r="G21" s="25">
        <v>3.52</v>
      </c>
      <c r="H21" s="25">
        <v>9.64</v>
      </c>
      <c r="I21" s="25">
        <v>197.0136</v>
      </c>
      <c r="J21" s="26">
        <v>5.37</v>
      </c>
      <c r="K21" s="26">
        <v>2.93</v>
      </c>
      <c r="L21" s="26">
        <v>0</v>
      </c>
      <c r="M21" s="26">
        <v>0</v>
      </c>
      <c r="N21" s="26">
        <v>0.99</v>
      </c>
      <c r="O21" s="26">
        <v>8.18</v>
      </c>
      <c r="P21" s="26">
        <v>0.47</v>
      </c>
      <c r="Q21" s="26">
        <v>0</v>
      </c>
      <c r="R21" s="26">
        <v>0</v>
      </c>
      <c r="S21" s="26">
        <v>0.05</v>
      </c>
      <c r="T21" s="26">
        <v>1.48</v>
      </c>
      <c r="U21" s="26">
        <v>206.09</v>
      </c>
      <c r="V21" s="26">
        <v>207.73</v>
      </c>
      <c r="W21" s="26">
        <v>10.72</v>
      </c>
      <c r="X21" s="26">
        <v>16.489999999999998</v>
      </c>
      <c r="Y21" s="26">
        <v>117.41</v>
      </c>
      <c r="Z21" s="26">
        <v>1.95</v>
      </c>
      <c r="AA21" s="26">
        <v>0</v>
      </c>
      <c r="AB21" s="26">
        <v>0</v>
      </c>
      <c r="AC21" s="26">
        <v>0</v>
      </c>
      <c r="AD21" s="26">
        <v>2.35</v>
      </c>
      <c r="AE21" s="26">
        <v>0.05</v>
      </c>
      <c r="AF21" s="26">
        <v>0.1</v>
      </c>
      <c r="AG21" s="26">
        <v>2.96</v>
      </c>
      <c r="AH21" s="26">
        <v>5.78</v>
      </c>
      <c r="AI21" s="26">
        <v>0.18</v>
      </c>
      <c r="AJ21" s="26">
        <v>0</v>
      </c>
      <c r="AK21" s="26">
        <v>710.76</v>
      </c>
      <c r="AL21" s="26">
        <v>550.45000000000005</v>
      </c>
      <c r="AM21" s="26">
        <v>1022.8</v>
      </c>
      <c r="AN21" s="26">
        <v>1043.83</v>
      </c>
      <c r="AO21" s="26">
        <v>300.11</v>
      </c>
      <c r="AP21" s="26">
        <v>544.41999999999996</v>
      </c>
      <c r="AQ21" s="26">
        <v>145.82</v>
      </c>
      <c r="AR21" s="26">
        <v>563.15</v>
      </c>
      <c r="AS21" s="26">
        <v>729.49</v>
      </c>
      <c r="AT21" s="26">
        <v>715.01</v>
      </c>
      <c r="AU21" s="26">
        <v>1173.75</v>
      </c>
      <c r="AV21" s="26">
        <v>475.31</v>
      </c>
      <c r="AW21" s="26">
        <v>636.25</v>
      </c>
      <c r="AX21" s="26">
        <v>2266.58</v>
      </c>
      <c r="AY21" s="26">
        <v>185.96</v>
      </c>
      <c r="AZ21" s="26">
        <v>535.70000000000005</v>
      </c>
      <c r="BA21" s="26">
        <v>542.12</v>
      </c>
      <c r="BB21" s="26">
        <v>449.78</v>
      </c>
      <c r="BC21" s="26">
        <v>188.14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0.22</v>
      </c>
      <c r="BL21" s="26">
        <v>0</v>
      </c>
      <c r="BM21" s="26">
        <v>0.14000000000000001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0.81</v>
      </c>
      <c r="BT21" s="26">
        <v>0</v>
      </c>
      <c r="BU21" s="26">
        <v>0</v>
      </c>
      <c r="BV21" s="26">
        <v>2.0299999999999998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77.349999999999994</v>
      </c>
      <c r="CC21" s="25">
        <v>55.89</v>
      </c>
      <c r="CE21" s="23">
        <v>0</v>
      </c>
      <c r="CG21" s="23">
        <v>58.69</v>
      </c>
      <c r="CH21" s="23">
        <v>30.41</v>
      </c>
      <c r="CI21" s="23">
        <v>44.55</v>
      </c>
      <c r="CJ21" s="23">
        <v>1178.57</v>
      </c>
      <c r="CK21" s="23">
        <v>424.05</v>
      </c>
      <c r="CL21" s="23">
        <v>801.31</v>
      </c>
      <c r="CM21" s="23">
        <v>25.16</v>
      </c>
      <c r="CN21" s="23">
        <v>17.059999999999999</v>
      </c>
      <c r="CO21" s="23">
        <v>21.11</v>
      </c>
      <c r="CP21" s="23">
        <v>0</v>
      </c>
      <c r="CQ21" s="23">
        <v>0.45</v>
      </c>
      <c r="CR21" s="23">
        <v>34.090000000000003</v>
      </c>
    </row>
    <row r="22" spans="1:96" s="23" customFormat="1">
      <c r="A22" s="23" t="str">
        <f>"2"</f>
        <v>2</v>
      </c>
      <c r="B22" s="24" t="s">
        <v>95</v>
      </c>
      <c r="C22" s="25" t="str">
        <f>"23"</f>
        <v>23</v>
      </c>
      <c r="D22" s="25">
        <v>1.52</v>
      </c>
      <c r="E22" s="25">
        <v>0</v>
      </c>
      <c r="F22" s="25">
        <v>0.15</v>
      </c>
      <c r="G22" s="25">
        <v>0.15</v>
      </c>
      <c r="H22" s="25">
        <v>10.79</v>
      </c>
      <c r="I22" s="25">
        <v>51.497230000000002</v>
      </c>
      <c r="J22" s="26">
        <v>0</v>
      </c>
      <c r="K22" s="26">
        <v>0</v>
      </c>
      <c r="L22" s="26">
        <v>0</v>
      </c>
      <c r="M22" s="26">
        <v>0</v>
      </c>
      <c r="N22" s="26">
        <v>0.25</v>
      </c>
      <c r="O22" s="26">
        <v>10.49</v>
      </c>
      <c r="P22" s="26">
        <v>0.05</v>
      </c>
      <c r="Q22" s="26">
        <v>0</v>
      </c>
      <c r="R22" s="26">
        <v>0</v>
      </c>
      <c r="S22" s="26">
        <v>0</v>
      </c>
      <c r="T22" s="26">
        <v>0.41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73.44</v>
      </c>
      <c r="AL22" s="26">
        <v>76.44</v>
      </c>
      <c r="AM22" s="26">
        <v>117.06</v>
      </c>
      <c r="AN22" s="26">
        <v>38.82</v>
      </c>
      <c r="AO22" s="26">
        <v>23.01</v>
      </c>
      <c r="AP22" s="26">
        <v>46.02</v>
      </c>
      <c r="AQ22" s="26">
        <v>17.41</v>
      </c>
      <c r="AR22" s="26">
        <v>83.24</v>
      </c>
      <c r="AS22" s="26">
        <v>51.63</v>
      </c>
      <c r="AT22" s="26">
        <v>72.040000000000006</v>
      </c>
      <c r="AU22" s="26">
        <v>59.43</v>
      </c>
      <c r="AV22" s="26">
        <v>31.22</v>
      </c>
      <c r="AW22" s="26">
        <v>55.23</v>
      </c>
      <c r="AX22" s="26">
        <v>461.83</v>
      </c>
      <c r="AY22" s="26">
        <v>0</v>
      </c>
      <c r="AZ22" s="26">
        <v>150.47999999999999</v>
      </c>
      <c r="BA22" s="26">
        <v>65.430000000000007</v>
      </c>
      <c r="BB22" s="26">
        <v>43.42</v>
      </c>
      <c r="BC22" s="26">
        <v>34.42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0.06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8.99</v>
      </c>
      <c r="CC22" s="25">
        <v>1.66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1.38</v>
      </c>
    </row>
    <row r="23" spans="1:96" s="23" customFormat="1">
      <c r="A23" s="23" t="str">
        <f>"3"</f>
        <v>3</v>
      </c>
      <c r="B23" s="24" t="s">
        <v>103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1.48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1.23</v>
      </c>
    </row>
    <row r="24" spans="1:96" s="19" customFormat="1">
      <c r="A24" s="19" t="str">
        <f>"648"</f>
        <v>648</v>
      </c>
      <c r="B24" s="20" t="s">
        <v>104</v>
      </c>
      <c r="C24" s="21" t="str">
        <f>"200"</f>
        <v>200</v>
      </c>
      <c r="D24" s="21">
        <v>7.0000000000000007E-2</v>
      </c>
      <c r="E24" s="21">
        <v>0</v>
      </c>
      <c r="F24" s="21">
        <v>0</v>
      </c>
      <c r="G24" s="21">
        <v>0</v>
      </c>
      <c r="H24" s="21">
        <v>4.54</v>
      </c>
      <c r="I24" s="21">
        <v>17.526140000000002</v>
      </c>
      <c r="J24" s="22">
        <v>0</v>
      </c>
      <c r="K24" s="22">
        <v>0</v>
      </c>
      <c r="L24" s="22">
        <v>0</v>
      </c>
      <c r="M24" s="22">
        <v>0</v>
      </c>
      <c r="N24" s="22">
        <v>4.54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0.01</v>
      </c>
      <c r="U24" s="22">
        <v>0.05</v>
      </c>
      <c r="V24" s="22">
        <v>0.13</v>
      </c>
      <c r="W24" s="22">
        <v>0.13</v>
      </c>
      <c r="X24" s="22">
        <v>0</v>
      </c>
      <c r="Y24" s="22">
        <v>0</v>
      </c>
      <c r="Z24" s="22">
        <v>0.01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0.09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190.01</v>
      </c>
      <c r="CC24" s="21">
        <v>4.5</v>
      </c>
      <c r="CE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5</v>
      </c>
      <c r="CQ24" s="19">
        <v>0</v>
      </c>
      <c r="CR24" s="19">
        <v>2.73</v>
      </c>
    </row>
    <row r="25" spans="1:96" s="27" customFormat="1" ht="11.4">
      <c r="B25" s="28" t="s">
        <v>105</v>
      </c>
      <c r="C25" s="29"/>
      <c r="D25" s="29">
        <v>25.27</v>
      </c>
      <c r="E25" s="29">
        <v>12.47</v>
      </c>
      <c r="F25" s="29">
        <v>22.31</v>
      </c>
      <c r="G25" s="29">
        <v>11.06</v>
      </c>
      <c r="H25" s="29">
        <v>79.650000000000006</v>
      </c>
      <c r="I25" s="29">
        <v>610.16</v>
      </c>
      <c r="J25" s="30">
        <v>8.64</v>
      </c>
      <c r="K25" s="30">
        <v>7.56</v>
      </c>
      <c r="L25" s="30">
        <v>0</v>
      </c>
      <c r="M25" s="30">
        <v>0</v>
      </c>
      <c r="N25" s="30">
        <v>13.66</v>
      </c>
      <c r="O25" s="30">
        <v>57.79</v>
      </c>
      <c r="P25" s="30">
        <v>8.2100000000000009</v>
      </c>
      <c r="Q25" s="30">
        <v>0</v>
      </c>
      <c r="R25" s="30">
        <v>0</v>
      </c>
      <c r="S25" s="30">
        <v>1.01</v>
      </c>
      <c r="T25" s="30">
        <v>7.87</v>
      </c>
      <c r="U25" s="30">
        <v>1076.8599999999999</v>
      </c>
      <c r="V25" s="30">
        <v>1383.79</v>
      </c>
      <c r="W25" s="30">
        <v>91.61</v>
      </c>
      <c r="X25" s="30">
        <v>88.59</v>
      </c>
      <c r="Y25" s="30">
        <v>320.42</v>
      </c>
      <c r="Z25" s="30">
        <v>5.81</v>
      </c>
      <c r="AA25" s="30">
        <v>18.75</v>
      </c>
      <c r="AB25" s="30">
        <v>90.55</v>
      </c>
      <c r="AC25" s="30">
        <v>34.57</v>
      </c>
      <c r="AD25" s="30">
        <v>6.12</v>
      </c>
      <c r="AE25" s="30">
        <v>0.41</v>
      </c>
      <c r="AF25" s="30">
        <v>0.28999999999999998</v>
      </c>
      <c r="AG25" s="30">
        <v>5.54</v>
      </c>
      <c r="AH25" s="30">
        <v>11.31</v>
      </c>
      <c r="AI25" s="30">
        <v>21.64</v>
      </c>
      <c r="AJ25" s="30">
        <v>0</v>
      </c>
      <c r="AK25" s="30">
        <v>1102.7</v>
      </c>
      <c r="AL25" s="30">
        <v>966.72</v>
      </c>
      <c r="AM25" s="30">
        <v>1654.5</v>
      </c>
      <c r="AN25" s="30">
        <v>1547.82</v>
      </c>
      <c r="AO25" s="30">
        <v>409.29</v>
      </c>
      <c r="AP25" s="30">
        <v>877.07</v>
      </c>
      <c r="AQ25" s="30">
        <v>269.33999999999997</v>
      </c>
      <c r="AR25" s="30">
        <v>996.1</v>
      </c>
      <c r="AS25" s="30">
        <v>1105.57</v>
      </c>
      <c r="AT25" s="30">
        <v>1427.95</v>
      </c>
      <c r="AU25" s="30">
        <v>1862.63</v>
      </c>
      <c r="AV25" s="30">
        <v>637.91</v>
      </c>
      <c r="AW25" s="30">
        <v>996.86</v>
      </c>
      <c r="AX25" s="30">
        <v>3972.46</v>
      </c>
      <c r="AY25" s="30">
        <v>185.96</v>
      </c>
      <c r="AZ25" s="30">
        <v>969.73</v>
      </c>
      <c r="BA25" s="30">
        <v>868.05</v>
      </c>
      <c r="BB25" s="30">
        <v>737.89</v>
      </c>
      <c r="BC25" s="30">
        <v>319.58</v>
      </c>
      <c r="BD25" s="30">
        <v>0.1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0.28999999999999998</v>
      </c>
      <c r="BJ25" s="30">
        <v>0</v>
      </c>
      <c r="BK25" s="30">
        <v>1.6</v>
      </c>
      <c r="BL25" s="30">
        <v>0</v>
      </c>
      <c r="BM25" s="30">
        <v>0.73</v>
      </c>
      <c r="BN25" s="30">
        <v>0.03</v>
      </c>
      <c r="BO25" s="30">
        <v>7.0000000000000007E-2</v>
      </c>
      <c r="BP25" s="30">
        <v>0</v>
      </c>
      <c r="BQ25" s="30">
        <v>0.05</v>
      </c>
      <c r="BR25" s="30">
        <v>0.1</v>
      </c>
      <c r="BS25" s="30">
        <v>3.28</v>
      </c>
      <c r="BT25" s="30">
        <v>0</v>
      </c>
      <c r="BU25" s="30">
        <v>0</v>
      </c>
      <c r="BV25" s="30">
        <v>6.13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645.92999999999995</v>
      </c>
      <c r="CC25" s="29">
        <f>SUM($CC$17:$CC$24)</f>
        <v>120.73</v>
      </c>
      <c r="CD25" s="27">
        <f>$I$25/$I$51*100</f>
        <v>23.30509445636979</v>
      </c>
      <c r="CE25" s="27">
        <v>33.840000000000003</v>
      </c>
      <c r="CG25" s="27">
        <v>136.24</v>
      </c>
      <c r="CH25" s="27">
        <v>76.33</v>
      </c>
      <c r="CI25" s="27">
        <v>106.29</v>
      </c>
      <c r="CJ25" s="27">
        <v>4674.5</v>
      </c>
      <c r="CK25" s="27">
        <v>2171.96</v>
      </c>
      <c r="CL25" s="27">
        <v>3423.23</v>
      </c>
      <c r="CM25" s="27">
        <v>108.92</v>
      </c>
      <c r="CN25" s="27">
        <v>58.35</v>
      </c>
      <c r="CO25" s="27">
        <v>83.64</v>
      </c>
      <c r="CP25" s="27">
        <v>6</v>
      </c>
      <c r="CQ25" s="27">
        <v>2</v>
      </c>
    </row>
    <row r="26" spans="1:96">
      <c r="B26" s="18" t="s">
        <v>106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107</v>
      </c>
      <c r="C27" s="25" t="str">
        <f>"180"</f>
        <v>180</v>
      </c>
      <c r="D27" s="25">
        <v>0.9</v>
      </c>
      <c r="E27" s="25">
        <v>0</v>
      </c>
      <c r="F27" s="25">
        <v>0.18</v>
      </c>
      <c r="G27" s="25">
        <v>0</v>
      </c>
      <c r="H27" s="25">
        <v>18.54</v>
      </c>
      <c r="I27" s="25">
        <v>77.831999999999994</v>
      </c>
      <c r="J27" s="26">
        <v>0</v>
      </c>
      <c r="K27" s="26">
        <v>0</v>
      </c>
      <c r="L27" s="26">
        <v>0</v>
      </c>
      <c r="M27" s="26">
        <v>0</v>
      </c>
      <c r="N27" s="26">
        <v>17.82</v>
      </c>
      <c r="O27" s="26">
        <v>0.36</v>
      </c>
      <c r="P27" s="26">
        <v>0.36</v>
      </c>
      <c r="Q27" s="26">
        <v>0</v>
      </c>
      <c r="R27" s="26">
        <v>0</v>
      </c>
      <c r="S27" s="26">
        <v>0.9</v>
      </c>
      <c r="T27" s="26">
        <v>0.54</v>
      </c>
      <c r="U27" s="26">
        <v>10.8</v>
      </c>
      <c r="V27" s="26">
        <v>216</v>
      </c>
      <c r="W27" s="26">
        <v>12.6</v>
      </c>
      <c r="X27" s="26">
        <v>7.2</v>
      </c>
      <c r="Y27" s="26">
        <v>12.6</v>
      </c>
      <c r="Z27" s="26">
        <v>2.52</v>
      </c>
      <c r="AA27" s="26">
        <v>0</v>
      </c>
      <c r="AB27" s="26">
        <v>0</v>
      </c>
      <c r="AC27" s="26">
        <v>0</v>
      </c>
      <c r="AD27" s="26">
        <v>0.18</v>
      </c>
      <c r="AE27" s="26">
        <v>0.02</v>
      </c>
      <c r="AF27" s="26">
        <v>0.02</v>
      </c>
      <c r="AG27" s="26">
        <v>0.18</v>
      </c>
      <c r="AH27" s="26">
        <v>0.36</v>
      </c>
      <c r="AI27" s="26">
        <v>3.6</v>
      </c>
      <c r="AJ27" s="26">
        <v>0.36</v>
      </c>
      <c r="AK27" s="26">
        <v>14.4</v>
      </c>
      <c r="AL27" s="26">
        <v>18</v>
      </c>
      <c r="AM27" s="26">
        <v>25.2</v>
      </c>
      <c r="AN27" s="26">
        <v>25.2</v>
      </c>
      <c r="AO27" s="26">
        <v>3.6</v>
      </c>
      <c r="AP27" s="26">
        <v>14.4</v>
      </c>
      <c r="AQ27" s="26">
        <v>3.6</v>
      </c>
      <c r="AR27" s="26">
        <v>12.6</v>
      </c>
      <c r="AS27" s="26">
        <v>23.4</v>
      </c>
      <c r="AT27" s="26">
        <v>14.4</v>
      </c>
      <c r="AU27" s="26">
        <v>104.4</v>
      </c>
      <c r="AV27" s="26">
        <v>9</v>
      </c>
      <c r="AW27" s="26">
        <v>19.8</v>
      </c>
      <c r="AX27" s="26">
        <v>57.6</v>
      </c>
      <c r="AY27" s="26">
        <v>0</v>
      </c>
      <c r="AZ27" s="26">
        <v>18</v>
      </c>
      <c r="BA27" s="26">
        <v>21.6</v>
      </c>
      <c r="BB27" s="26">
        <v>9</v>
      </c>
      <c r="BC27" s="26">
        <v>7.2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158.58000000000001</v>
      </c>
      <c r="CC27" s="25">
        <v>8.64</v>
      </c>
      <c r="CE27" s="23">
        <v>0</v>
      </c>
      <c r="CG27" s="23">
        <v>2.7</v>
      </c>
      <c r="CH27" s="23">
        <v>2.7</v>
      </c>
      <c r="CI27" s="23">
        <v>2.7</v>
      </c>
      <c r="CJ27" s="23">
        <v>270</v>
      </c>
      <c r="CK27" s="23">
        <v>122.85</v>
      </c>
      <c r="CL27" s="23">
        <v>196.43</v>
      </c>
      <c r="CM27" s="23">
        <v>0.41</v>
      </c>
      <c r="CN27" s="23">
        <v>0.41</v>
      </c>
      <c r="CO27" s="23">
        <v>0.41</v>
      </c>
      <c r="CP27" s="23">
        <v>0</v>
      </c>
      <c r="CQ27" s="23">
        <v>0</v>
      </c>
      <c r="CR27" s="23">
        <v>7.2</v>
      </c>
    </row>
    <row r="28" spans="1:96" s="19" customFormat="1">
      <c r="A28" s="19" t="str">
        <f>"16/1"</f>
        <v>16/1</v>
      </c>
      <c r="B28" s="20" t="s">
        <v>108</v>
      </c>
      <c r="C28" s="21" t="str">
        <f>"30"</f>
        <v>30</v>
      </c>
      <c r="D28" s="21">
        <v>1.17</v>
      </c>
      <c r="E28" s="21">
        <v>0</v>
      </c>
      <c r="F28" s="21">
        <v>9.18</v>
      </c>
      <c r="G28" s="21">
        <v>0</v>
      </c>
      <c r="H28" s="21">
        <v>19.11</v>
      </c>
      <c r="I28" s="21">
        <v>161.47499999999999</v>
      </c>
      <c r="J28" s="22">
        <v>0</v>
      </c>
      <c r="K28" s="22">
        <v>0</v>
      </c>
      <c r="L28" s="22">
        <v>0</v>
      </c>
      <c r="M28" s="22">
        <v>0</v>
      </c>
      <c r="N28" s="22">
        <v>11.4</v>
      </c>
      <c r="O28" s="22">
        <v>7.35</v>
      </c>
      <c r="P28" s="22">
        <v>0.36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0.3</v>
      </c>
      <c r="CC28" s="21">
        <v>7.27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6.06</v>
      </c>
    </row>
    <row r="29" spans="1:96" s="27" customFormat="1" ht="11.4">
      <c r="B29" s="28" t="s">
        <v>109</v>
      </c>
      <c r="C29" s="29"/>
      <c r="D29" s="29">
        <v>2.0699999999999998</v>
      </c>
      <c r="E29" s="29">
        <v>0</v>
      </c>
      <c r="F29" s="29">
        <v>9.36</v>
      </c>
      <c r="G29" s="29">
        <v>0</v>
      </c>
      <c r="H29" s="29">
        <v>37.65</v>
      </c>
      <c r="I29" s="29">
        <v>239.31</v>
      </c>
      <c r="J29" s="30">
        <v>0</v>
      </c>
      <c r="K29" s="30">
        <v>0</v>
      </c>
      <c r="L29" s="30">
        <v>0</v>
      </c>
      <c r="M29" s="30">
        <v>0</v>
      </c>
      <c r="N29" s="30">
        <v>29.22</v>
      </c>
      <c r="O29" s="30">
        <v>7.71</v>
      </c>
      <c r="P29" s="30">
        <v>0.72</v>
      </c>
      <c r="Q29" s="30">
        <v>0</v>
      </c>
      <c r="R29" s="30">
        <v>0</v>
      </c>
      <c r="S29" s="30">
        <v>0.9</v>
      </c>
      <c r="T29" s="30">
        <v>0.54</v>
      </c>
      <c r="U29" s="30">
        <v>10.8</v>
      </c>
      <c r="V29" s="30">
        <v>216</v>
      </c>
      <c r="W29" s="30">
        <v>12.6</v>
      </c>
      <c r="X29" s="30">
        <v>7.2</v>
      </c>
      <c r="Y29" s="30">
        <v>12.6</v>
      </c>
      <c r="Z29" s="30">
        <v>2.52</v>
      </c>
      <c r="AA29" s="30">
        <v>0</v>
      </c>
      <c r="AB29" s="30">
        <v>0</v>
      </c>
      <c r="AC29" s="30">
        <v>0</v>
      </c>
      <c r="AD29" s="30">
        <v>0.18</v>
      </c>
      <c r="AE29" s="30">
        <v>0.02</v>
      </c>
      <c r="AF29" s="30">
        <v>0.02</v>
      </c>
      <c r="AG29" s="30">
        <v>0.18</v>
      </c>
      <c r="AH29" s="30">
        <v>0.36</v>
      </c>
      <c r="AI29" s="30">
        <v>3.6</v>
      </c>
      <c r="AJ29" s="30">
        <v>0.36</v>
      </c>
      <c r="AK29" s="30">
        <v>14.4</v>
      </c>
      <c r="AL29" s="30">
        <v>18</v>
      </c>
      <c r="AM29" s="30">
        <v>25.2</v>
      </c>
      <c r="AN29" s="30">
        <v>25.2</v>
      </c>
      <c r="AO29" s="30">
        <v>3.6</v>
      </c>
      <c r="AP29" s="30">
        <v>14.4</v>
      </c>
      <c r="AQ29" s="30">
        <v>3.6</v>
      </c>
      <c r="AR29" s="30">
        <v>12.6</v>
      </c>
      <c r="AS29" s="30">
        <v>23.4</v>
      </c>
      <c r="AT29" s="30">
        <v>14.4</v>
      </c>
      <c r="AU29" s="30">
        <v>104.4</v>
      </c>
      <c r="AV29" s="30">
        <v>9</v>
      </c>
      <c r="AW29" s="30">
        <v>19.8</v>
      </c>
      <c r="AX29" s="30">
        <v>57.6</v>
      </c>
      <c r="AY29" s="30">
        <v>0</v>
      </c>
      <c r="AZ29" s="30">
        <v>18</v>
      </c>
      <c r="BA29" s="30">
        <v>21.6</v>
      </c>
      <c r="BB29" s="30">
        <v>9</v>
      </c>
      <c r="BC29" s="30">
        <v>7.2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158.88</v>
      </c>
      <c r="CC29" s="29">
        <f>SUM($CC$26:$CC$28)</f>
        <v>15.91</v>
      </c>
      <c r="CD29" s="27">
        <f>$I$29/$I$51*100</f>
        <v>9.1404584934342719</v>
      </c>
      <c r="CE29" s="27">
        <v>0</v>
      </c>
      <c r="CG29" s="27">
        <v>2.7</v>
      </c>
      <c r="CH29" s="27">
        <v>2.7</v>
      </c>
      <c r="CI29" s="27">
        <v>2.7</v>
      </c>
      <c r="CJ29" s="27">
        <v>270</v>
      </c>
      <c r="CK29" s="27">
        <v>122.85</v>
      </c>
      <c r="CL29" s="27">
        <v>196.43</v>
      </c>
      <c r="CM29" s="27">
        <v>0.41</v>
      </c>
      <c r="CN29" s="27">
        <v>0.41</v>
      </c>
      <c r="CO29" s="27">
        <v>0.41</v>
      </c>
      <c r="CP29" s="27">
        <v>0</v>
      </c>
      <c r="CQ29" s="27">
        <v>0</v>
      </c>
    </row>
    <row r="30" spans="1:96" s="86" customFormat="1" ht="11.4">
      <c r="A30" s="86" t="s">
        <v>152</v>
      </c>
    </row>
    <row r="31" spans="1:96">
      <c r="B31" s="18" t="s">
        <v>110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"4/4"</f>
        <v>4/4</v>
      </c>
      <c r="B32" s="24" t="s">
        <v>92</v>
      </c>
      <c r="C32" s="25" t="str">
        <f>"250"</f>
        <v>250</v>
      </c>
      <c r="D32" s="25">
        <v>3.74</v>
      </c>
      <c r="E32" s="25">
        <v>3.68</v>
      </c>
      <c r="F32" s="25">
        <v>7.55</v>
      </c>
      <c r="G32" s="25">
        <v>0</v>
      </c>
      <c r="H32" s="25">
        <v>10.7</v>
      </c>
      <c r="I32" s="25">
        <v>122.65951750000001</v>
      </c>
      <c r="J32" s="26">
        <v>5.44</v>
      </c>
      <c r="K32" s="26">
        <v>0.14000000000000001</v>
      </c>
      <c r="L32" s="26">
        <v>0</v>
      </c>
      <c r="M32" s="26">
        <v>0</v>
      </c>
      <c r="N32" s="26">
        <v>9.99</v>
      </c>
      <c r="O32" s="26">
        <v>0</v>
      </c>
      <c r="P32" s="26">
        <v>0.71</v>
      </c>
      <c r="Q32" s="26">
        <v>0</v>
      </c>
      <c r="R32" s="26">
        <v>0</v>
      </c>
      <c r="S32" s="26">
        <v>0.13</v>
      </c>
      <c r="T32" s="26">
        <v>2.46</v>
      </c>
      <c r="U32" s="26">
        <v>549.61</v>
      </c>
      <c r="V32" s="26">
        <v>214.84</v>
      </c>
      <c r="W32" s="26">
        <v>154.44</v>
      </c>
      <c r="X32" s="26">
        <v>18.29</v>
      </c>
      <c r="Y32" s="26">
        <v>106.63</v>
      </c>
      <c r="Z32" s="26">
        <v>0.23</v>
      </c>
      <c r="AA32" s="26">
        <v>30</v>
      </c>
      <c r="AB32" s="26">
        <v>25</v>
      </c>
      <c r="AC32" s="26">
        <v>55.63</v>
      </c>
      <c r="AD32" s="26">
        <v>0.06</v>
      </c>
      <c r="AE32" s="26">
        <v>0.04</v>
      </c>
      <c r="AF32" s="26">
        <v>0.17</v>
      </c>
      <c r="AG32" s="26">
        <v>0.19</v>
      </c>
      <c r="AH32" s="26">
        <v>1.01</v>
      </c>
      <c r="AI32" s="26">
        <v>3.35</v>
      </c>
      <c r="AJ32" s="26">
        <v>0</v>
      </c>
      <c r="AK32" s="26">
        <v>194</v>
      </c>
      <c r="AL32" s="26">
        <v>191.6</v>
      </c>
      <c r="AM32" s="26">
        <v>328.78</v>
      </c>
      <c r="AN32" s="26">
        <v>263.51</v>
      </c>
      <c r="AO32" s="26">
        <v>87.95</v>
      </c>
      <c r="AP32" s="26">
        <v>155.52000000000001</v>
      </c>
      <c r="AQ32" s="26">
        <v>53.05</v>
      </c>
      <c r="AR32" s="26">
        <v>174.03</v>
      </c>
      <c r="AS32" s="26">
        <v>2.13</v>
      </c>
      <c r="AT32" s="26">
        <v>1.54</v>
      </c>
      <c r="AU32" s="26">
        <v>3.37</v>
      </c>
      <c r="AV32" s="26">
        <v>2.06</v>
      </c>
      <c r="AW32" s="26">
        <v>1.42</v>
      </c>
      <c r="AX32" s="26">
        <v>8.41</v>
      </c>
      <c r="AY32" s="26">
        <v>0</v>
      </c>
      <c r="AZ32" s="26">
        <v>2.83</v>
      </c>
      <c r="BA32" s="26">
        <v>3.18</v>
      </c>
      <c r="BB32" s="26">
        <v>218.67</v>
      </c>
      <c r="BC32" s="26">
        <v>31.14</v>
      </c>
      <c r="BD32" s="26">
        <v>0.15</v>
      </c>
      <c r="BE32" s="26">
        <v>7.0000000000000007E-2</v>
      </c>
      <c r="BF32" s="26">
        <v>0.04</v>
      </c>
      <c r="BG32" s="26">
        <v>0.08</v>
      </c>
      <c r="BH32" s="26">
        <v>0.09</v>
      </c>
      <c r="BI32" s="26">
        <v>0.44</v>
      </c>
      <c r="BJ32" s="26">
        <v>0</v>
      </c>
      <c r="BK32" s="26">
        <v>1.22</v>
      </c>
      <c r="BL32" s="26">
        <v>0</v>
      </c>
      <c r="BM32" s="26">
        <v>0.38</v>
      </c>
      <c r="BN32" s="26">
        <v>0</v>
      </c>
      <c r="BO32" s="26">
        <v>0</v>
      </c>
      <c r="BP32" s="26">
        <v>0</v>
      </c>
      <c r="BQ32" s="26">
        <v>0.08</v>
      </c>
      <c r="BR32" s="26">
        <v>0.13</v>
      </c>
      <c r="BS32" s="26">
        <v>1</v>
      </c>
      <c r="BT32" s="26">
        <v>0</v>
      </c>
      <c r="BU32" s="26">
        <v>0</v>
      </c>
      <c r="BV32" s="26">
        <v>0.06</v>
      </c>
      <c r="BW32" s="26">
        <v>0.02</v>
      </c>
      <c r="BX32" s="26">
        <v>0</v>
      </c>
      <c r="BY32" s="26">
        <v>0</v>
      </c>
      <c r="BZ32" s="26">
        <v>0</v>
      </c>
      <c r="CA32" s="26">
        <v>0</v>
      </c>
      <c r="CB32" s="26">
        <v>253.17</v>
      </c>
      <c r="CC32" s="25">
        <v>30.4</v>
      </c>
      <c r="CE32" s="23">
        <v>34.17</v>
      </c>
      <c r="CG32" s="23">
        <v>43.2</v>
      </c>
      <c r="CH32" s="23">
        <v>23.05</v>
      </c>
      <c r="CI32" s="23">
        <v>33.119999999999997</v>
      </c>
      <c r="CJ32" s="23">
        <v>957.33</v>
      </c>
      <c r="CK32" s="23">
        <v>452.51</v>
      </c>
      <c r="CL32" s="23">
        <v>704.92</v>
      </c>
      <c r="CM32" s="23">
        <v>25.6</v>
      </c>
      <c r="CN32" s="23">
        <v>16.64</v>
      </c>
      <c r="CO32" s="23">
        <v>21.12</v>
      </c>
      <c r="CP32" s="23">
        <v>5</v>
      </c>
      <c r="CQ32" s="23">
        <v>1.25</v>
      </c>
      <c r="CR32" s="23">
        <v>18.420000000000002</v>
      </c>
    </row>
    <row r="33" spans="1:96" s="23" customFormat="1">
      <c r="A33" s="23" t="str">
        <f>"1/6"</f>
        <v>1/6</v>
      </c>
      <c r="B33" s="24" t="s">
        <v>93</v>
      </c>
      <c r="C33" s="25" t="str">
        <f>"40"</f>
        <v>40</v>
      </c>
      <c r="D33" s="25">
        <v>5.08</v>
      </c>
      <c r="E33" s="25">
        <v>5.08</v>
      </c>
      <c r="F33" s="25">
        <v>4.5999999999999996</v>
      </c>
      <c r="G33" s="25">
        <v>0</v>
      </c>
      <c r="H33" s="25">
        <v>0.28000000000000003</v>
      </c>
      <c r="I33" s="25">
        <v>62.783999999999999</v>
      </c>
      <c r="J33" s="26">
        <v>1.2</v>
      </c>
      <c r="K33" s="26">
        <v>0</v>
      </c>
      <c r="L33" s="26">
        <v>0</v>
      </c>
      <c r="M33" s="26">
        <v>0</v>
      </c>
      <c r="N33" s="26">
        <v>0.28000000000000003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0.4</v>
      </c>
      <c r="U33" s="26">
        <v>53.6</v>
      </c>
      <c r="V33" s="26">
        <v>56</v>
      </c>
      <c r="W33" s="26">
        <v>22</v>
      </c>
      <c r="X33" s="26">
        <v>4.8</v>
      </c>
      <c r="Y33" s="26">
        <v>76.8</v>
      </c>
      <c r="Z33" s="26">
        <v>1</v>
      </c>
      <c r="AA33" s="26">
        <v>100</v>
      </c>
      <c r="AB33" s="26">
        <v>24</v>
      </c>
      <c r="AC33" s="26">
        <v>104</v>
      </c>
      <c r="AD33" s="26">
        <v>0.24</v>
      </c>
      <c r="AE33" s="26">
        <v>0.03</v>
      </c>
      <c r="AF33" s="26">
        <v>0.18</v>
      </c>
      <c r="AG33" s="26">
        <v>0.08</v>
      </c>
      <c r="AH33" s="26">
        <v>1.44</v>
      </c>
      <c r="AI33" s="26">
        <v>0</v>
      </c>
      <c r="AJ33" s="26">
        <v>0</v>
      </c>
      <c r="AK33" s="26">
        <v>308.8</v>
      </c>
      <c r="AL33" s="26">
        <v>238.8</v>
      </c>
      <c r="AM33" s="26">
        <v>432.4</v>
      </c>
      <c r="AN33" s="26">
        <v>361.2</v>
      </c>
      <c r="AO33" s="26">
        <v>169.6</v>
      </c>
      <c r="AP33" s="26">
        <v>244</v>
      </c>
      <c r="AQ33" s="26">
        <v>81.599999999999994</v>
      </c>
      <c r="AR33" s="26">
        <v>260.8</v>
      </c>
      <c r="AS33" s="26">
        <v>284</v>
      </c>
      <c r="AT33" s="26">
        <v>314.8</v>
      </c>
      <c r="AU33" s="26">
        <v>491.6</v>
      </c>
      <c r="AV33" s="26">
        <v>136</v>
      </c>
      <c r="AW33" s="26">
        <v>166.4</v>
      </c>
      <c r="AX33" s="26">
        <v>709.2</v>
      </c>
      <c r="AY33" s="26">
        <v>5.6</v>
      </c>
      <c r="AZ33" s="26">
        <v>158.4</v>
      </c>
      <c r="BA33" s="26">
        <v>371.2</v>
      </c>
      <c r="BB33" s="26">
        <v>190.4</v>
      </c>
      <c r="BC33" s="26">
        <v>117.2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29.64</v>
      </c>
      <c r="CC33" s="25">
        <v>17.329999999999998</v>
      </c>
      <c r="CE33" s="23">
        <v>104</v>
      </c>
      <c r="CG33" s="23">
        <v>5.65</v>
      </c>
      <c r="CH33" s="23">
        <v>4.75</v>
      </c>
      <c r="CI33" s="23">
        <v>5.2</v>
      </c>
      <c r="CJ33" s="23">
        <v>810</v>
      </c>
      <c r="CK33" s="23">
        <v>517.5</v>
      </c>
      <c r="CL33" s="23">
        <v>663.75</v>
      </c>
      <c r="CM33" s="23">
        <v>2.5</v>
      </c>
      <c r="CN33" s="23">
        <v>1.75</v>
      </c>
      <c r="CO33" s="23">
        <v>2.13</v>
      </c>
      <c r="CP33" s="23">
        <v>0</v>
      </c>
      <c r="CQ33" s="23">
        <v>0</v>
      </c>
      <c r="CR33" s="23">
        <v>10.5</v>
      </c>
    </row>
    <row r="34" spans="1:96" s="23" customFormat="1">
      <c r="A34" s="23" t="str">
        <f>"10"</f>
        <v>10</v>
      </c>
      <c r="B34" s="24" t="s">
        <v>94</v>
      </c>
      <c r="C34" s="25" t="str">
        <f>"10"</f>
        <v>10</v>
      </c>
      <c r="D34" s="25">
        <v>0.08</v>
      </c>
      <c r="E34" s="25">
        <v>0.08</v>
      </c>
      <c r="F34" s="25">
        <v>7.25</v>
      </c>
      <c r="G34" s="25">
        <v>0</v>
      </c>
      <c r="H34" s="25">
        <v>0.13</v>
      </c>
      <c r="I34" s="25">
        <v>66.063999999999993</v>
      </c>
      <c r="J34" s="26">
        <v>4.71</v>
      </c>
      <c r="K34" s="26">
        <v>0.22</v>
      </c>
      <c r="L34" s="26">
        <v>0</v>
      </c>
      <c r="M34" s="26">
        <v>0</v>
      </c>
      <c r="N34" s="26">
        <v>0.13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0.14000000000000001</v>
      </c>
      <c r="U34" s="26">
        <v>1.5</v>
      </c>
      <c r="V34" s="26">
        <v>3</v>
      </c>
      <c r="W34" s="26">
        <v>2.4</v>
      </c>
      <c r="X34" s="26">
        <v>0</v>
      </c>
      <c r="Y34" s="26">
        <v>3</v>
      </c>
      <c r="Z34" s="26">
        <v>0.02</v>
      </c>
      <c r="AA34" s="26">
        <v>40</v>
      </c>
      <c r="AB34" s="26">
        <v>30</v>
      </c>
      <c r="AC34" s="26">
        <v>45</v>
      </c>
      <c r="AD34" s="26">
        <v>0.1</v>
      </c>
      <c r="AE34" s="26">
        <v>0</v>
      </c>
      <c r="AF34" s="26">
        <v>0.01</v>
      </c>
      <c r="AG34" s="26">
        <v>0.01</v>
      </c>
      <c r="AH34" s="26">
        <v>0.02</v>
      </c>
      <c r="AI34" s="26">
        <v>0</v>
      </c>
      <c r="AJ34" s="26">
        <v>0</v>
      </c>
      <c r="AK34" s="26">
        <v>4.2</v>
      </c>
      <c r="AL34" s="26">
        <v>4.0999999999999996</v>
      </c>
      <c r="AM34" s="26">
        <v>7.6</v>
      </c>
      <c r="AN34" s="26">
        <v>4.5</v>
      </c>
      <c r="AO34" s="26">
        <v>1.7</v>
      </c>
      <c r="AP34" s="26">
        <v>4.7</v>
      </c>
      <c r="AQ34" s="26">
        <v>4.3</v>
      </c>
      <c r="AR34" s="26">
        <v>4.2</v>
      </c>
      <c r="AS34" s="26">
        <v>3.6</v>
      </c>
      <c r="AT34" s="26">
        <v>2.6</v>
      </c>
      <c r="AU34" s="26">
        <v>5.7</v>
      </c>
      <c r="AV34" s="26">
        <v>3.5</v>
      </c>
      <c r="AW34" s="26">
        <v>2.4</v>
      </c>
      <c r="AX34" s="26">
        <v>14.2</v>
      </c>
      <c r="AY34" s="26">
        <v>0</v>
      </c>
      <c r="AZ34" s="26">
        <v>4.8</v>
      </c>
      <c r="BA34" s="26">
        <v>5.4</v>
      </c>
      <c r="BB34" s="26">
        <v>4.2</v>
      </c>
      <c r="BC34" s="26">
        <v>1</v>
      </c>
      <c r="BD34" s="26">
        <v>0.27</v>
      </c>
      <c r="BE34" s="26">
        <v>0.12</v>
      </c>
      <c r="BF34" s="26">
        <v>7.0000000000000007E-2</v>
      </c>
      <c r="BG34" s="26">
        <v>0.15</v>
      </c>
      <c r="BH34" s="26">
        <v>0.17</v>
      </c>
      <c r="BI34" s="26">
        <v>0.79</v>
      </c>
      <c r="BJ34" s="26">
        <v>0</v>
      </c>
      <c r="BK34" s="26">
        <v>2.21</v>
      </c>
      <c r="BL34" s="26">
        <v>0</v>
      </c>
      <c r="BM34" s="26">
        <v>0.68</v>
      </c>
      <c r="BN34" s="26">
        <v>0</v>
      </c>
      <c r="BO34" s="26">
        <v>0</v>
      </c>
      <c r="BP34" s="26">
        <v>0</v>
      </c>
      <c r="BQ34" s="26">
        <v>0.15</v>
      </c>
      <c r="BR34" s="26">
        <v>0.23</v>
      </c>
      <c r="BS34" s="26">
        <v>1.8</v>
      </c>
      <c r="BT34" s="26">
        <v>0</v>
      </c>
      <c r="BU34" s="26">
        <v>0</v>
      </c>
      <c r="BV34" s="26">
        <v>0.09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2.5</v>
      </c>
      <c r="CC34" s="25">
        <v>16.96</v>
      </c>
      <c r="CE34" s="23">
        <v>45</v>
      </c>
      <c r="CG34" s="23">
        <v>0.4</v>
      </c>
      <c r="CH34" s="23">
        <v>0.1</v>
      </c>
      <c r="CI34" s="23">
        <v>0.25</v>
      </c>
      <c r="CJ34" s="23">
        <v>20</v>
      </c>
      <c r="CK34" s="23">
        <v>8.1999999999999993</v>
      </c>
      <c r="CL34" s="23">
        <v>14.1</v>
      </c>
      <c r="CM34" s="23">
        <v>1.71</v>
      </c>
      <c r="CN34" s="23">
        <v>0.87</v>
      </c>
      <c r="CO34" s="23">
        <v>1.29</v>
      </c>
      <c r="CP34" s="23">
        <v>0</v>
      </c>
      <c r="CQ34" s="23">
        <v>0</v>
      </c>
      <c r="CR34" s="23">
        <v>10.28</v>
      </c>
    </row>
    <row r="35" spans="1:96" s="23" customFormat="1">
      <c r="A35" s="23" t="str">
        <f>"2"</f>
        <v>2</v>
      </c>
      <c r="B35" s="24" t="s">
        <v>95</v>
      </c>
      <c r="C35" s="25" t="str">
        <f>"50"</f>
        <v>50</v>
      </c>
      <c r="D35" s="25">
        <v>3.31</v>
      </c>
      <c r="E35" s="25">
        <v>0</v>
      </c>
      <c r="F35" s="25">
        <v>0.33</v>
      </c>
      <c r="G35" s="25">
        <v>0.33</v>
      </c>
      <c r="H35" s="25">
        <v>23.45</v>
      </c>
      <c r="I35" s="25">
        <v>111.95049999999999</v>
      </c>
      <c r="J35" s="26">
        <v>0</v>
      </c>
      <c r="K35" s="26">
        <v>0</v>
      </c>
      <c r="L35" s="26">
        <v>0</v>
      </c>
      <c r="M35" s="26">
        <v>0</v>
      </c>
      <c r="N35" s="26">
        <v>0.55000000000000004</v>
      </c>
      <c r="O35" s="26">
        <v>22.8</v>
      </c>
      <c r="P35" s="26">
        <v>0.1</v>
      </c>
      <c r="Q35" s="26">
        <v>0</v>
      </c>
      <c r="R35" s="26">
        <v>0</v>
      </c>
      <c r="S35" s="26">
        <v>0</v>
      </c>
      <c r="T35" s="26">
        <v>0.9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159.65</v>
      </c>
      <c r="AL35" s="26">
        <v>166.17</v>
      </c>
      <c r="AM35" s="26">
        <v>254.48</v>
      </c>
      <c r="AN35" s="26">
        <v>84.39</v>
      </c>
      <c r="AO35" s="26">
        <v>50.03</v>
      </c>
      <c r="AP35" s="26">
        <v>100.05</v>
      </c>
      <c r="AQ35" s="26">
        <v>37.85</v>
      </c>
      <c r="AR35" s="26">
        <v>180.96</v>
      </c>
      <c r="AS35" s="26">
        <v>112.23</v>
      </c>
      <c r="AT35" s="26">
        <v>156.6</v>
      </c>
      <c r="AU35" s="26">
        <v>129.19999999999999</v>
      </c>
      <c r="AV35" s="26">
        <v>67.86</v>
      </c>
      <c r="AW35" s="26">
        <v>120.06</v>
      </c>
      <c r="AX35" s="26">
        <v>1003.98</v>
      </c>
      <c r="AY35" s="26">
        <v>0</v>
      </c>
      <c r="AZ35" s="26">
        <v>327.12</v>
      </c>
      <c r="BA35" s="26">
        <v>142.25</v>
      </c>
      <c r="BB35" s="26">
        <v>94.4</v>
      </c>
      <c r="BC35" s="26">
        <v>74.819999999999993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19.55</v>
      </c>
      <c r="CC35" s="25">
        <v>3.6</v>
      </c>
      <c r="CE35" s="23">
        <v>0</v>
      </c>
      <c r="CG35" s="23">
        <v>0</v>
      </c>
      <c r="CH35" s="23">
        <v>0</v>
      </c>
      <c r="CI35" s="23">
        <v>0</v>
      </c>
      <c r="CJ35" s="23">
        <v>802.15</v>
      </c>
      <c r="CK35" s="23">
        <v>309.04000000000002</v>
      </c>
      <c r="CL35" s="23">
        <v>555.6</v>
      </c>
      <c r="CM35" s="23">
        <v>6.42</v>
      </c>
      <c r="CN35" s="23">
        <v>6.42</v>
      </c>
      <c r="CO35" s="23">
        <v>6.42</v>
      </c>
      <c r="CP35" s="23">
        <v>0</v>
      </c>
      <c r="CQ35" s="23">
        <v>0</v>
      </c>
      <c r="CR35" s="23">
        <v>3</v>
      </c>
    </row>
    <row r="36" spans="1:96" s="19" customFormat="1">
      <c r="A36" s="19" t="str">
        <f>"27/10"</f>
        <v>27/10</v>
      </c>
      <c r="B36" s="20" t="s">
        <v>96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1.1499999999999999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0.7</v>
      </c>
    </row>
    <row r="37" spans="1:96" s="27" customFormat="1" ht="11.4">
      <c r="B37" s="28" t="s">
        <v>111</v>
      </c>
      <c r="C37" s="29"/>
      <c r="D37" s="29">
        <v>12.3</v>
      </c>
      <c r="E37" s="29">
        <v>8.84</v>
      </c>
      <c r="F37" s="29">
        <v>19.75</v>
      </c>
      <c r="G37" s="29">
        <v>0.35</v>
      </c>
      <c r="H37" s="29">
        <v>40.5</v>
      </c>
      <c r="I37" s="29">
        <v>386.55</v>
      </c>
      <c r="J37" s="30">
        <v>11.35</v>
      </c>
      <c r="K37" s="30">
        <v>0.36</v>
      </c>
      <c r="L37" s="30">
        <v>0</v>
      </c>
      <c r="M37" s="30">
        <v>0</v>
      </c>
      <c r="N37" s="30">
        <v>16.84</v>
      </c>
      <c r="O37" s="30">
        <v>22.8</v>
      </c>
      <c r="P37" s="30">
        <v>0.86</v>
      </c>
      <c r="Q37" s="30">
        <v>0</v>
      </c>
      <c r="R37" s="30">
        <v>0</v>
      </c>
      <c r="S37" s="30">
        <v>0.13</v>
      </c>
      <c r="T37" s="30">
        <v>3.93</v>
      </c>
      <c r="U37" s="30">
        <v>604.77</v>
      </c>
      <c r="V37" s="30">
        <v>274.02</v>
      </c>
      <c r="W37" s="30">
        <v>179.01</v>
      </c>
      <c r="X37" s="30">
        <v>23.09</v>
      </c>
      <c r="Y37" s="30">
        <v>186.43</v>
      </c>
      <c r="Z37" s="30">
        <v>1.27</v>
      </c>
      <c r="AA37" s="30">
        <v>170</v>
      </c>
      <c r="AB37" s="30">
        <v>79</v>
      </c>
      <c r="AC37" s="30">
        <v>204.63</v>
      </c>
      <c r="AD37" s="30">
        <v>0.4</v>
      </c>
      <c r="AE37" s="30">
        <v>7.0000000000000007E-2</v>
      </c>
      <c r="AF37" s="30">
        <v>0.35</v>
      </c>
      <c r="AG37" s="30">
        <v>0.28000000000000003</v>
      </c>
      <c r="AH37" s="30">
        <v>2.4700000000000002</v>
      </c>
      <c r="AI37" s="30">
        <v>3.35</v>
      </c>
      <c r="AJ37" s="30">
        <v>0</v>
      </c>
      <c r="AK37" s="30">
        <v>666.65</v>
      </c>
      <c r="AL37" s="30">
        <v>600.66999999999996</v>
      </c>
      <c r="AM37" s="30">
        <v>1023.26</v>
      </c>
      <c r="AN37" s="30">
        <v>713.6</v>
      </c>
      <c r="AO37" s="30">
        <v>309.27999999999997</v>
      </c>
      <c r="AP37" s="30">
        <v>504.27</v>
      </c>
      <c r="AQ37" s="30">
        <v>176.8</v>
      </c>
      <c r="AR37" s="30">
        <v>619.99</v>
      </c>
      <c r="AS37" s="30">
        <v>401.96</v>
      </c>
      <c r="AT37" s="30">
        <v>475.54</v>
      </c>
      <c r="AU37" s="30">
        <v>629.86</v>
      </c>
      <c r="AV37" s="30">
        <v>209.42</v>
      </c>
      <c r="AW37" s="30">
        <v>290.27999999999997</v>
      </c>
      <c r="AX37" s="30">
        <v>1735.79</v>
      </c>
      <c r="AY37" s="30">
        <v>5.6</v>
      </c>
      <c r="AZ37" s="30">
        <v>493.15</v>
      </c>
      <c r="BA37" s="30">
        <v>522.03</v>
      </c>
      <c r="BB37" s="30">
        <v>507.67</v>
      </c>
      <c r="BC37" s="30">
        <v>224.16</v>
      </c>
      <c r="BD37" s="30">
        <v>0.42</v>
      </c>
      <c r="BE37" s="30">
        <v>0.19</v>
      </c>
      <c r="BF37" s="30">
        <v>0.1</v>
      </c>
      <c r="BG37" s="30">
        <v>0.23</v>
      </c>
      <c r="BH37" s="30">
        <v>0.27</v>
      </c>
      <c r="BI37" s="30">
        <v>1.23</v>
      </c>
      <c r="BJ37" s="30">
        <v>0</v>
      </c>
      <c r="BK37" s="30">
        <v>3.47</v>
      </c>
      <c r="BL37" s="30">
        <v>0</v>
      </c>
      <c r="BM37" s="30">
        <v>1.06</v>
      </c>
      <c r="BN37" s="30">
        <v>0</v>
      </c>
      <c r="BO37" s="30">
        <v>0</v>
      </c>
      <c r="BP37" s="30">
        <v>0</v>
      </c>
      <c r="BQ37" s="30">
        <v>0.24</v>
      </c>
      <c r="BR37" s="30">
        <v>0.36</v>
      </c>
      <c r="BS37" s="30">
        <v>2.83</v>
      </c>
      <c r="BT37" s="30">
        <v>0</v>
      </c>
      <c r="BU37" s="30">
        <v>0</v>
      </c>
      <c r="BV37" s="30">
        <v>0.28999999999999998</v>
      </c>
      <c r="BW37" s="30">
        <v>0.03</v>
      </c>
      <c r="BX37" s="30">
        <v>0</v>
      </c>
      <c r="BY37" s="30">
        <v>0</v>
      </c>
      <c r="BZ37" s="30">
        <v>0</v>
      </c>
      <c r="CA37" s="30">
        <v>0</v>
      </c>
      <c r="CB37" s="30">
        <v>504.91</v>
      </c>
      <c r="CC37" s="29">
        <f>SUM($CC$31:$CC$36)</f>
        <v>69.44</v>
      </c>
      <c r="CD37" s="27">
        <f>$I$37/$I$51*100</f>
        <v>14.764298318653701</v>
      </c>
      <c r="CE37" s="27">
        <v>183.17</v>
      </c>
      <c r="CG37" s="27">
        <v>49.85</v>
      </c>
      <c r="CH37" s="27">
        <v>28.5</v>
      </c>
      <c r="CI37" s="27">
        <v>39.17</v>
      </c>
      <c r="CJ37" s="27">
        <v>2649.48</v>
      </c>
      <c r="CK37" s="27">
        <v>1311.85</v>
      </c>
      <c r="CL37" s="27">
        <v>1980.67</v>
      </c>
      <c r="CM37" s="27">
        <v>42.76</v>
      </c>
      <c r="CN37" s="27">
        <v>29.51</v>
      </c>
      <c r="CO37" s="27">
        <v>36.14</v>
      </c>
      <c r="CP37" s="27">
        <v>11</v>
      </c>
      <c r="CQ37" s="27">
        <v>1.25</v>
      </c>
    </row>
    <row r="38" spans="1:96">
      <c r="B38" s="18" t="s">
        <v>112</v>
      </c>
      <c r="C38" s="16"/>
      <c r="D38" s="16"/>
      <c r="E38" s="16"/>
      <c r="F38" s="16"/>
      <c r="G38" s="16"/>
      <c r="H38" s="16"/>
      <c r="I38" s="16"/>
    </row>
    <row r="39" spans="1:96" s="23" customFormat="1" ht="24">
      <c r="A39" s="23" t="str">
        <f>"45/1"</f>
        <v>45/1</v>
      </c>
      <c r="B39" s="24" t="s">
        <v>99</v>
      </c>
      <c r="C39" s="25" t="str">
        <f>"80"</f>
        <v>80</v>
      </c>
      <c r="D39" s="25">
        <v>1.4</v>
      </c>
      <c r="E39" s="25">
        <v>0</v>
      </c>
      <c r="F39" s="25">
        <v>3.01</v>
      </c>
      <c r="G39" s="25">
        <v>3.01</v>
      </c>
      <c r="H39" s="25">
        <v>8.02</v>
      </c>
      <c r="I39" s="25">
        <v>60.426919999999988</v>
      </c>
      <c r="J39" s="26">
        <v>0.5</v>
      </c>
      <c r="K39" s="26">
        <v>2.6</v>
      </c>
      <c r="L39" s="26">
        <v>0</v>
      </c>
      <c r="M39" s="26">
        <v>0</v>
      </c>
      <c r="N39" s="26">
        <v>4.91</v>
      </c>
      <c r="O39" s="26">
        <v>0.7</v>
      </c>
      <c r="P39" s="26">
        <v>2.41</v>
      </c>
      <c r="Q39" s="26">
        <v>0</v>
      </c>
      <c r="R39" s="26">
        <v>0</v>
      </c>
      <c r="S39" s="26">
        <v>0.48</v>
      </c>
      <c r="T39" s="26">
        <v>1.61</v>
      </c>
      <c r="U39" s="26">
        <v>273.08</v>
      </c>
      <c r="V39" s="26">
        <v>106.33</v>
      </c>
      <c r="W39" s="26">
        <v>18.84</v>
      </c>
      <c r="X39" s="26">
        <v>8.94</v>
      </c>
      <c r="Y39" s="26">
        <v>24.92</v>
      </c>
      <c r="Z39" s="26">
        <v>0.42</v>
      </c>
      <c r="AA39" s="26">
        <v>0</v>
      </c>
      <c r="AB39" s="26">
        <v>60</v>
      </c>
      <c r="AC39" s="26">
        <v>10</v>
      </c>
      <c r="AD39" s="26">
        <v>1.88</v>
      </c>
      <c r="AE39" s="26">
        <v>0.03</v>
      </c>
      <c r="AF39" s="26">
        <v>0.02</v>
      </c>
      <c r="AG39" s="26">
        <v>0.28000000000000003</v>
      </c>
      <c r="AH39" s="26">
        <v>0.6</v>
      </c>
      <c r="AI39" s="26">
        <v>15.47</v>
      </c>
      <c r="AJ39" s="26">
        <v>0</v>
      </c>
      <c r="AK39" s="26">
        <v>27.85</v>
      </c>
      <c r="AL39" s="26">
        <v>24.37</v>
      </c>
      <c r="AM39" s="26">
        <v>40.03</v>
      </c>
      <c r="AN39" s="26">
        <v>40.03</v>
      </c>
      <c r="AO39" s="26">
        <v>5.22</v>
      </c>
      <c r="AP39" s="26">
        <v>26.11</v>
      </c>
      <c r="AQ39" s="26">
        <v>6.27</v>
      </c>
      <c r="AR39" s="26">
        <v>22.63</v>
      </c>
      <c r="AS39" s="26">
        <v>24.37</v>
      </c>
      <c r="AT39" s="26">
        <v>59.71</v>
      </c>
      <c r="AU39" s="26">
        <v>81.790000000000006</v>
      </c>
      <c r="AV39" s="26">
        <v>11.17</v>
      </c>
      <c r="AW39" s="26">
        <v>27.85</v>
      </c>
      <c r="AX39" s="26">
        <v>60.94</v>
      </c>
      <c r="AY39" s="26">
        <v>0</v>
      </c>
      <c r="AZ39" s="26">
        <v>26.63</v>
      </c>
      <c r="BA39" s="26">
        <v>28.37</v>
      </c>
      <c r="BB39" s="26">
        <v>17.41</v>
      </c>
      <c r="BC39" s="26">
        <v>5.05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0.19</v>
      </c>
      <c r="BL39" s="26">
        <v>0</v>
      </c>
      <c r="BM39" s="26">
        <v>0.12</v>
      </c>
      <c r="BN39" s="26">
        <v>0.01</v>
      </c>
      <c r="BO39" s="26">
        <v>0.02</v>
      </c>
      <c r="BP39" s="26">
        <v>0</v>
      </c>
      <c r="BQ39" s="26">
        <v>0</v>
      </c>
      <c r="BR39" s="26">
        <v>0</v>
      </c>
      <c r="BS39" s="26">
        <v>0.7</v>
      </c>
      <c r="BT39" s="26">
        <v>0</v>
      </c>
      <c r="BU39" s="26">
        <v>0</v>
      </c>
      <c r="BV39" s="26">
        <v>1.73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69.510000000000005</v>
      </c>
      <c r="CC39" s="25">
        <v>19.11</v>
      </c>
      <c r="CE39" s="23">
        <v>10</v>
      </c>
      <c r="CG39" s="23">
        <v>0.85</v>
      </c>
      <c r="CH39" s="23">
        <v>0.85</v>
      </c>
      <c r="CI39" s="23">
        <v>0.85</v>
      </c>
      <c r="CJ39" s="23">
        <v>240.83</v>
      </c>
      <c r="CK39" s="23">
        <v>56.67</v>
      </c>
      <c r="CL39" s="23">
        <v>148.75</v>
      </c>
      <c r="CM39" s="23">
        <v>4.8499999999999996</v>
      </c>
      <c r="CN39" s="23">
        <v>2.4700000000000002</v>
      </c>
      <c r="CO39" s="23">
        <v>3.66</v>
      </c>
      <c r="CP39" s="23">
        <v>1.33</v>
      </c>
      <c r="CQ39" s="23">
        <v>0</v>
      </c>
      <c r="CR39" s="23">
        <v>11.58</v>
      </c>
    </row>
    <row r="40" spans="1:96" s="23" customFormat="1">
      <c r="A40" s="23" t="str">
        <f>"16/2"</f>
        <v>16/2</v>
      </c>
      <c r="B40" s="24" t="s">
        <v>100</v>
      </c>
      <c r="C40" s="25" t="str">
        <f>"250"</f>
        <v>250</v>
      </c>
      <c r="D40" s="25">
        <v>5.87</v>
      </c>
      <c r="E40" s="25">
        <v>0</v>
      </c>
      <c r="F40" s="25">
        <v>5.47</v>
      </c>
      <c r="G40" s="25">
        <v>5.47</v>
      </c>
      <c r="H40" s="25">
        <v>22.81</v>
      </c>
      <c r="I40" s="25">
        <v>159.42438499999997</v>
      </c>
      <c r="J40" s="26">
        <v>0.73</v>
      </c>
      <c r="K40" s="26">
        <v>3.25</v>
      </c>
      <c r="L40" s="26">
        <v>0</v>
      </c>
      <c r="M40" s="26">
        <v>0</v>
      </c>
      <c r="N40" s="26">
        <v>2.2599999999999998</v>
      </c>
      <c r="O40" s="26">
        <v>17.41</v>
      </c>
      <c r="P40" s="26">
        <v>3.15</v>
      </c>
      <c r="Q40" s="26">
        <v>0</v>
      </c>
      <c r="R40" s="26">
        <v>0</v>
      </c>
      <c r="S40" s="26">
        <v>0.15</v>
      </c>
      <c r="T40" s="26">
        <v>2.31</v>
      </c>
      <c r="U40" s="26">
        <v>392.06</v>
      </c>
      <c r="V40" s="26">
        <v>513.6</v>
      </c>
      <c r="W40" s="26">
        <v>29.91</v>
      </c>
      <c r="X40" s="26">
        <v>31.92</v>
      </c>
      <c r="Y40" s="26">
        <v>81.93</v>
      </c>
      <c r="Z40" s="26">
        <v>2.0099999999999998</v>
      </c>
      <c r="AA40" s="26">
        <v>0</v>
      </c>
      <c r="AB40" s="26">
        <v>13.05</v>
      </c>
      <c r="AC40" s="26">
        <v>2.2799999999999998</v>
      </c>
      <c r="AD40" s="26">
        <v>2.38</v>
      </c>
      <c r="AE40" s="26">
        <v>0.22</v>
      </c>
      <c r="AF40" s="26">
        <v>7.0000000000000007E-2</v>
      </c>
      <c r="AG40" s="26">
        <v>1.1200000000000001</v>
      </c>
      <c r="AH40" s="26">
        <v>2.62</v>
      </c>
      <c r="AI40" s="26">
        <v>5.4</v>
      </c>
      <c r="AJ40" s="26">
        <v>0</v>
      </c>
      <c r="AK40" s="26">
        <v>213.28</v>
      </c>
      <c r="AL40" s="26">
        <v>238.14</v>
      </c>
      <c r="AM40" s="26">
        <v>354.03</v>
      </c>
      <c r="AN40" s="26">
        <v>340.56</v>
      </c>
      <c r="AO40" s="26">
        <v>46.31</v>
      </c>
      <c r="AP40" s="26">
        <v>189.14</v>
      </c>
      <c r="AQ40" s="26">
        <v>63.21</v>
      </c>
      <c r="AR40" s="26">
        <v>223.08</v>
      </c>
      <c r="AS40" s="26">
        <v>213.89</v>
      </c>
      <c r="AT40" s="26">
        <v>414.75</v>
      </c>
      <c r="AU40" s="26">
        <v>479.37</v>
      </c>
      <c r="AV40" s="26">
        <v>98.75</v>
      </c>
      <c r="AW40" s="26">
        <v>211.32</v>
      </c>
      <c r="AX40" s="26">
        <v>756.68</v>
      </c>
      <c r="AY40" s="26">
        <v>0</v>
      </c>
      <c r="AZ40" s="26">
        <v>147.74</v>
      </c>
      <c r="BA40" s="26">
        <v>180.59</v>
      </c>
      <c r="BB40" s="26">
        <v>153.62</v>
      </c>
      <c r="BC40" s="26">
        <v>56.96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0.39</v>
      </c>
      <c r="BL40" s="26">
        <v>0</v>
      </c>
      <c r="BM40" s="26">
        <v>0.28999999999999998</v>
      </c>
      <c r="BN40" s="26">
        <v>0.02</v>
      </c>
      <c r="BO40" s="26">
        <v>0.03</v>
      </c>
      <c r="BP40" s="26">
        <v>0</v>
      </c>
      <c r="BQ40" s="26">
        <v>0</v>
      </c>
      <c r="BR40" s="26">
        <v>0</v>
      </c>
      <c r="BS40" s="26">
        <v>1.33</v>
      </c>
      <c r="BT40" s="26">
        <v>0</v>
      </c>
      <c r="BU40" s="26">
        <v>0</v>
      </c>
      <c r="BV40" s="26">
        <v>3.13</v>
      </c>
      <c r="BW40" s="26">
        <v>0.02</v>
      </c>
      <c r="BX40" s="26">
        <v>0</v>
      </c>
      <c r="BY40" s="26">
        <v>0</v>
      </c>
      <c r="BZ40" s="26">
        <v>0</v>
      </c>
      <c r="CA40" s="26">
        <v>0</v>
      </c>
      <c r="CB40" s="26">
        <v>230.53</v>
      </c>
      <c r="CC40" s="25">
        <v>14.53</v>
      </c>
      <c r="CE40" s="23">
        <v>2.1800000000000002</v>
      </c>
      <c r="CG40" s="23">
        <v>39.54</v>
      </c>
      <c r="CH40" s="23">
        <v>21.82</v>
      </c>
      <c r="CI40" s="23">
        <v>30.68</v>
      </c>
      <c r="CJ40" s="23">
        <v>1108.26</v>
      </c>
      <c r="CK40" s="23">
        <v>601.46</v>
      </c>
      <c r="CL40" s="23">
        <v>854.86</v>
      </c>
      <c r="CM40" s="23">
        <v>44.4</v>
      </c>
      <c r="CN40" s="23">
        <v>22.65</v>
      </c>
      <c r="CO40" s="23">
        <v>33.53</v>
      </c>
      <c r="CP40" s="23">
        <v>0</v>
      </c>
      <c r="CQ40" s="23">
        <v>1</v>
      </c>
      <c r="CR40" s="23">
        <v>8.81</v>
      </c>
    </row>
    <row r="41" spans="1:96" s="23" customFormat="1">
      <c r="A41" s="23" t="str">
        <f>"3/3"</f>
        <v>3/3</v>
      </c>
      <c r="B41" s="24" t="s">
        <v>101</v>
      </c>
      <c r="C41" s="25" t="str">
        <f>"180"</f>
        <v>180</v>
      </c>
      <c r="D41" s="25">
        <v>3.73</v>
      </c>
      <c r="E41" s="25">
        <v>0.65</v>
      </c>
      <c r="F41" s="25">
        <v>4.4000000000000004</v>
      </c>
      <c r="G41" s="25">
        <v>0.62</v>
      </c>
      <c r="H41" s="25">
        <v>26.49</v>
      </c>
      <c r="I41" s="25">
        <v>159.10285500000001</v>
      </c>
      <c r="J41" s="26">
        <v>2.73</v>
      </c>
      <c r="K41" s="26">
        <v>0.1</v>
      </c>
      <c r="L41" s="26">
        <v>0</v>
      </c>
      <c r="M41" s="26">
        <v>0</v>
      </c>
      <c r="N41" s="26">
        <v>2.58</v>
      </c>
      <c r="O41" s="26">
        <v>21.87</v>
      </c>
      <c r="P41" s="26">
        <v>2.04</v>
      </c>
      <c r="Q41" s="26">
        <v>0</v>
      </c>
      <c r="R41" s="26">
        <v>0</v>
      </c>
      <c r="S41" s="26">
        <v>0.35</v>
      </c>
      <c r="T41" s="26">
        <v>2.9</v>
      </c>
      <c r="U41" s="26">
        <v>276.31</v>
      </c>
      <c r="V41" s="26">
        <v>763.55</v>
      </c>
      <c r="W41" s="26">
        <v>42.83</v>
      </c>
      <c r="X41" s="26">
        <v>36.549999999999997</v>
      </c>
      <c r="Y41" s="26">
        <v>104.61</v>
      </c>
      <c r="Z41" s="26">
        <v>1.36</v>
      </c>
      <c r="AA41" s="26">
        <v>22.5</v>
      </c>
      <c r="AB41" s="26">
        <v>40.93</v>
      </c>
      <c r="AC41" s="26">
        <v>30.06</v>
      </c>
      <c r="AD41" s="26">
        <v>0.21</v>
      </c>
      <c r="AE41" s="26">
        <v>0.14000000000000001</v>
      </c>
      <c r="AF41" s="26">
        <v>0.12</v>
      </c>
      <c r="AG41" s="26">
        <v>1.6</v>
      </c>
      <c r="AH41" s="26">
        <v>3.11</v>
      </c>
      <c r="AI41" s="26">
        <v>6.54</v>
      </c>
      <c r="AJ41" s="26">
        <v>0</v>
      </c>
      <c r="AK41" s="26">
        <v>75.11</v>
      </c>
      <c r="AL41" s="26">
        <v>97.73</v>
      </c>
      <c r="AM41" s="26">
        <v>139.19</v>
      </c>
      <c r="AN41" s="26">
        <v>141.72</v>
      </c>
      <c r="AO41" s="26">
        <v>31.93</v>
      </c>
      <c r="AP41" s="26">
        <v>91.36</v>
      </c>
      <c r="AQ41" s="26">
        <v>41.81</v>
      </c>
      <c r="AR41" s="26">
        <v>96.1</v>
      </c>
      <c r="AS41" s="26">
        <v>90.8</v>
      </c>
      <c r="AT41" s="26">
        <v>247.35</v>
      </c>
      <c r="AU41" s="26">
        <v>110.17</v>
      </c>
      <c r="AV41" s="26">
        <v>23.04</v>
      </c>
      <c r="AW41" s="26">
        <v>64.13</v>
      </c>
      <c r="AX41" s="26">
        <v>344.65</v>
      </c>
      <c r="AY41" s="26">
        <v>0</v>
      </c>
      <c r="AZ41" s="26">
        <v>48.22</v>
      </c>
      <c r="BA41" s="26">
        <v>43.86</v>
      </c>
      <c r="BB41" s="26">
        <v>87.3</v>
      </c>
      <c r="BC41" s="26">
        <v>25.99</v>
      </c>
      <c r="BD41" s="26">
        <v>0.11</v>
      </c>
      <c r="BE41" s="26">
        <v>0.05</v>
      </c>
      <c r="BF41" s="26">
        <v>0.03</v>
      </c>
      <c r="BG41" s="26">
        <v>0.06</v>
      </c>
      <c r="BH41" s="26">
        <v>7.0000000000000007E-2</v>
      </c>
      <c r="BI41" s="26">
        <v>0.34</v>
      </c>
      <c r="BJ41" s="26">
        <v>0</v>
      </c>
      <c r="BK41" s="26">
        <v>1.05</v>
      </c>
      <c r="BL41" s="26">
        <v>0</v>
      </c>
      <c r="BM41" s="26">
        <v>0.31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0.11</v>
      </c>
      <c r="BS41" s="26">
        <v>1.02</v>
      </c>
      <c r="BT41" s="26">
        <v>0</v>
      </c>
      <c r="BU41" s="26">
        <v>0</v>
      </c>
      <c r="BV41" s="26">
        <v>0.17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148.35</v>
      </c>
      <c r="CC41" s="25">
        <v>37.47</v>
      </c>
      <c r="CE41" s="23">
        <v>29.32</v>
      </c>
      <c r="CG41" s="23">
        <v>34.6</v>
      </c>
      <c r="CH41" s="23">
        <v>19.77</v>
      </c>
      <c r="CI41" s="23">
        <v>27.18</v>
      </c>
      <c r="CJ41" s="23">
        <v>555.89</v>
      </c>
      <c r="CK41" s="23">
        <v>478.95</v>
      </c>
      <c r="CL41" s="23">
        <v>517.41999999999996</v>
      </c>
      <c r="CM41" s="23">
        <v>22.13</v>
      </c>
      <c r="CN41" s="23">
        <v>3.29</v>
      </c>
      <c r="CO41" s="23">
        <v>12.71</v>
      </c>
      <c r="CP41" s="23">
        <v>0</v>
      </c>
      <c r="CQ41" s="23">
        <v>0.9</v>
      </c>
      <c r="CR41" s="23">
        <v>22.71</v>
      </c>
    </row>
    <row r="42" spans="1:96" s="23" customFormat="1" ht="24">
      <c r="A42" s="23" t="str">
        <f>"16/8"</f>
        <v>16/8</v>
      </c>
      <c r="B42" s="24" t="s">
        <v>102</v>
      </c>
      <c r="C42" s="25" t="str">
        <f>"100"</f>
        <v>100</v>
      </c>
      <c r="D42" s="25">
        <v>15</v>
      </c>
      <c r="E42" s="25">
        <v>13.25</v>
      </c>
      <c r="F42" s="25">
        <v>12.92</v>
      </c>
      <c r="G42" s="25">
        <v>3.92</v>
      </c>
      <c r="H42" s="25">
        <v>10.72</v>
      </c>
      <c r="I42" s="25">
        <v>218.904</v>
      </c>
      <c r="J42" s="26">
        <v>5.97</v>
      </c>
      <c r="K42" s="26">
        <v>3.25</v>
      </c>
      <c r="L42" s="26">
        <v>0</v>
      </c>
      <c r="M42" s="26">
        <v>0</v>
      </c>
      <c r="N42" s="26">
        <v>1.1000000000000001</v>
      </c>
      <c r="O42" s="26">
        <v>9.09</v>
      </c>
      <c r="P42" s="26">
        <v>0.53</v>
      </c>
      <c r="Q42" s="26">
        <v>0</v>
      </c>
      <c r="R42" s="26">
        <v>0</v>
      </c>
      <c r="S42" s="26">
        <v>0.06</v>
      </c>
      <c r="T42" s="26">
        <v>1.65</v>
      </c>
      <c r="U42" s="26">
        <v>228.99</v>
      </c>
      <c r="V42" s="26">
        <v>230.81</v>
      </c>
      <c r="W42" s="26">
        <v>11.92</v>
      </c>
      <c r="X42" s="26">
        <v>18.32</v>
      </c>
      <c r="Y42" s="26">
        <v>130.44999999999999</v>
      </c>
      <c r="Z42" s="26">
        <v>2.17</v>
      </c>
      <c r="AA42" s="26">
        <v>0</v>
      </c>
      <c r="AB42" s="26">
        <v>0</v>
      </c>
      <c r="AC42" s="26">
        <v>0</v>
      </c>
      <c r="AD42" s="26">
        <v>2.62</v>
      </c>
      <c r="AE42" s="26">
        <v>0.06</v>
      </c>
      <c r="AF42" s="26">
        <v>0.11</v>
      </c>
      <c r="AG42" s="26">
        <v>3.29</v>
      </c>
      <c r="AH42" s="26">
        <v>6.42</v>
      </c>
      <c r="AI42" s="26">
        <v>0.2</v>
      </c>
      <c r="AJ42" s="26">
        <v>0</v>
      </c>
      <c r="AK42" s="26">
        <v>789.74</v>
      </c>
      <c r="AL42" s="26">
        <v>611.61</v>
      </c>
      <c r="AM42" s="26">
        <v>1136.44</v>
      </c>
      <c r="AN42" s="26">
        <v>1159.81</v>
      </c>
      <c r="AO42" s="26">
        <v>333.45</v>
      </c>
      <c r="AP42" s="26">
        <v>604.91999999999996</v>
      </c>
      <c r="AQ42" s="26">
        <v>162.02000000000001</v>
      </c>
      <c r="AR42" s="26">
        <v>625.72</v>
      </c>
      <c r="AS42" s="26">
        <v>810.54</v>
      </c>
      <c r="AT42" s="26">
        <v>794.45</v>
      </c>
      <c r="AU42" s="26">
        <v>1304.17</v>
      </c>
      <c r="AV42" s="26">
        <v>528.12</v>
      </c>
      <c r="AW42" s="26">
        <v>706.95</v>
      </c>
      <c r="AX42" s="26">
        <v>2518.42</v>
      </c>
      <c r="AY42" s="26">
        <v>206.63</v>
      </c>
      <c r="AZ42" s="26">
        <v>595.23</v>
      </c>
      <c r="BA42" s="26">
        <v>602.35</v>
      </c>
      <c r="BB42" s="26">
        <v>499.75</v>
      </c>
      <c r="BC42" s="26">
        <v>209.05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0.25</v>
      </c>
      <c r="BL42" s="26">
        <v>0</v>
      </c>
      <c r="BM42" s="26">
        <v>0.16</v>
      </c>
      <c r="BN42" s="26">
        <v>0.01</v>
      </c>
      <c r="BO42" s="26">
        <v>0.03</v>
      </c>
      <c r="BP42" s="26">
        <v>0</v>
      </c>
      <c r="BQ42" s="26">
        <v>0</v>
      </c>
      <c r="BR42" s="26">
        <v>0</v>
      </c>
      <c r="BS42" s="26">
        <v>0.9</v>
      </c>
      <c r="BT42" s="26">
        <v>0</v>
      </c>
      <c r="BU42" s="26">
        <v>0</v>
      </c>
      <c r="BV42" s="26">
        <v>2.2599999999999998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85.95</v>
      </c>
      <c r="CC42" s="25">
        <v>62.1</v>
      </c>
      <c r="CE42" s="23">
        <v>0</v>
      </c>
      <c r="CG42" s="23">
        <v>26.68</v>
      </c>
      <c r="CH42" s="23">
        <v>13.82</v>
      </c>
      <c r="CI42" s="23">
        <v>20.25</v>
      </c>
      <c r="CJ42" s="23">
        <v>535.71</v>
      </c>
      <c r="CK42" s="23">
        <v>192.75</v>
      </c>
      <c r="CL42" s="23">
        <v>364.23</v>
      </c>
      <c r="CM42" s="23">
        <v>11.44</v>
      </c>
      <c r="CN42" s="23">
        <v>7.75</v>
      </c>
      <c r="CO42" s="23">
        <v>9.6</v>
      </c>
      <c r="CP42" s="23">
        <v>0</v>
      </c>
      <c r="CQ42" s="23">
        <v>0.5</v>
      </c>
      <c r="CR42" s="23">
        <v>37.880000000000003</v>
      </c>
    </row>
    <row r="43" spans="1:96" s="23" customFormat="1">
      <c r="A43" s="23" t="str">
        <f>"2"</f>
        <v>2</v>
      </c>
      <c r="B43" s="24" t="s">
        <v>95</v>
      </c>
      <c r="C43" s="25" t="str">
        <f>"28,7"</f>
        <v>28,7</v>
      </c>
      <c r="D43" s="25">
        <v>1.9</v>
      </c>
      <c r="E43" s="25">
        <v>0</v>
      </c>
      <c r="F43" s="25">
        <v>0.19</v>
      </c>
      <c r="G43" s="25">
        <v>0.19</v>
      </c>
      <c r="H43" s="25">
        <v>13.46</v>
      </c>
      <c r="I43" s="25">
        <v>64.259586999999996</v>
      </c>
      <c r="J43" s="26">
        <v>0</v>
      </c>
      <c r="K43" s="26">
        <v>0</v>
      </c>
      <c r="L43" s="26">
        <v>0</v>
      </c>
      <c r="M43" s="26">
        <v>0</v>
      </c>
      <c r="N43" s="26">
        <v>0.32</v>
      </c>
      <c r="O43" s="26">
        <v>13.09</v>
      </c>
      <c r="P43" s="26">
        <v>0.06</v>
      </c>
      <c r="Q43" s="26">
        <v>0</v>
      </c>
      <c r="R43" s="26">
        <v>0</v>
      </c>
      <c r="S43" s="26">
        <v>0</v>
      </c>
      <c r="T43" s="26">
        <v>0.52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91.64</v>
      </c>
      <c r="AL43" s="26">
        <v>95.38</v>
      </c>
      <c r="AM43" s="26">
        <v>146.07</v>
      </c>
      <c r="AN43" s="26">
        <v>48.44</v>
      </c>
      <c r="AO43" s="26">
        <v>28.71</v>
      </c>
      <c r="AP43" s="26">
        <v>57.43</v>
      </c>
      <c r="AQ43" s="26">
        <v>21.72</v>
      </c>
      <c r="AR43" s="26">
        <v>103.87</v>
      </c>
      <c r="AS43" s="26">
        <v>64.42</v>
      </c>
      <c r="AT43" s="26">
        <v>89.89</v>
      </c>
      <c r="AU43" s="26">
        <v>74.16</v>
      </c>
      <c r="AV43" s="26">
        <v>38.950000000000003</v>
      </c>
      <c r="AW43" s="26">
        <v>68.91</v>
      </c>
      <c r="AX43" s="26">
        <v>576.28</v>
      </c>
      <c r="AY43" s="26">
        <v>0</v>
      </c>
      <c r="AZ43" s="26">
        <v>187.77</v>
      </c>
      <c r="BA43" s="26">
        <v>81.650000000000006</v>
      </c>
      <c r="BB43" s="26">
        <v>54.18</v>
      </c>
      <c r="BC43" s="26">
        <v>42.95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0.02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0.02</v>
      </c>
      <c r="BT43" s="26">
        <v>0</v>
      </c>
      <c r="BU43" s="26">
        <v>0</v>
      </c>
      <c r="BV43" s="26">
        <v>0.08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11.22</v>
      </c>
      <c r="CC43" s="25">
        <v>2.0699999999999998</v>
      </c>
      <c r="CE43" s="23">
        <v>0</v>
      </c>
      <c r="CG43" s="23">
        <v>0</v>
      </c>
      <c r="CH43" s="23">
        <v>0</v>
      </c>
      <c r="CI43" s="23">
        <v>0</v>
      </c>
      <c r="CJ43" s="23">
        <v>794.13</v>
      </c>
      <c r="CK43" s="23">
        <v>305.95</v>
      </c>
      <c r="CL43" s="23">
        <v>550.04</v>
      </c>
      <c r="CM43" s="23">
        <v>6.35</v>
      </c>
      <c r="CN43" s="23">
        <v>6.35</v>
      </c>
      <c r="CO43" s="23">
        <v>6.35</v>
      </c>
      <c r="CP43" s="23">
        <v>0</v>
      </c>
      <c r="CQ43" s="23">
        <v>0</v>
      </c>
      <c r="CR43" s="23">
        <v>1.72</v>
      </c>
    </row>
    <row r="44" spans="1:96" s="23" customFormat="1">
      <c r="A44" s="23" t="str">
        <f>"3"</f>
        <v>3</v>
      </c>
      <c r="B44" s="24" t="s">
        <v>103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1.48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1.23</v>
      </c>
    </row>
    <row r="45" spans="1:96" s="19" customFormat="1">
      <c r="A45" s="19" t="str">
        <f>"648"</f>
        <v>648</v>
      </c>
      <c r="B45" s="20" t="s">
        <v>104</v>
      </c>
      <c r="C45" s="21" t="str">
        <f>"200"</f>
        <v>200</v>
      </c>
      <c r="D45" s="21">
        <v>7.0000000000000007E-2</v>
      </c>
      <c r="E45" s="21">
        <v>0</v>
      </c>
      <c r="F45" s="21">
        <v>0</v>
      </c>
      <c r="G45" s="21">
        <v>0</v>
      </c>
      <c r="H45" s="21">
        <v>4.54</v>
      </c>
      <c r="I45" s="21">
        <v>17.526140000000002</v>
      </c>
      <c r="J45" s="22">
        <v>0</v>
      </c>
      <c r="K45" s="22">
        <v>0</v>
      </c>
      <c r="L45" s="22">
        <v>0</v>
      </c>
      <c r="M45" s="22">
        <v>0</v>
      </c>
      <c r="N45" s="22">
        <v>4.54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0.01</v>
      </c>
      <c r="U45" s="22">
        <v>0.05</v>
      </c>
      <c r="V45" s="22">
        <v>0.13</v>
      </c>
      <c r="W45" s="22">
        <v>0.13</v>
      </c>
      <c r="X45" s="22">
        <v>0</v>
      </c>
      <c r="Y45" s="22">
        <v>0</v>
      </c>
      <c r="Z45" s="22">
        <v>0.01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0.09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190.01</v>
      </c>
      <c r="CC45" s="21">
        <v>4.5</v>
      </c>
      <c r="CE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5</v>
      </c>
      <c r="CQ45" s="19">
        <v>0</v>
      </c>
      <c r="CR45" s="19">
        <v>2.73</v>
      </c>
    </row>
    <row r="46" spans="1:96" s="27" customFormat="1" ht="11.4">
      <c r="B46" s="28" t="s">
        <v>113</v>
      </c>
      <c r="C46" s="29"/>
      <c r="D46" s="29">
        <v>29.29</v>
      </c>
      <c r="E46" s="29">
        <v>13.91</v>
      </c>
      <c r="F46" s="29">
        <v>26.22</v>
      </c>
      <c r="G46" s="29">
        <v>13.44</v>
      </c>
      <c r="H46" s="29">
        <v>94.38</v>
      </c>
      <c r="I46" s="29">
        <v>718.32</v>
      </c>
      <c r="J46" s="30">
        <v>9.9600000000000009</v>
      </c>
      <c r="K46" s="30">
        <v>9.1999999999999993</v>
      </c>
      <c r="L46" s="30">
        <v>0</v>
      </c>
      <c r="M46" s="30">
        <v>0</v>
      </c>
      <c r="N46" s="30">
        <v>15.94</v>
      </c>
      <c r="O46" s="30">
        <v>68.599999999999994</v>
      </c>
      <c r="P46" s="30">
        <v>9.84</v>
      </c>
      <c r="Q46" s="30">
        <v>0</v>
      </c>
      <c r="R46" s="30">
        <v>0</v>
      </c>
      <c r="S46" s="30">
        <v>1.22</v>
      </c>
      <c r="T46" s="30">
        <v>9.48</v>
      </c>
      <c r="U46" s="30">
        <v>1292.49</v>
      </c>
      <c r="V46" s="30">
        <v>1663.43</v>
      </c>
      <c r="W46" s="30">
        <v>110.63</v>
      </c>
      <c r="X46" s="30">
        <v>105.13</v>
      </c>
      <c r="Y46" s="30">
        <v>373.52</v>
      </c>
      <c r="Z46" s="30">
        <v>6.76</v>
      </c>
      <c r="AA46" s="30">
        <v>22.5</v>
      </c>
      <c r="AB46" s="30">
        <v>114.98</v>
      </c>
      <c r="AC46" s="30">
        <v>42.54</v>
      </c>
      <c r="AD46" s="30">
        <v>7.37</v>
      </c>
      <c r="AE46" s="30">
        <v>0.49</v>
      </c>
      <c r="AF46" s="30">
        <v>0.34</v>
      </c>
      <c r="AG46" s="30">
        <v>6.43</v>
      </c>
      <c r="AH46" s="30">
        <v>13.14</v>
      </c>
      <c r="AI46" s="30">
        <v>27.7</v>
      </c>
      <c r="AJ46" s="30">
        <v>0</v>
      </c>
      <c r="AK46" s="30">
        <v>1197.6099999999999</v>
      </c>
      <c r="AL46" s="30">
        <v>1067.23</v>
      </c>
      <c r="AM46" s="30">
        <v>1901.16</v>
      </c>
      <c r="AN46" s="30">
        <v>1775.16</v>
      </c>
      <c r="AO46" s="30">
        <v>464.23</v>
      </c>
      <c r="AP46" s="30">
        <v>1008.55</v>
      </c>
      <c r="AQ46" s="30">
        <v>311.04000000000002</v>
      </c>
      <c r="AR46" s="30">
        <v>1145.5899999999999</v>
      </c>
      <c r="AS46" s="30">
        <v>1263.42</v>
      </c>
      <c r="AT46" s="30">
        <v>1664.36</v>
      </c>
      <c r="AU46" s="30">
        <v>2142.46</v>
      </c>
      <c r="AV46" s="30">
        <v>724.84</v>
      </c>
      <c r="AW46" s="30">
        <v>1141.1500000000001</v>
      </c>
      <c r="AX46" s="30">
        <v>4562.7700000000004</v>
      </c>
      <c r="AY46" s="30">
        <v>206.63</v>
      </c>
      <c r="AZ46" s="30">
        <v>1110.78</v>
      </c>
      <c r="BA46" s="30">
        <v>995.02</v>
      </c>
      <c r="BB46" s="30">
        <v>848.25</v>
      </c>
      <c r="BC46" s="30">
        <v>366</v>
      </c>
      <c r="BD46" s="30">
        <v>0.11</v>
      </c>
      <c r="BE46" s="30">
        <v>0.05</v>
      </c>
      <c r="BF46" s="30">
        <v>0.03</v>
      </c>
      <c r="BG46" s="30">
        <v>0.06</v>
      </c>
      <c r="BH46" s="30">
        <v>7.0000000000000007E-2</v>
      </c>
      <c r="BI46" s="30">
        <v>0.34</v>
      </c>
      <c r="BJ46" s="30">
        <v>0</v>
      </c>
      <c r="BK46" s="30">
        <v>1.92</v>
      </c>
      <c r="BL46" s="30">
        <v>0</v>
      </c>
      <c r="BM46" s="30">
        <v>0.88</v>
      </c>
      <c r="BN46" s="30">
        <v>0.04</v>
      </c>
      <c r="BO46" s="30">
        <v>0.08</v>
      </c>
      <c r="BP46" s="30">
        <v>0</v>
      </c>
      <c r="BQ46" s="30">
        <v>7.0000000000000007E-2</v>
      </c>
      <c r="BR46" s="30">
        <v>0.12</v>
      </c>
      <c r="BS46" s="30">
        <v>3.99</v>
      </c>
      <c r="BT46" s="30">
        <v>0</v>
      </c>
      <c r="BU46" s="30">
        <v>0</v>
      </c>
      <c r="BV46" s="30">
        <v>7.46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744.96</v>
      </c>
      <c r="CC46" s="29">
        <f>SUM($CC$38:$CC$45)</f>
        <v>141.26</v>
      </c>
      <c r="CD46" s="27">
        <f>$I$46/$I$51*100</f>
        <v>27.436271551559503</v>
      </c>
      <c r="CE46" s="27">
        <v>41.66</v>
      </c>
      <c r="CG46" s="27">
        <v>101.67</v>
      </c>
      <c r="CH46" s="27">
        <v>56.26</v>
      </c>
      <c r="CI46" s="27">
        <v>78.959999999999994</v>
      </c>
      <c r="CJ46" s="27">
        <v>3234.83</v>
      </c>
      <c r="CK46" s="27">
        <v>1635.78</v>
      </c>
      <c r="CL46" s="27">
        <v>2435.31</v>
      </c>
      <c r="CM46" s="27">
        <v>89.17</v>
      </c>
      <c r="CN46" s="27">
        <v>42.52</v>
      </c>
      <c r="CO46" s="27">
        <v>65.84</v>
      </c>
      <c r="CP46" s="27">
        <v>6.33</v>
      </c>
      <c r="CQ46" s="27">
        <v>2.4</v>
      </c>
    </row>
    <row r="47" spans="1:96">
      <c r="B47" s="18" t="s">
        <v>114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107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9.6</v>
      </c>
      <c r="CE48" s="23">
        <v>0</v>
      </c>
      <c r="CG48" s="23">
        <v>2.7</v>
      </c>
      <c r="CH48" s="23">
        <v>2.7</v>
      </c>
      <c r="CI48" s="23">
        <v>2.7</v>
      </c>
      <c r="CJ48" s="23">
        <v>270</v>
      </c>
      <c r="CK48" s="23">
        <v>122.85</v>
      </c>
      <c r="CL48" s="23">
        <v>196.43</v>
      </c>
      <c r="CM48" s="23">
        <v>0.41</v>
      </c>
      <c r="CN48" s="23">
        <v>0.41</v>
      </c>
      <c r="CO48" s="23">
        <v>0.41</v>
      </c>
      <c r="CP48" s="23">
        <v>0</v>
      </c>
      <c r="CQ48" s="23">
        <v>0</v>
      </c>
      <c r="CR48" s="23">
        <v>8</v>
      </c>
    </row>
    <row r="49" spans="1:96" s="19" customFormat="1">
      <c r="A49" s="19" t="str">
        <f>"16/1"</f>
        <v>16/1</v>
      </c>
      <c r="B49" s="20" t="s">
        <v>108</v>
      </c>
      <c r="C49" s="21" t="str">
        <f>"40"</f>
        <v>40</v>
      </c>
      <c r="D49" s="21">
        <v>1.56</v>
      </c>
      <c r="E49" s="21">
        <v>0</v>
      </c>
      <c r="F49" s="21">
        <v>12.24</v>
      </c>
      <c r="G49" s="21">
        <v>0</v>
      </c>
      <c r="H49" s="21">
        <v>25.48</v>
      </c>
      <c r="I49" s="21">
        <v>215.29999999999998</v>
      </c>
      <c r="J49" s="22">
        <v>0</v>
      </c>
      <c r="K49" s="22">
        <v>0</v>
      </c>
      <c r="L49" s="22">
        <v>0</v>
      </c>
      <c r="M49" s="22">
        <v>0</v>
      </c>
      <c r="N49" s="22">
        <v>15.2</v>
      </c>
      <c r="O49" s="22">
        <v>9.8000000000000007</v>
      </c>
      <c r="P49" s="22">
        <v>0.48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0.4</v>
      </c>
      <c r="CC49" s="21">
        <v>9.6999999999999993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8.08</v>
      </c>
    </row>
    <row r="50" spans="1:96" s="27" customFormat="1" ht="11.4">
      <c r="B50" s="28" t="s">
        <v>115</v>
      </c>
      <c r="C50" s="29"/>
      <c r="D50" s="29">
        <v>2.56</v>
      </c>
      <c r="E50" s="29">
        <v>0</v>
      </c>
      <c r="F50" s="29">
        <v>12.44</v>
      </c>
      <c r="G50" s="29">
        <v>0</v>
      </c>
      <c r="H50" s="29">
        <v>46.08</v>
      </c>
      <c r="I50" s="29">
        <v>301.77999999999997</v>
      </c>
      <c r="J50" s="30">
        <v>0</v>
      </c>
      <c r="K50" s="30">
        <v>0</v>
      </c>
      <c r="L50" s="30">
        <v>0</v>
      </c>
      <c r="M50" s="30">
        <v>0</v>
      </c>
      <c r="N50" s="30">
        <v>35</v>
      </c>
      <c r="O50" s="30">
        <v>10.199999999999999</v>
      </c>
      <c r="P50" s="30">
        <v>0.88</v>
      </c>
      <c r="Q50" s="30">
        <v>0</v>
      </c>
      <c r="R50" s="30">
        <v>0</v>
      </c>
      <c r="S50" s="30">
        <v>1</v>
      </c>
      <c r="T50" s="30">
        <v>0.6</v>
      </c>
      <c r="U50" s="30">
        <v>12</v>
      </c>
      <c r="V50" s="30">
        <v>240</v>
      </c>
      <c r="W50" s="30">
        <v>14</v>
      </c>
      <c r="X50" s="30">
        <v>8</v>
      </c>
      <c r="Y50" s="30">
        <v>14</v>
      </c>
      <c r="Z50" s="30">
        <v>2.8</v>
      </c>
      <c r="AA50" s="30">
        <v>0</v>
      </c>
      <c r="AB50" s="30">
        <v>0</v>
      </c>
      <c r="AC50" s="30">
        <v>0</v>
      </c>
      <c r="AD50" s="30">
        <v>0.2</v>
      </c>
      <c r="AE50" s="30">
        <v>0.02</v>
      </c>
      <c r="AF50" s="30">
        <v>0.02</v>
      </c>
      <c r="AG50" s="30">
        <v>0.2</v>
      </c>
      <c r="AH50" s="30">
        <v>0.4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176.6</v>
      </c>
      <c r="CC50" s="29">
        <f>SUM($CC$47:$CC$49)</f>
        <v>19.299999999999997</v>
      </c>
      <c r="CD50" s="27">
        <f>$I$50/$I$51*100</f>
        <v>11.526503548320562</v>
      </c>
      <c r="CE50" s="27">
        <v>0</v>
      </c>
      <c r="CG50" s="27">
        <v>2.7</v>
      </c>
      <c r="CH50" s="27">
        <v>2.7</v>
      </c>
      <c r="CI50" s="27">
        <v>2.7</v>
      </c>
      <c r="CJ50" s="27">
        <v>270</v>
      </c>
      <c r="CK50" s="27">
        <v>122.85</v>
      </c>
      <c r="CL50" s="27">
        <v>196.43</v>
      </c>
      <c r="CM50" s="27">
        <v>0.41</v>
      </c>
      <c r="CN50" s="27">
        <v>0.41</v>
      </c>
      <c r="CO50" s="27">
        <v>0.41</v>
      </c>
      <c r="CP50" s="27">
        <v>0</v>
      </c>
      <c r="CQ50" s="27">
        <v>0</v>
      </c>
    </row>
    <row r="51" spans="1:96" s="27" customFormat="1" ht="11.4" hidden="1">
      <c r="B51" s="28" t="s">
        <v>116</v>
      </c>
      <c r="C51" s="29"/>
      <c r="D51" s="29">
        <v>83.04</v>
      </c>
      <c r="E51" s="29">
        <v>43.31</v>
      </c>
      <c r="F51" s="29">
        <v>108.34</v>
      </c>
      <c r="G51" s="29">
        <v>25.21</v>
      </c>
      <c r="H51" s="29">
        <v>336.61</v>
      </c>
      <c r="I51" s="29">
        <v>2618.14</v>
      </c>
      <c r="J51" s="30">
        <v>40.22</v>
      </c>
      <c r="K51" s="30">
        <v>17.440000000000001</v>
      </c>
      <c r="L51" s="30">
        <v>0</v>
      </c>
      <c r="M51" s="30">
        <v>0</v>
      </c>
      <c r="N51" s="30">
        <v>125.5</v>
      </c>
      <c r="O51" s="30">
        <v>189.89</v>
      </c>
      <c r="P51" s="30">
        <v>21.22</v>
      </c>
      <c r="Q51" s="30">
        <v>0</v>
      </c>
      <c r="R51" s="30">
        <v>0</v>
      </c>
      <c r="S51" s="30">
        <v>4.3600000000000003</v>
      </c>
      <c r="T51" s="30">
        <v>25.87</v>
      </c>
      <c r="U51" s="30">
        <v>3491.78</v>
      </c>
      <c r="V51" s="30">
        <v>4008.29</v>
      </c>
      <c r="W51" s="30">
        <v>555.97</v>
      </c>
      <c r="X51" s="30">
        <v>251.44</v>
      </c>
      <c r="Y51" s="30">
        <v>1072.08</v>
      </c>
      <c r="Z51" s="30">
        <v>20.38</v>
      </c>
      <c r="AA51" s="30">
        <v>375.25</v>
      </c>
      <c r="AB51" s="30">
        <v>358.52</v>
      </c>
      <c r="AC51" s="30">
        <v>475.23</v>
      </c>
      <c r="AD51" s="30">
        <v>14.66</v>
      </c>
      <c r="AE51" s="30">
        <v>1.07</v>
      </c>
      <c r="AF51" s="30">
        <v>1.33</v>
      </c>
      <c r="AG51" s="30">
        <v>12.87</v>
      </c>
      <c r="AH51" s="30">
        <v>29.95</v>
      </c>
      <c r="AI51" s="30">
        <v>62.97</v>
      </c>
      <c r="AJ51" s="30">
        <v>0.76</v>
      </c>
      <c r="AK51" s="30">
        <v>3625.2</v>
      </c>
      <c r="AL51" s="30">
        <v>3234.97</v>
      </c>
      <c r="AM51" s="30">
        <v>5589.61</v>
      </c>
      <c r="AN51" s="30">
        <v>4750.67</v>
      </c>
      <c r="AO51" s="30">
        <v>1482.08</v>
      </c>
      <c r="AP51" s="30">
        <v>2893.46</v>
      </c>
      <c r="AQ51" s="30">
        <v>930.96</v>
      </c>
      <c r="AR51" s="30">
        <v>3373.47</v>
      </c>
      <c r="AS51" s="30">
        <v>3221.88</v>
      </c>
      <c r="AT51" s="30">
        <v>4073.49</v>
      </c>
      <c r="AU51" s="30">
        <v>5484.54</v>
      </c>
      <c r="AV51" s="30">
        <v>1800.19</v>
      </c>
      <c r="AW51" s="30">
        <v>2760.08</v>
      </c>
      <c r="AX51" s="30">
        <v>12126.73</v>
      </c>
      <c r="AY51" s="30">
        <v>403.79</v>
      </c>
      <c r="AZ51" s="30">
        <v>3104.24</v>
      </c>
      <c r="BA51" s="30">
        <v>2952.09</v>
      </c>
      <c r="BB51" s="30">
        <v>2576.75</v>
      </c>
      <c r="BC51" s="30">
        <v>1142.8800000000001</v>
      </c>
      <c r="BD51" s="30">
        <v>1.02</v>
      </c>
      <c r="BE51" s="30">
        <v>0.46</v>
      </c>
      <c r="BF51" s="30">
        <v>0.25</v>
      </c>
      <c r="BG51" s="30">
        <v>0.56999999999999995</v>
      </c>
      <c r="BH51" s="30">
        <v>0.65</v>
      </c>
      <c r="BI51" s="30">
        <v>3</v>
      </c>
      <c r="BJ51" s="30">
        <v>0</v>
      </c>
      <c r="BK51" s="30">
        <v>10.220000000000001</v>
      </c>
      <c r="BL51" s="30">
        <v>0</v>
      </c>
      <c r="BM51" s="30">
        <v>3.66</v>
      </c>
      <c r="BN51" s="30">
        <v>7.0000000000000007E-2</v>
      </c>
      <c r="BO51" s="30">
        <v>0.15</v>
      </c>
      <c r="BP51" s="30">
        <v>0</v>
      </c>
      <c r="BQ51" s="30">
        <v>0.57999999999999996</v>
      </c>
      <c r="BR51" s="30">
        <v>0.91</v>
      </c>
      <c r="BS51" s="30">
        <v>12.73</v>
      </c>
      <c r="BT51" s="30">
        <v>0</v>
      </c>
      <c r="BU51" s="30">
        <v>0</v>
      </c>
      <c r="BV51" s="30">
        <v>14.16</v>
      </c>
      <c r="BW51" s="30">
        <v>0.15</v>
      </c>
      <c r="BX51" s="30">
        <v>0</v>
      </c>
      <c r="BY51" s="30">
        <v>0</v>
      </c>
      <c r="BZ51" s="30">
        <v>0</v>
      </c>
      <c r="CA51" s="30">
        <v>0</v>
      </c>
      <c r="CB51" s="30">
        <v>2685.55</v>
      </c>
      <c r="CC51" s="29">
        <v>430</v>
      </c>
      <c r="CE51" s="27">
        <v>435</v>
      </c>
      <c r="CG51" s="27">
        <v>354.55</v>
      </c>
      <c r="CH51" s="27">
        <v>198.34</v>
      </c>
      <c r="CI51" s="27">
        <v>276.44</v>
      </c>
      <c r="CJ51" s="27">
        <v>14016.28</v>
      </c>
      <c r="CK51" s="27">
        <v>6773.78</v>
      </c>
      <c r="CL51" s="27">
        <v>10395.030000000001</v>
      </c>
      <c r="CM51" s="27">
        <v>296.02</v>
      </c>
      <c r="CN51" s="27">
        <v>161.78</v>
      </c>
      <c r="CO51" s="27">
        <v>228.9</v>
      </c>
      <c r="CP51" s="27">
        <v>33.33</v>
      </c>
      <c r="CQ51" s="27">
        <v>6.65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117</v>
      </c>
      <c r="C53" s="16"/>
      <c r="D53" s="16">
        <v>13</v>
      </c>
      <c r="E53" s="16"/>
      <c r="F53" s="16">
        <v>38</v>
      </c>
      <c r="G53" s="16"/>
      <c r="H53" s="16">
        <v>49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30:XFD30"/>
    <mergeCell ref="A55:CC55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86</v>
      </c>
      <c r="C1" s="84"/>
      <c r="D1" s="85"/>
      <c r="E1" s="32" t="s">
        <v>120</v>
      </c>
      <c r="F1" s="33"/>
      <c r="I1" s="32" t="s">
        <v>121</v>
      </c>
      <c r="J1" s="34" t="s">
        <v>118</v>
      </c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133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134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135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136</v>
      </c>
      <c r="B11" s="58" t="s">
        <v>135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137</v>
      </c>
      <c r="B14" s="59" t="s">
        <v>138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139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140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141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142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143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144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106</v>
      </c>
      <c r="B23" s="58" t="s">
        <v>145</v>
      </c>
      <c r="C23" s="72" t="s">
        <v>149</v>
      </c>
      <c r="D23" s="41" t="s">
        <v>107</v>
      </c>
      <c r="E23" s="42">
        <v>180</v>
      </c>
      <c r="F23" s="43">
        <v>8.64</v>
      </c>
      <c r="G23" s="42">
        <v>77.831999999999994</v>
      </c>
      <c r="H23" s="42">
        <v>0.9</v>
      </c>
      <c r="I23" s="42">
        <v>0.18</v>
      </c>
      <c r="J23" s="44">
        <v>18.54</v>
      </c>
    </row>
    <row r="24" spans="1:10">
      <c r="A24" s="45"/>
      <c r="B24" s="70" t="s">
        <v>142</v>
      </c>
      <c r="C24" s="73" t="s">
        <v>150</v>
      </c>
      <c r="D24" s="47" t="s">
        <v>108</v>
      </c>
      <c r="E24" s="48">
        <v>30</v>
      </c>
      <c r="F24" s="49">
        <v>7.27</v>
      </c>
      <c r="G24" s="48">
        <v>161.47499999999999</v>
      </c>
      <c r="H24" s="48">
        <v>1.17</v>
      </c>
      <c r="I24" s="48">
        <v>9.18</v>
      </c>
      <c r="J24" s="50">
        <v>19.11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146</v>
      </c>
      <c r="B27" s="39" t="s">
        <v>132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141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142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134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147</v>
      </c>
      <c r="B33" s="58" t="s">
        <v>148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145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142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135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45756.381296296298</v>
      </c>
      <c r="C1">
        <f>YEAR(Дата_Сост)</f>
        <v>2025</v>
      </c>
      <c r="D1">
        <f>MONTH(Дата_Сост)</f>
        <v>4</v>
      </c>
      <c r="E1">
        <f>DAY(Дата_Сост)</f>
        <v>9</v>
      </c>
    </row>
    <row r="2" spans="1:5">
      <c r="A2" t="s">
        <v>82</v>
      </c>
      <c r="B2" s="2">
        <v>45740.418310185189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26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09.04.2025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2025-03-24T06:00:42Z</dcterms:modified>
</cp:coreProperties>
</file>