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<sst xmlns="http://schemas.openxmlformats.org/spreadsheetml/2006/main" count="186" uniqueCount="154">
  <si>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</si>
  <si>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</si>
  <si>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</si>
  <si>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</si>
  <si>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</si>
  <si>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</si>
  <si>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</si>
  <si>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</si>
  <si>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</si>
  <si>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</si>
  <si>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</si>
  <si>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</si>
  <si>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</si>
  <si>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</si>
  <si>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</si>
  <si>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</si>
  <si>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</si>
  <si>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</si>
  <si>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</si>
  <si>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</si>
  <si>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</si>
  <si>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</si>
  <si>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</si>
  <si>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</si>
  <si>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</si>
  <si>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</si>
  <si>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</si>
  <si>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</si>
  <si>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</si>
  <si>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</si>
  <si>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</si>
  <si>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</si>
  <si>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</si>
  <si>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</si>
  <si>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</si>
  <si>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</si>
  <si>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</si>
  <si>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</si>
  <si>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</si>
  <si>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</si>
  <si>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</si>
  <si>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</si>
  <si>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</si>
  <si>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</si>
  <si>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</si>
  <si>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</si>
  <si>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</si>
  <si>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</si>
  <si>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</si>
  <si>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</si>
  <si>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</si>
  <si>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</si>
  <si>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</si>
  <si>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</si>
  <si>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</si>
  <si>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</si>
  <si>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</si>
  <si>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</si>
  <si>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</si>
  <si>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</si>
  <si>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</si>
  <si>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</si>
  <si>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</si>
  <si>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</si>
  <si>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</si>
  <si>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</si>
  <si>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</si>
  <si>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</si>
  <si>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</si>
  <si>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</si>
  <si>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</si>
  <si>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</si>
  <si>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</si>
  <si>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</si>
  <si>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</si>
  <si>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</si>
  <si>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</si>
  <si>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</si>
  <si>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</si>
  <si>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</si>
  <si>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</si>
  <si>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</si>
  <si>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</si>
  <si>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</si>
  <si>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</si>
  <si>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</si>
  <si>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</si>
  <si>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</si>
  <si>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</si>
  <si>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</si>
  <si>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</si>
  <si>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</si>
  <si>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</si>
  <si>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Печенье в ассортименте</t>
  </si>
  <si>
    <t>Масло сливочное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</si>
  <si>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</si>
  <si>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</si>
  <si>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</si>
  <si>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</si>
  <si>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отварного картофеля, моркови с репчатым луком, соленым огурцом и растительным маслом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</si>
  <si>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</si>
  <si>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</si>
  <si>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</si>
  <si>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</si>
  <si>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Чай (вариант 1)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</si>
  <si>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</si>
  <si>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</si>
  <si>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</si>
  <si>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</si>
  <si>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</si>
  <si>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</si>
  <si>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</si>
  <si>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</si>
  <si>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</si>
  <si>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</si>
  <si>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</si>
  <si>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</si>
  <si>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</si>
  <si>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</si>
  <si>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</si>
  <si>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</si>
  <si>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</si>
  <si>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</si>
  <si>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</si>
  <si>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</si>
  <si>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</si>
  <si>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</si>
  <si>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</si>
  <si>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</si>
  <si>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</si>
  <si>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</si>
  <si>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</si>
  <si>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</si>
  <si>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</si>
  <si>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</si>
  <si>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</si>
  <si>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</si>
  <si>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</si>
  <si>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</si>
  <si>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</si>
  <si>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</si>
  <si>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</si>
  <si>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</si>
  <si>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</si>
  <si>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</si>
  <si>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</si>
  <si>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</si>
  <si>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</si>
  <si>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</si>
  <si>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</si>
  <si>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</si>
  <si>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Согласовано
Директор школы  № _______________</t>
  </si>
  <si>
    <t>Итого сумма с 7 до 11 лет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</si>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</sst>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58" sqref="F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11.4.2025г.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"11 апреля 2025 г."</f>
        <v>11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"2/4"</f>
        <v>2/4</v>
      </c>
      <c r="B11" s="24" t="s">
        <v>92</v>
      </c>
      <c r="C11" s="25" t="str">
        <f>"200"</f>
        <v>200</v>
      </c>
      <c r="D11" s="25">
        <v>7.82</v>
      </c>
      <c r="E11" s="25">
        <v>2.88</v>
      </c>
      <c r="F11" s="25">
        <v>7.98</v>
      </c>
      <c r="G11" s="25">
        <v>1.29</v>
      </c>
      <c r="H11" s="25">
        <v>34.479999999999997</v>
      </c>
      <c r="I11" s="25">
        <v>233.01820799999999</v>
      </c>
      <c r="J11" s="26">
        <v>4.5999999999999996</v>
      </c>
      <c r="K11" s="26">
        <v>0.11</v>
      </c>
      <c r="L11" s="26">
        <v>0</v>
      </c>
      <c r="M11" s="26">
        <v>0</v>
      </c>
      <c r="N11" s="26">
        <v>9.1300000000000008</v>
      </c>
      <c r="O11" s="26">
        <v>21.05</v>
      </c>
      <c r="P11" s="26">
        <v>4.29</v>
      </c>
      <c r="Q11" s="26">
        <v>0</v>
      </c>
      <c r="R11" s="26">
        <v>0</v>
      </c>
      <c r="S11" s="26">
        <v>0.1</v>
      </c>
      <c r="T11" s="26">
        <v>2.4500000000000002</v>
      </c>
      <c r="U11" s="26">
        <v>434.7</v>
      </c>
      <c r="V11" s="26">
        <v>296.70999999999998</v>
      </c>
      <c r="W11" s="26">
        <v>129.01</v>
      </c>
      <c r="X11" s="26">
        <v>89.51</v>
      </c>
      <c r="Y11" s="26">
        <v>196.65</v>
      </c>
      <c r="Z11" s="26">
        <v>2.75</v>
      </c>
      <c r="AA11" s="26">
        <v>40</v>
      </c>
      <c r="AB11" s="26">
        <v>26.1</v>
      </c>
      <c r="AC11" s="26">
        <v>45.3</v>
      </c>
      <c r="AD11" s="26">
        <v>0.37</v>
      </c>
      <c r="AE11" s="26">
        <v>0.18</v>
      </c>
      <c r="AF11" s="26">
        <v>0.21</v>
      </c>
      <c r="AG11" s="26">
        <v>1.52</v>
      </c>
      <c r="AH11" s="26">
        <v>3.69</v>
      </c>
      <c r="AI11" s="26">
        <v>0.52</v>
      </c>
      <c r="AJ11" s="26">
        <v>0</v>
      </c>
      <c r="AK11" s="26">
        <v>393.08</v>
      </c>
      <c r="AL11" s="26">
        <v>340.11</v>
      </c>
      <c r="AM11" s="26">
        <v>566.24</v>
      </c>
      <c r="AN11" s="26">
        <v>427.53</v>
      </c>
      <c r="AO11" s="26">
        <v>198.79</v>
      </c>
      <c r="AP11" s="26">
        <v>286.5</v>
      </c>
      <c r="AQ11" s="26">
        <v>114.81</v>
      </c>
      <c r="AR11" s="26">
        <v>377.2</v>
      </c>
      <c r="AS11" s="26">
        <v>229.12</v>
      </c>
      <c r="AT11" s="26">
        <v>440.31</v>
      </c>
      <c r="AU11" s="26">
        <v>434.78</v>
      </c>
      <c r="AV11" s="26">
        <v>119.32</v>
      </c>
      <c r="AW11" s="26">
        <v>283.42</v>
      </c>
      <c r="AX11" s="26">
        <v>892.88</v>
      </c>
      <c r="AY11" s="26">
        <v>0</v>
      </c>
      <c r="AZ11" s="26">
        <v>198.35</v>
      </c>
      <c r="BA11" s="26">
        <v>240.2</v>
      </c>
      <c r="BB11" s="26">
        <v>350.94</v>
      </c>
      <c r="BC11" s="26">
        <v>155.33000000000001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1.29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1.3</v>
      </c>
      <c r="BT11" s="26">
        <v>0.01</v>
      </c>
      <c r="BU11" s="26">
        <v>0</v>
      </c>
      <c r="BV11" s="26">
        <v>0.46</v>
      </c>
      <c r="BW11" s="26">
        <v>0.04</v>
      </c>
      <c r="BX11" s="26">
        <v>0</v>
      </c>
      <c r="BY11" s="26">
        <v>0</v>
      </c>
      <c r="BZ11" s="26">
        <v>0</v>
      </c>
      <c r="CA11" s="26">
        <v>0</v>
      </c>
      <c r="CB11" s="26">
        <v>165.26</v>
      </c>
      <c r="CC11" s="25">
        <v>25.35</v>
      </c>
      <c r="CE11" s="23">
        <v>44.35</v>
      </c>
      <c r="CG11" s="23">
        <v>59.8</v>
      </c>
      <c r="CH11" s="23">
        <v>28.57</v>
      </c>
      <c r="CI11" s="23">
        <v>44.18</v>
      </c>
      <c r="CJ11" s="23">
        <v>2537.2800000000002</v>
      </c>
      <c r="CK11" s="23">
        <v>1153.25</v>
      </c>
      <c r="CL11" s="23">
        <v>1845.27</v>
      </c>
      <c r="CM11" s="23">
        <v>45.08</v>
      </c>
      <c r="CN11" s="23">
        <v>23.28</v>
      </c>
      <c r="CO11" s="23">
        <v>34.18</v>
      </c>
      <c r="CP11" s="23">
        <v>4</v>
      </c>
      <c r="CQ11" s="23">
        <v>1</v>
      </c>
      <c r="CR11" s="23">
        <v>15.36</v>
      </c>
    </row>
    <row r="12" spans="1:96" s="23" customFormat="1">
      <c r="A12" s="23" t="str">
        <f>"11/3"</f>
        <v>11/3</v>
      </c>
      <c r="B12" s="24" t="s">
        <v>93</v>
      </c>
      <c r="C12" s="25" t="str">
        <f>"40"</f>
        <v>40</v>
      </c>
      <c r="D12" s="25">
        <v>5.6</v>
      </c>
      <c r="E12" s="25">
        <v>0</v>
      </c>
      <c r="F12" s="25">
        <v>5.4</v>
      </c>
      <c r="G12" s="25">
        <v>0</v>
      </c>
      <c r="H12" s="25">
        <v>36.68</v>
      </c>
      <c r="I12" s="25">
        <v>215.42400000000001</v>
      </c>
      <c r="J12" s="26">
        <v>0.84</v>
      </c>
      <c r="K12" s="26">
        <v>0</v>
      </c>
      <c r="L12" s="26">
        <v>0</v>
      </c>
      <c r="M12" s="26">
        <v>0</v>
      </c>
      <c r="N12" s="26">
        <v>15.44</v>
      </c>
      <c r="O12" s="26">
        <v>20.32</v>
      </c>
      <c r="P12" s="26">
        <v>0.92</v>
      </c>
      <c r="Q12" s="26">
        <v>0</v>
      </c>
      <c r="R12" s="26">
        <v>0</v>
      </c>
      <c r="S12" s="26">
        <v>0.2</v>
      </c>
      <c r="T12" s="26">
        <v>0.4</v>
      </c>
      <c r="U12" s="26">
        <v>132</v>
      </c>
      <c r="V12" s="26">
        <v>44</v>
      </c>
      <c r="W12" s="26">
        <v>11.6</v>
      </c>
      <c r="X12" s="26">
        <v>8</v>
      </c>
      <c r="Y12" s="26">
        <v>36</v>
      </c>
      <c r="Z12" s="26">
        <v>0.84</v>
      </c>
      <c r="AA12" s="26">
        <v>4</v>
      </c>
      <c r="AB12" s="26">
        <v>3.2</v>
      </c>
      <c r="AC12" s="26">
        <v>4.4000000000000004</v>
      </c>
      <c r="AD12" s="26">
        <v>1.4</v>
      </c>
      <c r="AE12" s="26">
        <v>0.03</v>
      </c>
      <c r="AF12" s="26">
        <v>0.02</v>
      </c>
      <c r="AG12" s="26">
        <v>0.28000000000000003</v>
      </c>
      <c r="AH12" s="26">
        <v>0.76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1.8</v>
      </c>
      <c r="CC12" s="25">
        <v>7.06</v>
      </c>
      <c r="CE12" s="23">
        <v>4.53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5.88</v>
      </c>
    </row>
    <row r="13" spans="1:96" s="23" customFormat="1">
      <c r="A13" s="23" t="str">
        <f>"10"</f>
        <v>10</v>
      </c>
      <c r="B13" s="24" t="s">
        <v>94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16.96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10.28</v>
      </c>
    </row>
    <row r="14" spans="1:96" s="23" customFormat="1">
      <c r="A14" s="23" t="str">
        <f>"2"</f>
        <v>2</v>
      </c>
      <c r="B14" s="24" t="s">
        <v>95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3</v>
      </c>
    </row>
    <row r="15" spans="1:96" s="19" customFormat="1" ht="24">
      <c r="A15" s="19" t="str">
        <f>"32/10"</f>
        <v>32/10</v>
      </c>
      <c r="B15" s="20" t="s">
        <v>96</v>
      </c>
      <c r="C15" s="21" t="str">
        <f>"200"</f>
        <v>200</v>
      </c>
      <c r="D15" s="21">
        <v>2.4300000000000002</v>
      </c>
      <c r="E15" s="21">
        <v>2.13</v>
      </c>
      <c r="F15" s="21">
        <v>2.42</v>
      </c>
      <c r="G15" s="21">
        <v>7.0000000000000007E-2</v>
      </c>
      <c r="H15" s="21">
        <v>8.34</v>
      </c>
      <c r="I15" s="21">
        <v>63.439900000000002</v>
      </c>
      <c r="J15" s="22">
        <v>1.5</v>
      </c>
      <c r="K15" s="22">
        <v>0</v>
      </c>
      <c r="L15" s="22">
        <v>0</v>
      </c>
      <c r="M15" s="22">
        <v>0</v>
      </c>
      <c r="N15" s="22">
        <v>8.34</v>
      </c>
      <c r="O15" s="22">
        <v>0</v>
      </c>
      <c r="P15" s="22">
        <v>0</v>
      </c>
      <c r="Q15" s="22">
        <v>0</v>
      </c>
      <c r="R15" s="22">
        <v>0</v>
      </c>
      <c r="S15" s="22">
        <v>0.08</v>
      </c>
      <c r="T15" s="22">
        <v>0.53</v>
      </c>
      <c r="U15" s="22">
        <v>37.17</v>
      </c>
      <c r="V15" s="22">
        <v>108.55</v>
      </c>
      <c r="W15" s="22">
        <v>87.45</v>
      </c>
      <c r="X15" s="22">
        <v>9.98</v>
      </c>
      <c r="Y15" s="22">
        <v>62.78</v>
      </c>
      <c r="Z15" s="22">
        <v>0.09</v>
      </c>
      <c r="AA15" s="22">
        <v>15</v>
      </c>
      <c r="AB15" s="22">
        <v>6.75</v>
      </c>
      <c r="AC15" s="22">
        <v>16.5</v>
      </c>
      <c r="AD15" s="22">
        <v>0</v>
      </c>
      <c r="AE15" s="22">
        <v>0.03</v>
      </c>
      <c r="AF15" s="22">
        <v>0.1</v>
      </c>
      <c r="AG15" s="22">
        <v>0.06</v>
      </c>
      <c r="AH15" s="22">
        <v>0.6</v>
      </c>
      <c r="AI15" s="22">
        <v>0.39</v>
      </c>
      <c r="AJ15" s="22">
        <v>0</v>
      </c>
      <c r="AK15" s="22">
        <v>119.81</v>
      </c>
      <c r="AL15" s="22">
        <v>118.34</v>
      </c>
      <c r="AM15" s="22">
        <v>202.86</v>
      </c>
      <c r="AN15" s="22">
        <v>163.16999999999999</v>
      </c>
      <c r="AO15" s="22">
        <v>54.39</v>
      </c>
      <c r="AP15" s="22">
        <v>95.55</v>
      </c>
      <c r="AQ15" s="22">
        <v>31.61</v>
      </c>
      <c r="AR15" s="22">
        <v>107.31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135.24</v>
      </c>
      <c r="BC15" s="22">
        <v>19.11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201.45</v>
      </c>
      <c r="CC15" s="21">
        <v>12.01</v>
      </c>
      <c r="CE15" s="19">
        <v>16.13</v>
      </c>
      <c r="CG15" s="19">
        <v>6.75</v>
      </c>
      <c r="CH15" s="19">
        <v>1.5</v>
      </c>
      <c r="CI15" s="19">
        <v>4.13</v>
      </c>
      <c r="CJ15" s="19">
        <v>431.25</v>
      </c>
      <c r="CK15" s="19">
        <v>157.5</v>
      </c>
      <c r="CL15" s="19">
        <v>294.38</v>
      </c>
      <c r="CM15" s="19">
        <v>9.75</v>
      </c>
      <c r="CN15" s="19">
        <v>2.25</v>
      </c>
      <c r="CO15" s="19">
        <v>6</v>
      </c>
      <c r="CP15" s="19">
        <v>5</v>
      </c>
      <c r="CQ15" s="19">
        <v>0</v>
      </c>
      <c r="CR15" s="19">
        <v>7.28</v>
      </c>
    </row>
    <row r="16" spans="1:96" s="27" customFormat="1" ht="11.4">
      <c r="B16" s="28" t="s">
        <v>97</v>
      </c>
      <c r="C16" s="29"/>
      <c r="D16" s="29">
        <v>19.23</v>
      </c>
      <c r="E16" s="29">
        <v>5.09</v>
      </c>
      <c r="F16" s="29">
        <v>23.38</v>
      </c>
      <c r="G16" s="29">
        <v>1.69</v>
      </c>
      <c r="H16" s="29">
        <v>103.08</v>
      </c>
      <c r="I16" s="29">
        <v>689.9</v>
      </c>
      <c r="J16" s="30">
        <v>11.65</v>
      </c>
      <c r="K16" s="30">
        <v>0.33</v>
      </c>
      <c r="L16" s="30">
        <v>0</v>
      </c>
      <c r="M16" s="30">
        <v>0</v>
      </c>
      <c r="N16" s="30">
        <v>33.6</v>
      </c>
      <c r="O16" s="30">
        <v>64.17</v>
      </c>
      <c r="P16" s="30">
        <v>5.31</v>
      </c>
      <c r="Q16" s="30">
        <v>0</v>
      </c>
      <c r="R16" s="30">
        <v>0</v>
      </c>
      <c r="S16" s="30">
        <v>0.38</v>
      </c>
      <c r="T16" s="30">
        <v>4.42</v>
      </c>
      <c r="U16" s="30">
        <v>605.37</v>
      </c>
      <c r="V16" s="30">
        <v>452.27</v>
      </c>
      <c r="W16" s="30">
        <v>230.46</v>
      </c>
      <c r="X16" s="30">
        <v>107.48</v>
      </c>
      <c r="Y16" s="30">
        <v>298.42</v>
      </c>
      <c r="Z16" s="30">
        <v>3.69</v>
      </c>
      <c r="AA16" s="30">
        <v>99</v>
      </c>
      <c r="AB16" s="30">
        <v>66.05</v>
      </c>
      <c r="AC16" s="30">
        <v>111.2</v>
      </c>
      <c r="AD16" s="30">
        <v>1.87</v>
      </c>
      <c r="AE16" s="30">
        <v>0.24</v>
      </c>
      <c r="AF16" s="30">
        <v>0.35</v>
      </c>
      <c r="AG16" s="30">
        <v>1.87</v>
      </c>
      <c r="AH16" s="30">
        <v>5.07</v>
      </c>
      <c r="AI16" s="30">
        <v>0.91</v>
      </c>
      <c r="AJ16" s="30">
        <v>0</v>
      </c>
      <c r="AK16" s="30">
        <v>676.73</v>
      </c>
      <c r="AL16" s="30">
        <v>628.71</v>
      </c>
      <c r="AM16" s="30">
        <v>1031.18</v>
      </c>
      <c r="AN16" s="30">
        <v>679.59</v>
      </c>
      <c r="AO16" s="30">
        <v>304.91000000000003</v>
      </c>
      <c r="AP16" s="30">
        <v>486.8</v>
      </c>
      <c r="AQ16" s="30">
        <v>188.56</v>
      </c>
      <c r="AR16" s="30">
        <v>669.67</v>
      </c>
      <c r="AS16" s="30">
        <v>344.95</v>
      </c>
      <c r="AT16" s="30">
        <v>599.51</v>
      </c>
      <c r="AU16" s="30">
        <v>569.66999999999996</v>
      </c>
      <c r="AV16" s="30">
        <v>190.68</v>
      </c>
      <c r="AW16" s="30">
        <v>405.88</v>
      </c>
      <c r="AX16" s="30">
        <v>1911.06</v>
      </c>
      <c r="AY16" s="30">
        <v>0</v>
      </c>
      <c r="AZ16" s="30">
        <v>530.27</v>
      </c>
      <c r="BA16" s="30">
        <v>387.84</v>
      </c>
      <c r="BB16" s="30">
        <v>584.77</v>
      </c>
      <c r="BC16" s="30">
        <v>250.26</v>
      </c>
      <c r="BD16" s="30">
        <v>0.4</v>
      </c>
      <c r="BE16" s="30">
        <v>0.18</v>
      </c>
      <c r="BF16" s="30">
        <v>0.1</v>
      </c>
      <c r="BG16" s="30">
        <v>0.22</v>
      </c>
      <c r="BH16" s="30">
        <v>0.26</v>
      </c>
      <c r="BI16" s="30">
        <v>1.19</v>
      </c>
      <c r="BJ16" s="30">
        <v>0</v>
      </c>
      <c r="BK16" s="30">
        <v>3.54</v>
      </c>
      <c r="BL16" s="30">
        <v>0</v>
      </c>
      <c r="BM16" s="30">
        <v>1.04</v>
      </c>
      <c r="BN16" s="30">
        <v>0</v>
      </c>
      <c r="BO16" s="30">
        <v>0</v>
      </c>
      <c r="BP16" s="30">
        <v>0</v>
      </c>
      <c r="BQ16" s="30">
        <v>0.23</v>
      </c>
      <c r="BR16" s="30">
        <v>0.36</v>
      </c>
      <c r="BS16" s="30">
        <v>3.14</v>
      </c>
      <c r="BT16" s="30">
        <v>0.01</v>
      </c>
      <c r="BU16" s="30">
        <v>0</v>
      </c>
      <c r="BV16" s="30">
        <v>0.69</v>
      </c>
      <c r="BW16" s="30">
        <v>0.06</v>
      </c>
      <c r="BX16" s="30">
        <v>0</v>
      </c>
      <c r="BY16" s="30">
        <v>0</v>
      </c>
      <c r="BZ16" s="30">
        <v>0</v>
      </c>
      <c r="CA16" s="30">
        <v>0</v>
      </c>
      <c r="CB16" s="30">
        <v>390.55</v>
      </c>
      <c r="CC16" s="29">
        <f>SUM($CC$10:$CC$15)</f>
        <v>64.98</v>
      </c>
      <c r="CD16" s="27">
        <f>$I$16/$I$51*100</f>
        <v>23.043136992935754</v>
      </c>
      <c r="CE16" s="27">
        <v>110.01</v>
      </c>
      <c r="CG16" s="27">
        <v>66.95</v>
      </c>
      <c r="CH16" s="27">
        <v>30.17</v>
      </c>
      <c r="CI16" s="27">
        <v>48.56</v>
      </c>
      <c r="CJ16" s="27">
        <v>3427.35</v>
      </c>
      <c r="CK16" s="27">
        <v>1488.02</v>
      </c>
      <c r="CL16" s="27">
        <v>2457.6799999999998</v>
      </c>
      <c r="CM16" s="27">
        <v>60.06</v>
      </c>
      <c r="CN16" s="27">
        <v>29.91</v>
      </c>
      <c r="CO16" s="27">
        <v>44.98</v>
      </c>
      <c r="CP16" s="27">
        <v>9</v>
      </c>
      <c r="CQ16" s="27">
        <v>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"48/1"</f>
        <v>48/1</v>
      </c>
      <c r="B18" s="24" t="s">
        <v>99</v>
      </c>
      <c r="C18" s="25" t="str">
        <f>"60"</f>
        <v>60</v>
      </c>
      <c r="D18" s="25">
        <v>0.85</v>
      </c>
      <c r="E18" s="25">
        <v>0</v>
      </c>
      <c r="F18" s="25">
        <v>3.66</v>
      </c>
      <c r="G18" s="25">
        <v>3.66</v>
      </c>
      <c r="H18" s="25">
        <v>6.37</v>
      </c>
      <c r="I18" s="25">
        <v>60.553198439999989</v>
      </c>
      <c r="J18" s="26">
        <v>0.48</v>
      </c>
      <c r="K18" s="26">
        <v>2.34</v>
      </c>
      <c r="L18" s="26">
        <v>0</v>
      </c>
      <c r="M18" s="26">
        <v>0</v>
      </c>
      <c r="N18" s="26">
        <v>1.73</v>
      </c>
      <c r="O18" s="26">
        <v>3.72</v>
      </c>
      <c r="P18" s="26">
        <v>0.92</v>
      </c>
      <c r="Q18" s="26">
        <v>0</v>
      </c>
      <c r="R18" s="26">
        <v>0</v>
      </c>
      <c r="S18" s="26">
        <v>0.17</v>
      </c>
      <c r="T18" s="26">
        <v>1.1399999999999999</v>
      </c>
      <c r="U18" s="26">
        <v>215.02</v>
      </c>
      <c r="V18" s="26">
        <v>169.85</v>
      </c>
      <c r="W18" s="26">
        <v>11</v>
      </c>
      <c r="X18" s="26">
        <v>12.16</v>
      </c>
      <c r="Y18" s="26">
        <v>27.3</v>
      </c>
      <c r="Z18" s="26">
        <v>0.42</v>
      </c>
      <c r="AA18" s="26">
        <v>0</v>
      </c>
      <c r="AB18" s="26">
        <v>1218.8</v>
      </c>
      <c r="AC18" s="26">
        <v>243.69</v>
      </c>
      <c r="AD18" s="26">
        <v>1.69</v>
      </c>
      <c r="AE18" s="26">
        <v>0.03</v>
      </c>
      <c r="AF18" s="26">
        <v>0.03</v>
      </c>
      <c r="AG18" s="26">
        <v>0.38</v>
      </c>
      <c r="AH18" s="26">
        <v>0.69</v>
      </c>
      <c r="AI18" s="26">
        <v>2.4700000000000002</v>
      </c>
      <c r="AJ18" s="26">
        <v>0</v>
      </c>
      <c r="AK18" s="26">
        <v>13.72</v>
      </c>
      <c r="AL18" s="26">
        <v>16.170000000000002</v>
      </c>
      <c r="AM18" s="26">
        <v>20.57</v>
      </c>
      <c r="AN18" s="26">
        <v>22.14</v>
      </c>
      <c r="AO18" s="26">
        <v>4.1399999999999997</v>
      </c>
      <c r="AP18" s="26">
        <v>15.83</v>
      </c>
      <c r="AQ18" s="26">
        <v>6.53</v>
      </c>
      <c r="AR18" s="26">
        <v>15.63</v>
      </c>
      <c r="AS18" s="26">
        <v>20.45</v>
      </c>
      <c r="AT18" s="26">
        <v>46.11</v>
      </c>
      <c r="AU18" s="26">
        <v>33.380000000000003</v>
      </c>
      <c r="AV18" s="26">
        <v>5.22</v>
      </c>
      <c r="AW18" s="26">
        <v>13.9</v>
      </c>
      <c r="AX18" s="26">
        <v>83.55</v>
      </c>
      <c r="AY18" s="26">
        <v>0</v>
      </c>
      <c r="AZ18" s="26">
        <v>11.16</v>
      </c>
      <c r="BA18" s="26">
        <v>10.72</v>
      </c>
      <c r="BB18" s="26">
        <v>9.81</v>
      </c>
      <c r="BC18" s="26">
        <v>4.7300000000000004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0.88</v>
      </c>
      <c r="BT18" s="26">
        <v>0</v>
      </c>
      <c r="BU18" s="26">
        <v>0</v>
      </c>
      <c r="BV18" s="26">
        <v>2.11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48.06</v>
      </c>
      <c r="CC18" s="25">
        <v>10.62</v>
      </c>
      <c r="CE18" s="23">
        <v>203.13</v>
      </c>
      <c r="CG18" s="23">
        <v>14.66</v>
      </c>
      <c r="CH18" s="23">
        <v>8.56</v>
      </c>
      <c r="CI18" s="23">
        <v>11.61</v>
      </c>
      <c r="CJ18" s="23">
        <v>359.34</v>
      </c>
      <c r="CK18" s="23">
        <v>163.22</v>
      </c>
      <c r="CL18" s="23">
        <v>261.27999999999997</v>
      </c>
      <c r="CM18" s="23">
        <v>6.87</v>
      </c>
      <c r="CN18" s="23">
        <v>1.85</v>
      </c>
      <c r="CO18" s="23">
        <v>4.3600000000000003</v>
      </c>
      <c r="CP18" s="23">
        <v>0</v>
      </c>
      <c r="CQ18" s="23">
        <v>0.3</v>
      </c>
      <c r="CR18" s="23">
        <v>6.44</v>
      </c>
    </row>
    <row r="19" spans="1:96" s="23" customFormat="1">
      <c r="A19" s="23" t="str">
        <f>"6/2"</f>
        <v>6/2</v>
      </c>
      <c r="B19" s="24" t="s">
        <v>100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12.69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7.69</v>
      </c>
    </row>
    <row r="20" spans="1:96" s="23" customFormat="1">
      <c r="A20" s="23" t="str">
        <f>"32/3"</f>
        <v>32/3</v>
      </c>
      <c r="B20" s="24" t="s">
        <v>101</v>
      </c>
      <c r="C20" s="25" t="str">
        <f>"170"</f>
        <v>170</v>
      </c>
      <c r="D20" s="25">
        <v>2.84</v>
      </c>
      <c r="E20" s="25">
        <v>0</v>
      </c>
      <c r="F20" s="25">
        <v>4.51</v>
      </c>
      <c r="G20" s="25">
        <v>4.51</v>
      </c>
      <c r="H20" s="25">
        <v>19.66</v>
      </c>
      <c r="I20" s="25">
        <v>125.120287793</v>
      </c>
      <c r="J20" s="26">
        <v>0.59</v>
      </c>
      <c r="K20" s="26">
        <v>2.76</v>
      </c>
      <c r="L20" s="26">
        <v>0</v>
      </c>
      <c r="M20" s="26">
        <v>0</v>
      </c>
      <c r="N20" s="26">
        <v>6.97</v>
      </c>
      <c r="O20" s="26">
        <v>9.58</v>
      </c>
      <c r="P20" s="26">
        <v>3.1</v>
      </c>
      <c r="Q20" s="26">
        <v>0</v>
      </c>
      <c r="R20" s="26">
        <v>0</v>
      </c>
      <c r="S20" s="26">
        <v>0.4</v>
      </c>
      <c r="T20" s="26">
        <v>2.4</v>
      </c>
      <c r="U20" s="26">
        <v>344.65</v>
      </c>
      <c r="V20" s="26">
        <v>547.05999999999995</v>
      </c>
      <c r="W20" s="26">
        <v>43.17</v>
      </c>
      <c r="X20" s="26">
        <v>38.94</v>
      </c>
      <c r="Y20" s="26">
        <v>77.319999999999993</v>
      </c>
      <c r="Z20" s="26">
        <v>1.21</v>
      </c>
      <c r="AA20" s="26">
        <v>0</v>
      </c>
      <c r="AB20" s="26">
        <v>5680.13</v>
      </c>
      <c r="AC20" s="26">
        <v>1073.68</v>
      </c>
      <c r="AD20" s="26">
        <v>2.2400000000000002</v>
      </c>
      <c r="AE20" s="26">
        <v>0.1</v>
      </c>
      <c r="AF20" s="26">
        <v>0.08</v>
      </c>
      <c r="AG20" s="26">
        <v>1.3</v>
      </c>
      <c r="AH20" s="26">
        <v>2.04</v>
      </c>
      <c r="AI20" s="26">
        <v>12.03</v>
      </c>
      <c r="AJ20" s="26">
        <v>0</v>
      </c>
      <c r="AK20" s="26">
        <v>66.87</v>
      </c>
      <c r="AL20" s="26">
        <v>67.150000000000006</v>
      </c>
      <c r="AM20" s="26">
        <v>91.14</v>
      </c>
      <c r="AN20" s="26">
        <v>78.8</v>
      </c>
      <c r="AO20" s="26">
        <v>21.2</v>
      </c>
      <c r="AP20" s="26">
        <v>61</v>
      </c>
      <c r="AQ20" s="26">
        <v>20.79</v>
      </c>
      <c r="AR20" s="26">
        <v>69.31</v>
      </c>
      <c r="AS20" s="26">
        <v>88.23</v>
      </c>
      <c r="AT20" s="26">
        <v>146.19999999999999</v>
      </c>
      <c r="AU20" s="26">
        <v>174.1</v>
      </c>
      <c r="AV20" s="26">
        <v>29.15</v>
      </c>
      <c r="AW20" s="26">
        <v>61.59</v>
      </c>
      <c r="AX20" s="26">
        <v>409.02</v>
      </c>
      <c r="AY20" s="26">
        <v>0</v>
      </c>
      <c r="AZ20" s="26">
        <v>75.34</v>
      </c>
      <c r="BA20" s="26">
        <v>63.77</v>
      </c>
      <c r="BB20" s="26">
        <v>48.44</v>
      </c>
      <c r="BC20" s="26">
        <v>24.88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</v>
      </c>
      <c r="BL20" s="26">
        <v>0</v>
      </c>
      <c r="BM20" s="26">
        <v>0.18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1.08</v>
      </c>
      <c r="BT20" s="26">
        <v>0</v>
      </c>
      <c r="BU20" s="26">
        <v>0</v>
      </c>
      <c r="BV20" s="26">
        <v>2.5099999999999998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185.81</v>
      </c>
      <c r="CC20" s="25">
        <v>21.63</v>
      </c>
      <c r="CE20" s="23">
        <v>946.69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0.85</v>
      </c>
      <c r="CR20" s="23">
        <v>13.11</v>
      </c>
    </row>
    <row r="21" spans="1:96" s="23" customFormat="1">
      <c r="A21" s="23" t="str">
        <f>"16/10"</f>
        <v>16/10</v>
      </c>
      <c r="B21" s="24" t="s">
        <v>102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49.39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30.1</v>
      </c>
    </row>
    <row r="22" spans="1:96" s="23" customFormat="1">
      <c r="A22" s="23" t="str">
        <f>"2"</f>
        <v>2</v>
      </c>
      <c r="B22" s="24" t="s">
        <v>95</v>
      </c>
      <c r="C22" s="25" t="str">
        <f>"20,3"</f>
        <v>20,3</v>
      </c>
      <c r="D22" s="25">
        <v>1.34</v>
      </c>
      <c r="E22" s="25">
        <v>0</v>
      </c>
      <c r="F22" s="25">
        <v>0.13</v>
      </c>
      <c r="G22" s="25">
        <v>0.13</v>
      </c>
      <c r="H22" s="25">
        <v>9.52</v>
      </c>
      <c r="I22" s="25">
        <v>45.451903000000009</v>
      </c>
      <c r="J22" s="26">
        <v>0</v>
      </c>
      <c r="K22" s="26">
        <v>0</v>
      </c>
      <c r="L22" s="26">
        <v>0</v>
      </c>
      <c r="M22" s="26">
        <v>0</v>
      </c>
      <c r="N22" s="26">
        <v>0.22</v>
      </c>
      <c r="O22" s="26">
        <v>9.26</v>
      </c>
      <c r="P22" s="26">
        <v>0.04</v>
      </c>
      <c r="Q22" s="26">
        <v>0</v>
      </c>
      <c r="R22" s="26">
        <v>0</v>
      </c>
      <c r="S22" s="26">
        <v>0</v>
      </c>
      <c r="T22" s="26">
        <v>0.37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64.819999999999993</v>
      </c>
      <c r="AL22" s="26">
        <v>67.47</v>
      </c>
      <c r="AM22" s="26">
        <v>103.32</v>
      </c>
      <c r="AN22" s="26">
        <v>34.26</v>
      </c>
      <c r="AO22" s="26">
        <v>20.309999999999999</v>
      </c>
      <c r="AP22" s="26">
        <v>40.619999999999997</v>
      </c>
      <c r="AQ22" s="26">
        <v>15.37</v>
      </c>
      <c r="AR22" s="26">
        <v>73.47</v>
      </c>
      <c r="AS22" s="26">
        <v>45.57</v>
      </c>
      <c r="AT22" s="26">
        <v>63.58</v>
      </c>
      <c r="AU22" s="26">
        <v>52.45</v>
      </c>
      <c r="AV22" s="26">
        <v>27.55</v>
      </c>
      <c r="AW22" s="26">
        <v>48.74</v>
      </c>
      <c r="AX22" s="26">
        <v>407.62</v>
      </c>
      <c r="AY22" s="26">
        <v>0</v>
      </c>
      <c r="AZ22" s="26">
        <v>132.81</v>
      </c>
      <c r="BA22" s="26">
        <v>57.75</v>
      </c>
      <c r="BB22" s="26">
        <v>38.32</v>
      </c>
      <c r="BC22" s="26">
        <v>30.38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7.94</v>
      </c>
      <c r="CC22" s="25">
        <v>1.46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1.22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"27/10"</f>
        <v>27/10</v>
      </c>
      <c r="B24" s="20" t="s">
        <v>104</v>
      </c>
      <c r="C24" s="21" t="str">
        <f>"200"</f>
        <v>200</v>
      </c>
      <c r="D24" s="21">
        <v>0.1</v>
      </c>
      <c r="E24" s="21">
        <v>0</v>
      </c>
      <c r="F24" s="21">
        <v>0.02</v>
      </c>
      <c r="G24" s="21">
        <v>0.02</v>
      </c>
      <c r="H24" s="21">
        <v>5.94</v>
      </c>
      <c r="I24" s="21">
        <v>23.095202</v>
      </c>
      <c r="J24" s="22">
        <v>0</v>
      </c>
      <c r="K24" s="22">
        <v>0</v>
      </c>
      <c r="L24" s="22">
        <v>0</v>
      </c>
      <c r="M24" s="22">
        <v>0</v>
      </c>
      <c r="N24" s="22">
        <v>5.89</v>
      </c>
      <c r="O24" s="22">
        <v>0</v>
      </c>
      <c r="P24" s="22">
        <v>0.05</v>
      </c>
      <c r="Q24" s="22">
        <v>0</v>
      </c>
      <c r="R24" s="22">
        <v>0</v>
      </c>
      <c r="S24" s="22">
        <v>0</v>
      </c>
      <c r="T24" s="22">
        <v>0.03</v>
      </c>
      <c r="U24" s="22">
        <v>0.06</v>
      </c>
      <c r="V24" s="22">
        <v>0.18</v>
      </c>
      <c r="W24" s="22">
        <v>0.17</v>
      </c>
      <c r="X24" s="22">
        <v>0</v>
      </c>
      <c r="Y24" s="22">
        <v>0</v>
      </c>
      <c r="Z24" s="22">
        <v>0.02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200.05</v>
      </c>
      <c r="CC24" s="21">
        <v>1.1499999999999999</v>
      </c>
      <c r="CE24" s="19">
        <v>0</v>
      </c>
      <c r="CG24" s="19">
        <v>0.6</v>
      </c>
      <c r="CH24" s="19">
        <v>0.6</v>
      </c>
      <c r="CI24" s="19">
        <v>0.6</v>
      </c>
      <c r="CJ24" s="19">
        <v>60</v>
      </c>
      <c r="CK24" s="19">
        <v>24.6</v>
      </c>
      <c r="CL24" s="19">
        <v>42.3</v>
      </c>
      <c r="CM24" s="19">
        <v>6.54</v>
      </c>
      <c r="CN24" s="19">
        <v>3.84</v>
      </c>
      <c r="CO24" s="19">
        <v>5.19</v>
      </c>
      <c r="CP24" s="19">
        <v>6</v>
      </c>
      <c r="CQ24" s="19">
        <v>0</v>
      </c>
      <c r="CR24" s="19">
        <v>0.7</v>
      </c>
    </row>
    <row r="25" spans="1:96" s="27" customFormat="1" ht="11.4">
      <c r="B25" s="28" t="s">
        <v>105</v>
      </c>
      <c r="C25" s="29"/>
      <c r="D25" s="29">
        <v>19.170000000000002</v>
      </c>
      <c r="E25" s="29">
        <v>10.45</v>
      </c>
      <c r="F25" s="29">
        <v>24.02</v>
      </c>
      <c r="G25" s="29">
        <v>12.41</v>
      </c>
      <c r="H25" s="29">
        <v>62.83</v>
      </c>
      <c r="I25" s="29">
        <v>532.57000000000005</v>
      </c>
      <c r="J25" s="30">
        <v>5.82</v>
      </c>
      <c r="K25" s="30">
        <v>7.7</v>
      </c>
      <c r="L25" s="30">
        <v>0</v>
      </c>
      <c r="M25" s="30">
        <v>0</v>
      </c>
      <c r="N25" s="30">
        <v>19.059999999999999</v>
      </c>
      <c r="O25" s="30">
        <v>36.36</v>
      </c>
      <c r="P25" s="30">
        <v>7.4</v>
      </c>
      <c r="Q25" s="30">
        <v>0</v>
      </c>
      <c r="R25" s="30">
        <v>0</v>
      </c>
      <c r="S25" s="30">
        <v>1.1399999999999999</v>
      </c>
      <c r="T25" s="30">
        <v>7.39</v>
      </c>
      <c r="U25" s="30">
        <v>1064.2</v>
      </c>
      <c r="V25" s="30">
        <v>1070.99</v>
      </c>
      <c r="W25" s="30">
        <v>121.13</v>
      </c>
      <c r="X25" s="30">
        <v>80.17</v>
      </c>
      <c r="Y25" s="30">
        <v>224.2</v>
      </c>
      <c r="Z25" s="30">
        <v>3.69</v>
      </c>
      <c r="AA25" s="30">
        <v>41.63</v>
      </c>
      <c r="AB25" s="30">
        <v>8081.3</v>
      </c>
      <c r="AC25" s="30">
        <v>1638.17</v>
      </c>
      <c r="AD25" s="30">
        <v>6.49</v>
      </c>
      <c r="AE25" s="30">
        <v>0.23</v>
      </c>
      <c r="AF25" s="30">
        <v>0.23</v>
      </c>
      <c r="AG25" s="30">
        <v>5.1100000000000003</v>
      </c>
      <c r="AH25" s="30">
        <v>12.31</v>
      </c>
      <c r="AI25" s="30">
        <v>25.38</v>
      </c>
      <c r="AJ25" s="30">
        <v>0</v>
      </c>
      <c r="AK25" s="30">
        <v>958.52</v>
      </c>
      <c r="AL25" s="30">
        <v>947.32</v>
      </c>
      <c r="AM25" s="30">
        <v>1436.98</v>
      </c>
      <c r="AN25" s="30">
        <v>1433.3</v>
      </c>
      <c r="AO25" s="30">
        <v>414.62</v>
      </c>
      <c r="AP25" s="30">
        <v>801.04</v>
      </c>
      <c r="AQ25" s="30">
        <v>123.52</v>
      </c>
      <c r="AR25" s="30">
        <v>905.43</v>
      </c>
      <c r="AS25" s="30">
        <v>420.47</v>
      </c>
      <c r="AT25" s="30">
        <v>562.79999999999995</v>
      </c>
      <c r="AU25" s="30">
        <v>726.8</v>
      </c>
      <c r="AV25" s="30">
        <v>470.28</v>
      </c>
      <c r="AW25" s="30">
        <v>333.93</v>
      </c>
      <c r="AX25" s="30">
        <v>2030.21</v>
      </c>
      <c r="AY25" s="30">
        <v>0.76</v>
      </c>
      <c r="AZ25" s="30">
        <v>559.89</v>
      </c>
      <c r="BA25" s="30">
        <v>419.26</v>
      </c>
      <c r="BB25" s="30">
        <v>617.37</v>
      </c>
      <c r="BC25" s="30">
        <v>274.04000000000002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0.99</v>
      </c>
      <c r="BL25" s="30">
        <v>0.01</v>
      </c>
      <c r="BM25" s="30">
        <v>0.56000000000000005</v>
      </c>
      <c r="BN25" s="30">
        <v>0.04</v>
      </c>
      <c r="BO25" s="30">
        <v>0.08</v>
      </c>
      <c r="BP25" s="30">
        <v>0</v>
      </c>
      <c r="BQ25" s="30">
        <v>0.01</v>
      </c>
      <c r="BR25" s="30">
        <v>0.02</v>
      </c>
      <c r="BS25" s="30">
        <v>3.01</v>
      </c>
      <c r="BT25" s="30">
        <v>0</v>
      </c>
      <c r="BU25" s="30">
        <v>0</v>
      </c>
      <c r="BV25" s="30">
        <v>6.98</v>
      </c>
      <c r="BW25" s="30">
        <v>0.02</v>
      </c>
      <c r="BX25" s="30">
        <v>0</v>
      </c>
      <c r="BY25" s="30">
        <v>0</v>
      </c>
      <c r="BZ25" s="30">
        <v>0</v>
      </c>
      <c r="CA25" s="30">
        <v>0</v>
      </c>
      <c r="CB25" s="30">
        <v>755.27</v>
      </c>
      <c r="CC25" s="29">
        <f>SUM($CC$17:$CC$24)</f>
        <v>98.42</v>
      </c>
      <c r="CD25" s="27">
        <f>$I$25/$I$51*100</f>
        <v>17.788206215868669</v>
      </c>
      <c r="CE25" s="27">
        <v>1388.51</v>
      </c>
      <c r="CG25" s="27">
        <v>117.97</v>
      </c>
      <c r="CH25" s="27">
        <v>67.88</v>
      </c>
      <c r="CI25" s="27">
        <v>92.93</v>
      </c>
      <c r="CJ25" s="27">
        <v>4664.03</v>
      </c>
      <c r="CK25" s="27">
        <v>1836.78</v>
      </c>
      <c r="CL25" s="27">
        <v>3250.4</v>
      </c>
      <c r="CM25" s="27">
        <v>107.4</v>
      </c>
      <c r="CN25" s="27">
        <v>65.849999999999994</v>
      </c>
      <c r="CO25" s="27">
        <v>86.65</v>
      </c>
      <c r="CP25" s="27">
        <v>6</v>
      </c>
      <c r="CQ25" s="27">
        <v>2.4500000000000002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"13"</f>
        <v>13</v>
      </c>
      <c r="B28" s="20" t="s">
        <v>108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27</v>
      </c>
      <c r="CE28" s="19">
        <v>7.5</v>
      </c>
      <c r="CG28" s="19">
        <v>3.2</v>
      </c>
      <c r="CH28" s="19">
        <v>3.2</v>
      </c>
      <c r="CI28" s="19">
        <v>3.2</v>
      </c>
      <c r="CJ28" s="19">
        <v>240</v>
      </c>
      <c r="CK28" s="19">
        <v>240</v>
      </c>
      <c r="CL28" s="19">
        <v>240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22.5</v>
      </c>
    </row>
    <row r="29" spans="1:96" s="27" customFormat="1" ht="11.4">
      <c r="B29" s="28" t="s">
        <v>109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36.6</v>
      </c>
      <c r="CD29" s="27">
        <f>$I$29/$I$51*100</f>
        <v>5.327410277392743</v>
      </c>
      <c r="CE29" s="27">
        <v>7.5</v>
      </c>
      <c r="CG29" s="27">
        <v>6.8</v>
      </c>
      <c r="CH29" s="27">
        <v>6.8</v>
      </c>
      <c r="CI29" s="27">
        <v>6.8</v>
      </c>
      <c r="CJ29" s="27">
        <v>600</v>
      </c>
      <c r="CK29" s="27">
        <v>403.8</v>
      </c>
      <c r="CL29" s="27">
        <v>501.9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"2/4"</f>
        <v>2/4</v>
      </c>
      <c r="B32" s="24" t="s">
        <v>92</v>
      </c>
      <c r="C32" s="25" t="str">
        <f>"250"</f>
        <v>250</v>
      </c>
      <c r="D32" s="25">
        <v>9.7799999999999994</v>
      </c>
      <c r="E32" s="25">
        <v>3.6</v>
      </c>
      <c r="F32" s="25">
        <v>9.98</v>
      </c>
      <c r="G32" s="25">
        <v>1.62</v>
      </c>
      <c r="H32" s="25">
        <v>43.1</v>
      </c>
      <c r="I32" s="25">
        <v>291.27275999999995</v>
      </c>
      <c r="J32" s="26">
        <v>5.74</v>
      </c>
      <c r="K32" s="26">
        <v>0.14000000000000001</v>
      </c>
      <c r="L32" s="26">
        <v>0</v>
      </c>
      <c r="M32" s="26">
        <v>0</v>
      </c>
      <c r="N32" s="26">
        <v>11.41</v>
      </c>
      <c r="O32" s="26">
        <v>26.32</v>
      </c>
      <c r="P32" s="26">
        <v>5.37</v>
      </c>
      <c r="Q32" s="26">
        <v>0</v>
      </c>
      <c r="R32" s="26">
        <v>0</v>
      </c>
      <c r="S32" s="26">
        <v>0.13</v>
      </c>
      <c r="T32" s="26">
        <v>3.07</v>
      </c>
      <c r="U32" s="26">
        <v>543.37</v>
      </c>
      <c r="V32" s="26">
        <v>370.89</v>
      </c>
      <c r="W32" s="26">
        <v>161.26</v>
      </c>
      <c r="X32" s="26">
        <v>111.89</v>
      </c>
      <c r="Y32" s="26">
        <v>245.81</v>
      </c>
      <c r="Z32" s="26">
        <v>3.43</v>
      </c>
      <c r="AA32" s="26">
        <v>50</v>
      </c>
      <c r="AB32" s="26">
        <v>32.630000000000003</v>
      </c>
      <c r="AC32" s="26">
        <v>56.63</v>
      </c>
      <c r="AD32" s="26">
        <v>0.46</v>
      </c>
      <c r="AE32" s="26">
        <v>0.23</v>
      </c>
      <c r="AF32" s="26">
        <v>0.27</v>
      </c>
      <c r="AG32" s="26">
        <v>1.9</v>
      </c>
      <c r="AH32" s="26">
        <v>4.6100000000000003</v>
      </c>
      <c r="AI32" s="26">
        <v>0.65</v>
      </c>
      <c r="AJ32" s="26">
        <v>0</v>
      </c>
      <c r="AK32" s="26">
        <v>491.35</v>
      </c>
      <c r="AL32" s="26">
        <v>425.14</v>
      </c>
      <c r="AM32" s="26">
        <v>707.81</v>
      </c>
      <c r="AN32" s="26">
        <v>534.41</v>
      </c>
      <c r="AO32" s="26">
        <v>248.49</v>
      </c>
      <c r="AP32" s="26">
        <v>358.13</v>
      </c>
      <c r="AQ32" s="26">
        <v>143.51</v>
      </c>
      <c r="AR32" s="26">
        <v>471.5</v>
      </c>
      <c r="AS32" s="26">
        <v>286.41000000000003</v>
      </c>
      <c r="AT32" s="26">
        <v>550.39</v>
      </c>
      <c r="AU32" s="26">
        <v>543.47</v>
      </c>
      <c r="AV32" s="26">
        <v>149.13999999999999</v>
      </c>
      <c r="AW32" s="26">
        <v>354.27</v>
      </c>
      <c r="AX32" s="26">
        <v>1116.0999999999999</v>
      </c>
      <c r="AY32" s="26">
        <v>0</v>
      </c>
      <c r="AZ32" s="26">
        <v>247.94</v>
      </c>
      <c r="BA32" s="26">
        <v>300.25</v>
      </c>
      <c r="BB32" s="26">
        <v>438.67</v>
      </c>
      <c r="BC32" s="26">
        <v>194.16</v>
      </c>
      <c r="BD32" s="26">
        <v>0.16</v>
      </c>
      <c r="BE32" s="26">
        <v>0.08</v>
      </c>
      <c r="BF32" s="26">
        <v>0.04</v>
      </c>
      <c r="BG32" s="26">
        <v>0.09</v>
      </c>
      <c r="BH32" s="26">
        <v>0.11</v>
      </c>
      <c r="BI32" s="26">
        <v>0.49</v>
      </c>
      <c r="BJ32" s="26">
        <v>0</v>
      </c>
      <c r="BK32" s="26">
        <v>1.61</v>
      </c>
      <c r="BL32" s="26">
        <v>0</v>
      </c>
      <c r="BM32" s="26">
        <v>0.44</v>
      </c>
      <c r="BN32" s="26">
        <v>0</v>
      </c>
      <c r="BO32" s="26">
        <v>0</v>
      </c>
      <c r="BP32" s="26">
        <v>0</v>
      </c>
      <c r="BQ32" s="26">
        <v>0.09</v>
      </c>
      <c r="BR32" s="26">
        <v>0.15</v>
      </c>
      <c r="BS32" s="26">
        <v>1.63</v>
      </c>
      <c r="BT32" s="26">
        <v>0.01</v>
      </c>
      <c r="BU32" s="26">
        <v>0</v>
      </c>
      <c r="BV32" s="26">
        <v>0.56999999999999995</v>
      </c>
      <c r="BW32" s="26">
        <v>0.05</v>
      </c>
      <c r="BX32" s="26">
        <v>0</v>
      </c>
      <c r="BY32" s="26">
        <v>0</v>
      </c>
      <c r="BZ32" s="26">
        <v>0</v>
      </c>
      <c r="CA32" s="26">
        <v>0</v>
      </c>
      <c r="CB32" s="26">
        <v>206.57</v>
      </c>
      <c r="CC32" s="25">
        <v>31.69</v>
      </c>
      <c r="CE32" s="23">
        <v>55.44</v>
      </c>
      <c r="CG32" s="23">
        <v>67.59</v>
      </c>
      <c r="CH32" s="23">
        <v>32.299999999999997</v>
      </c>
      <c r="CI32" s="23">
        <v>49.95</v>
      </c>
      <c r="CJ32" s="23">
        <v>2868.23</v>
      </c>
      <c r="CK32" s="23">
        <v>1303.68</v>
      </c>
      <c r="CL32" s="23">
        <v>2085.9499999999998</v>
      </c>
      <c r="CM32" s="23">
        <v>50.97</v>
      </c>
      <c r="CN32" s="23">
        <v>26.32</v>
      </c>
      <c r="CO32" s="23">
        <v>38.64</v>
      </c>
      <c r="CP32" s="23">
        <v>5</v>
      </c>
      <c r="CQ32" s="23">
        <v>1.25</v>
      </c>
      <c r="CR32" s="23">
        <v>19.21</v>
      </c>
    </row>
    <row r="33" spans="1:96" s="23" customFormat="1">
      <c r="A33" s="23" t="str">
        <f>"11/3"</f>
        <v>11/3</v>
      </c>
      <c r="B33" s="24" t="s">
        <v>93</v>
      </c>
      <c r="C33" s="25" t="str">
        <f>"50"</f>
        <v>50</v>
      </c>
      <c r="D33" s="25">
        <v>7</v>
      </c>
      <c r="E33" s="25">
        <v>0</v>
      </c>
      <c r="F33" s="25">
        <v>6.75</v>
      </c>
      <c r="G33" s="25">
        <v>0</v>
      </c>
      <c r="H33" s="25">
        <v>45.85</v>
      </c>
      <c r="I33" s="25">
        <v>269.28000000000003</v>
      </c>
      <c r="J33" s="26">
        <v>1.05</v>
      </c>
      <c r="K33" s="26">
        <v>0</v>
      </c>
      <c r="L33" s="26">
        <v>0</v>
      </c>
      <c r="M33" s="26">
        <v>0</v>
      </c>
      <c r="N33" s="26">
        <v>19.3</v>
      </c>
      <c r="O33" s="26">
        <v>25.4</v>
      </c>
      <c r="P33" s="26">
        <v>1.1499999999999999</v>
      </c>
      <c r="Q33" s="26">
        <v>0</v>
      </c>
      <c r="R33" s="26">
        <v>0</v>
      </c>
      <c r="S33" s="26">
        <v>0.25</v>
      </c>
      <c r="T33" s="26">
        <v>0.5</v>
      </c>
      <c r="U33" s="26">
        <v>165</v>
      </c>
      <c r="V33" s="26">
        <v>55</v>
      </c>
      <c r="W33" s="26">
        <v>14.5</v>
      </c>
      <c r="X33" s="26">
        <v>10</v>
      </c>
      <c r="Y33" s="26">
        <v>45</v>
      </c>
      <c r="Z33" s="26">
        <v>1.05</v>
      </c>
      <c r="AA33" s="26">
        <v>5</v>
      </c>
      <c r="AB33" s="26">
        <v>4</v>
      </c>
      <c r="AC33" s="26">
        <v>5.5</v>
      </c>
      <c r="AD33" s="26">
        <v>1.75</v>
      </c>
      <c r="AE33" s="26">
        <v>0.04</v>
      </c>
      <c r="AF33" s="26">
        <v>0.03</v>
      </c>
      <c r="AG33" s="26">
        <v>0.35</v>
      </c>
      <c r="AH33" s="26">
        <v>0.95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2.25</v>
      </c>
      <c r="CC33" s="25">
        <v>8.82</v>
      </c>
      <c r="CE33" s="23">
        <v>5.67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7.35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16.96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10.28</v>
      </c>
    </row>
    <row r="35" spans="1:96" s="23" customFormat="1">
      <c r="A35" s="23" t="str">
        <f>"2"</f>
        <v>2</v>
      </c>
      <c r="B35" s="24" t="s">
        <v>95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3.6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3</v>
      </c>
    </row>
    <row r="36" spans="1:96" s="19" customFormat="1" ht="24">
      <c r="A36" s="19" t="str">
        <f>"32/10"</f>
        <v>32/10</v>
      </c>
      <c r="B36" s="20" t="s">
        <v>96</v>
      </c>
      <c r="C36" s="21" t="str">
        <f>"200"</f>
        <v>200</v>
      </c>
      <c r="D36" s="21">
        <v>2.4300000000000002</v>
      </c>
      <c r="E36" s="21">
        <v>2.13</v>
      </c>
      <c r="F36" s="21">
        <v>2.42</v>
      </c>
      <c r="G36" s="21">
        <v>7.0000000000000007E-2</v>
      </c>
      <c r="H36" s="21">
        <v>8.34</v>
      </c>
      <c r="I36" s="21">
        <v>63.439900000000002</v>
      </c>
      <c r="J36" s="22">
        <v>1.5</v>
      </c>
      <c r="K36" s="22">
        <v>0</v>
      </c>
      <c r="L36" s="22">
        <v>0</v>
      </c>
      <c r="M36" s="22">
        <v>0</v>
      </c>
      <c r="N36" s="22">
        <v>8.34</v>
      </c>
      <c r="O36" s="22">
        <v>0</v>
      </c>
      <c r="P36" s="22">
        <v>0</v>
      </c>
      <c r="Q36" s="22">
        <v>0</v>
      </c>
      <c r="R36" s="22">
        <v>0</v>
      </c>
      <c r="S36" s="22">
        <v>0.08</v>
      </c>
      <c r="T36" s="22">
        <v>0.53</v>
      </c>
      <c r="U36" s="22">
        <v>37.17</v>
      </c>
      <c r="V36" s="22">
        <v>108.55</v>
      </c>
      <c r="W36" s="22">
        <v>87.45</v>
      </c>
      <c r="X36" s="22">
        <v>9.98</v>
      </c>
      <c r="Y36" s="22">
        <v>62.78</v>
      </c>
      <c r="Z36" s="22">
        <v>0.09</v>
      </c>
      <c r="AA36" s="22">
        <v>15</v>
      </c>
      <c r="AB36" s="22">
        <v>6.75</v>
      </c>
      <c r="AC36" s="22">
        <v>16.5</v>
      </c>
      <c r="AD36" s="22">
        <v>0</v>
      </c>
      <c r="AE36" s="22">
        <v>0.03</v>
      </c>
      <c r="AF36" s="22">
        <v>0.1</v>
      </c>
      <c r="AG36" s="22">
        <v>0.06</v>
      </c>
      <c r="AH36" s="22">
        <v>0.6</v>
      </c>
      <c r="AI36" s="22">
        <v>0.39</v>
      </c>
      <c r="AJ36" s="22">
        <v>0</v>
      </c>
      <c r="AK36" s="22">
        <v>119.81</v>
      </c>
      <c r="AL36" s="22">
        <v>118.34</v>
      </c>
      <c r="AM36" s="22">
        <v>202.86</v>
      </c>
      <c r="AN36" s="22">
        <v>163.16999999999999</v>
      </c>
      <c r="AO36" s="22">
        <v>54.39</v>
      </c>
      <c r="AP36" s="22">
        <v>95.55</v>
      </c>
      <c r="AQ36" s="22">
        <v>31.61</v>
      </c>
      <c r="AR36" s="22">
        <v>107.31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135.24</v>
      </c>
      <c r="BC36" s="22">
        <v>19.11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201.45</v>
      </c>
      <c r="CC36" s="21">
        <v>12.01</v>
      </c>
      <c r="CE36" s="19">
        <v>16.13</v>
      </c>
      <c r="CG36" s="19">
        <v>6.75</v>
      </c>
      <c r="CH36" s="19">
        <v>1.5</v>
      </c>
      <c r="CI36" s="19">
        <v>4.13</v>
      </c>
      <c r="CJ36" s="19">
        <v>431.25</v>
      </c>
      <c r="CK36" s="19">
        <v>157.5</v>
      </c>
      <c r="CL36" s="19">
        <v>294.38</v>
      </c>
      <c r="CM36" s="19">
        <v>9.75</v>
      </c>
      <c r="CN36" s="19">
        <v>2.25</v>
      </c>
      <c r="CO36" s="19">
        <v>6</v>
      </c>
      <c r="CP36" s="19">
        <v>5</v>
      </c>
      <c r="CQ36" s="19">
        <v>0</v>
      </c>
      <c r="CR36" s="19">
        <v>7.28</v>
      </c>
    </row>
    <row r="37" spans="1:96" s="27" customFormat="1" ht="11.4">
      <c r="B37" s="28" t="s">
        <v>111</v>
      </c>
      <c r="C37" s="29"/>
      <c r="D37" s="29">
        <v>22.59</v>
      </c>
      <c r="E37" s="29">
        <v>5.81</v>
      </c>
      <c r="F37" s="29">
        <v>26.73</v>
      </c>
      <c r="G37" s="29">
        <v>2.02</v>
      </c>
      <c r="H37" s="29">
        <v>120.87</v>
      </c>
      <c r="I37" s="29">
        <v>802.01</v>
      </c>
      <c r="J37" s="30">
        <v>13</v>
      </c>
      <c r="K37" s="30">
        <v>0.36</v>
      </c>
      <c r="L37" s="30">
        <v>0</v>
      </c>
      <c r="M37" s="30">
        <v>0</v>
      </c>
      <c r="N37" s="30">
        <v>39.74</v>
      </c>
      <c r="O37" s="30">
        <v>74.52</v>
      </c>
      <c r="P37" s="30">
        <v>6.62</v>
      </c>
      <c r="Q37" s="30">
        <v>0</v>
      </c>
      <c r="R37" s="30">
        <v>0</v>
      </c>
      <c r="S37" s="30">
        <v>0.45</v>
      </c>
      <c r="T37" s="30">
        <v>5.14</v>
      </c>
      <c r="U37" s="30">
        <v>747.05</v>
      </c>
      <c r="V37" s="30">
        <v>537.44000000000005</v>
      </c>
      <c r="W37" s="30">
        <v>265.61</v>
      </c>
      <c r="X37" s="30">
        <v>131.86000000000001</v>
      </c>
      <c r="Y37" s="30">
        <v>356.59</v>
      </c>
      <c r="Z37" s="30">
        <v>4.59</v>
      </c>
      <c r="AA37" s="30">
        <v>110</v>
      </c>
      <c r="AB37" s="30">
        <v>73.38</v>
      </c>
      <c r="AC37" s="30">
        <v>123.63</v>
      </c>
      <c r="AD37" s="30">
        <v>2.31</v>
      </c>
      <c r="AE37" s="30">
        <v>0.28999999999999998</v>
      </c>
      <c r="AF37" s="30">
        <v>0.4</v>
      </c>
      <c r="AG37" s="30">
        <v>2.3199999999999998</v>
      </c>
      <c r="AH37" s="30">
        <v>6.18</v>
      </c>
      <c r="AI37" s="30">
        <v>1.04</v>
      </c>
      <c r="AJ37" s="30">
        <v>0</v>
      </c>
      <c r="AK37" s="30">
        <v>775</v>
      </c>
      <c r="AL37" s="30">
        <v>713.74</v>
      </c>
      <c r="AM37" s="30">
        <v>1172.74</v>
      </c>
      <c r="AN37" s="30">
        <v>786.47</v>
      </c>
      <c r="AO37" s="30">
        <v>354.61</v>
      </c>
      <c r="AP37" s="30">
        <v>558.42999999999995</v>
      </c>
      <c r="AQ37" s="30">
        <v>217.26</v>
      </c>
      <c r="AR37" s="30">
        <v>763.97</v>
      </c>
      <c r="AS37" s="30">
        <v>402.24</v>
      </c>
      <c r="AT37" s="30">
        <v>709.59</v>
      </c>
      <c r="AU37" s="30">
        <v>678.37</v>
      </c>
      <c r="AV37" s="30">
        <v>220.5</v>
      </c>
      <c r="AW37" s="30">
        <v>476.73</v>
      </c>
      <c r="AX37" s="30">
        <v>2134.2800000000002</v>
      </c>
      <c r="AY37" s="30">
        <v>0</v>
      </c>
      <c r="AZ37" s="30">
        <v>579.86</v>
      </c>
      <c r="BA37" s="30">
        <v>447.89</v>
      </c>
      <c r="BB37" s="30">
        <v>672.51</v>
      </c>
      <c r="BC37" s="30">
        <v>289.08999999999997</v>
      </c>
      <c r="BD37" s="30">
        <v>0.43</v>
      </c>
      <c r="BE37" s="30">
        <v>0.2</v>
      </c>
      <c r="BF37" s="30">
        <v>0.11</v>
      </c>
      <c r="BG37" s="30">
        <v>0.24</v>
      </c>
      <c r="BH37" s="30">
        <v>0.28000000000000003</v>
      </c>
      <c r="BI37" s="30">
        <v>1.29</v>
      </c>
      <c r="BJ37" s="30">
        <v>0</v>
      </c>
      <c r="BK37" s="30">
        <v>3.86</v>
      </c>
      <c r="BL37" s="30">
        <v>0</v>
      </c>
      <c r="BM37" s="30">
        <v>1.1200000000000001</v>
      </c>
      <c r="BN37" s="30">
        <v>0</v>
      </c>
      <c r="BO37" s="30">
        <v>0</v>
      </c>
      <c r="BP37" s="30">
        <v>0</v>
      </c>
      <c r="BQ37" s="30">
        <v>0.25</v>
      </c>
      <c r="BR37" s="30">
        <v>0.39</v>
      </c>
      <c r="BS37" s="30">
        <v>3.46</v>
      </c>
      <c r="BT37" s="30">
        <v>0.01</v>
      </c>
      <c r="BU37" s="30">
        <v>0</v>
      </c>
      <c r="BV37" s="30">
        <v>0.8</v>
      </c>
      <c r="BW37" s="30">
        <v>7.0000000000000007E-2</v>
      </c>
      <c r="BX37" s="30">
        <v>0</v>
      </c>
      <c r="BY37" s="30">
        <v>0</v>
      </c>
      <c r="BZ37" s="30">
        <v>0</v>
      </c>
      <c r="CA37" s="30">
        <v>0</v>
      </c>
      <c r="CB37" s="30">
        <v>432.32</v>
      </c>
      <c r="CC37" s="29">
        <f>SUM($CC$31:$CC$36)</f>
        <v>73.080000000000013</v>
      </c>
      <c r="CD37" s="27">
        <f>$I$37/$I$51*100</f>
        <v>26.787688505152058</v>
      </c>
      <c r="CE37" s="27">
        <v>122.23</v>
      </c>
      <c r="CG37" s="27">
        <v>74.739999999999995</v>
      </c>
      <c r="CH37" s="27">
        <v>33.9</v>
      </c>
      <c r="CI37" s="27">
        <v>54.32</v>
      </c>
      <c r="CJ37" s="27">
        <v>3921.09</v>
      </c>
      <c r="CK37" s="27">
        <v>1701.16</v>
      </c>
      <c r="CL37" s="27">
        <v>2811.13</v>
      </c>
      <c r="CM37" s="27">
        <v>67.239999999999995</v>
      </c>
      <c r="CN37" s="27">
        <v>34.25</v>
      </c>
      <c r="CO37" s="27">
        <v>50.74</v>
      </c>
      <c r="CP37" s="27">
        <v>10</v>
      </c>
      <c r="CQ37" s="27">
        <v>1.25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"48/1"</f>
        <v>48/1</v>
      </c>
      <c r="B39" s="24" t="s">
        <v>99</v>
      </c>
      <c r="C39" s="25" t="str">
        <f>"100"</f>
        <v>100</v>
      </c>
      <c r="D39" s="25">
        <v>1.42</v>
      </c>
      <c r="E39" s="25">
        <v>0</v>
      </c>
      <c r="F39" s="25">
        <v>6.11</v>
      </c>
      <c r="G39" s="25">
        <v>6.11</v>
      </c>
      <c r="H39" s="25">
        <v>10.61</v>
      </c>
      <c r="I39" s="25">
        <v>100.92199739999998</v>
      </c>
      <c r="J39" s="26">
        <v>0.8</v>
      </c>
      <c r="K39" s="26">
        <v>3.9</v>
      </c>
      <c r="L39" s="26">
        <v>0</v>
      </c>
      <c r="M39" s="26">
        <v>0</v>
      </c>
      <c r="N39" s="26">
        <v>2.88</v>
      </c>
      <c r="O39" s="26">
        <v>6.2</v>
      </c>
      <c r="P39" s="26">
        <v>1.53</v>
      </c>
      <c r="Q39" s="26">
        <v>0</v>
      </c>
      <c r="R39" s="26">
        <v>0</v>
      </c>
      <c r="S39" s="26">
        <v>0.28000000000000003</v>
      </c>
      <c r="T39" s="26">
        <v>1.9</v>
      </c>
      <c r="U39" s="26">
        <v>358.37</v>
      </c>
      <c r="V39" s="26">
        <v>283.08</v>
      </c>
      <c r="W39" s="26">
        <v>18.34</v>
      </c>
      <c r="X39" s="26">
        <v>20.27</v>
      </c>
      <c r="Y39" s="26">
        <v>45.51</v>
      </c>
      <c r="Z39" s="26">
        <v>0.71</v>
      </c>
      <c r="AA39" s="26">
        <v>0</v>
      </c>
      <c r="AB39" s="26">
        <v>2031.33</v>
      </c>
      <c r="AC39" s="26">
        <v>406.14</v>
      </c>
      <c r="AD39" s="26">
        <v>2.81</v>
      </c>
      <c r="AE39" s="26">
        <v>0.06</v>
      </c>
      <c r="AF39" s="26">
        <v>0.04</v>
      </c>
      <c r="AG39" s="26">
        <v>0.63</v>
      </c>
      <c r="AH39" s="26">
        <v>1.1599999999999999</v>
      </c>
      <c r="AI39" s="26">
        <v>4.12</v>
      </c>
      <c r="AJ39" s="26">
        <v>0</v>
      </c>
      <c r="AK39" s="26">
        <v>22.86</v>
      </c>
      <c r="AL39" s="26">
        <v>26.95</v>
      </c>
      <c r="AM39" s="26">
        <v>34.29</v>
      </c>
      <c r="AN39" s="26">
        <v>36.89</v>
      </c>
      <c r="AO39" s="26">
        <v>6.9</v>
      </c>
      <c r="AP39" s="26">
        <v>26.39</v>
      </c>
      <c r="AQ39" s="26">
        <v>10.88</v>
      </c>
      <c r="AR39" s="26">
        <v>26.04</v>
      </c>
      <c r="AS39" s="26">
        <v>34.090000000000003</v>
      </c>
      <c r="AT39" s="26">
        <v>76.849999999999994</v>
      </c>
      <c r="AU39" s="26">
        <v>55.64</v>
      </c>
      <c r="AV39" s="26">
        <v>8.7100000000000009</v>
      </c>
      <c r="AW39" s="26">
        <v>23.17</v>
      </c>
      <c r="AX39" s="26">
        <v>139.26</v>
      </c>
      <c r="AY39" s="26">
        <v>0</v>
      </c>
      <c r="AZ39" s="26">
        <v>18.61</v>
      </c>
      <c r="BA39" s="26">
        <v>17.87</v>
      </c>
      <c r="BB39" s="26">
        <v>16.350000000000001</v>
      </c>
      <c r="BC39" s="26">
        <v>7.88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1.47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80.09</v>
      </c>
      <c r="CC39" s="25">
        <v>17.7</v>
      </c>
      <c r="CE39" s="23">
        <v>338.56</v>
      </c>
      <c r="CG39" s="23">
        <v>14.66</v>
      </c>
      <c r="CH39" s="23">
        <v>8.56</v>
      </c>
      <c r="CI39" s="23">
        <v>11.61</v>
      </c>
      <c r="CJ39" s="23">
        <v>359.34</v>
      </c>
      <c r="CK39" s="23">
        <v>163.22</v>
      </c>
      <c r="CL39" s="23">
        <v>261.27999999999997</v>
      </c>
      <c r="CM39" s="23">
        <v>6.87</v>
      </c>
      <c r="CN39" s="23">
        <v>1.85</v>
      </c>
      <c r="CO39" s="23">
        <v>4.3600000000000003</v>
      </c>
      <c r="CP39" s="23">
        <v>0</v>
      </c>
      <c r="CQ39" s="23">
        <v>0.5</v>
      </c>
      <c r="CR39" s="23">
        <v>10.73</v>
      </c>
    </row>
    <row r="40" spans="1:96" s="23" customFormat="1">
      <c r="A40" s="23" t="str">
        <f>"6/2"</f>
        <v>6/2</v>
      </c>
      <c r="B40" s="24" t="s">
        <v>100</v>
      </c>
      <c r="C40" s="25" t="str">
        <f>"250"</f>
        <v>250</v>
      </c>
      <c r="D40" s="25">
        <v>1.83</v>
      </c>
      <c r="E40" s="25">
        <v>0</v>
      </c>
      <c r="F40" s="25">
        <v>3.01</v>
      </c>
      <c r="G40" s="25">
        <v>2.68</v>
      </c>
      <c r="H40" s="25">
        <v>9.27</v>
      </c>
      <c r="I40" s="25">
        <v>68.492397499999996</v>
      </c>
      <c r="J40" s="26">
        <v>0.79</v>
      </c>
      <c r="K40" s="26">
        <v>1.63</v>
      </c>
      <c r="L40" s="26">
        <v>0</v>
      </c>
      <c r="M40" s="26">
        <v>0</v>
      </c>
      <c r="N40" s="26">
        <v>3.99</v>
      </c>
      <c r="O40" s="26">
        <v>3.5</v>
      </c>
      <c r="P40" s="26">
        <v>1.78</v>
      </c>
      <c r="Q40" s="26">
        <v>0</v>
      </c>
      <c r="R40" s="26">
        <v>0</v>
      </c>
      <c r="S40" s="26">
        <v>0.32</v>
      </c>
      <c r="T40" s="26">
        <v>1.89</v>
      </c>
      <c r="U40" s="26">
        <v>401.63</v>
      </c>
      <c r="V40" s="26">
        <v>321.54000000000002</v>
      </c>
      <c r="W40" s="26">
        <v>39.270000000000003</v>
      </c>
      <c r="X40" s="26">
        <v>19.239999999999998</v>
      </c>
      <c r="Y40" s="26">
        <v>40</v>
      </c>
      <c r="Z40" s="26">
        <v>0.65</v>
      </c>
      <c r="AA40" s="26">
        <v>3</v>
      </c>
      <c r="AB40" s="26">
        <v>1455.6</v>
      </c>
      <c r="AC40" s="26">
        <v>307.98</v>
      </c>
      <c r="AD40" s="26">
        <v>1.26</v>
      </c>
      <c r="AE40" s="26">
        <v>0.04</v>
      </c>
      <c r="AF40" s="26">
        <v>0.05</v>
      </c>
      <c r="AG40" s="26">
        <v>0.73</v>
      </c>
      <c r="AH40" s="26">
        <v>1.21</v>
      </c>
      <c r="AI40" s="26">
        <v>13.56</v>
      </c>
      <c r="AJ40" s="26">
        <v>0</v>
      </c>
      <c r="AK40" s="26">
        <v>94.66</v>
      </c>
      <c r="AL40" s="26">
        <v>80.459999999999994</v>
      </c>
      <c r="AM40" s="26">
        <v>133.43</v>
      </c>
      <c r="AN40" s="26">
        <v>133.88</v>
      </c>
      <c r="AO40" s="26">
        <v>40.75</v>
      </c>
      <c r="AP40" s="26">
        <v>80.72</v>
      </c>
      <c r="AQ40" s="26">
        <v>22.42</v>
      </c>
      <c r="AR40" s="26">
        <v>84.65</v>
      </c>
      <c r="AS40" s="26">
        <v>116.3</v>
      </c>
      <c r="AT40" s="26">
        <v>144.22</v>
      </c>
      <c r="AU40" s="26">
        <v>226.02</v>
      </c>
      <c r="AV40" s="26">
        <v>55.46</v>
      </c>
      <c r="AW40" s="26">
        <v>87.68</v>
      </c>
      <c r="AX40" s="26">
        <v>401.97</v>
      </c>
      <c r="AY40" s="26">
        <v>0</v>
      </c>
      <c r="AZ40" s="26">
        <v>86.32</v>
      </c>
      <c r="BA40" s="26">
        <v>87.11</v>
      </c>
      <c r="BB40" s="26">
        <v>71.819999999999993</v>
      </c>
      <c r="BC40" s="26">
        <v>30.41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0.15</v>
      </c>
      <c r="BL40" s="26">
        <v>0</v>
      </c>
      <c r="BM40" s="26">
        <v>0.09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0.56000000000000005</v>
      </c>
      <c r="BT40" s="26">
        <v>0</v>
      </c>
      <c r="BU40" s="26">
        <v>0</v>
      </c>
      <c r="BV40" s="26">
        <v>1.5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293.23</v>
      </c>
      <c r="CC40" s="25">
        <v>15.87</v>
      </c>
      <c r="CE40" s="23">
        <v>245.6</v>
      </c>
      <c r="CG40" s="23">
        <v>41.16</v>
      </c>
      <c r="CH40" s="23">
        <v>22.1</v>
      </c>
      <c r="CI40" s="23">
        <v>31.63</v>
      </c>
      <c r="CJ40" s="23">
        <v>933.66</v>
      </c>
      <c r="CK40" s="23">
        <v>334.78</v>
      </c>
      <c r="CL40" s="23">
        <v>634.22</v>
      </c>
      <c r="CM40" s="23">
        <v>46.29</v>
      </c>
      <c r="CN40" s="23">
        <v>28.79</v>
      </c>
      <c r="CO40" s="23">
        <v>37.54</v>
      </c>
      <c r="CP40" s="23">
        <v>0</v>
      </c>
      <c r="CQ40" s="23">
        <v>1</v>
      </c>
      <c r="CR40" s="23">
        <v>9.6199999999999992</v>
      </c>
    </row>
    <row r="41" spans="1:96" s="23" customFormat="1">
      <c r="A41" s="23" t="str">
        <f>"32/3"</f>
        <v>32/3</v>
      </c>
      <c r="B41" s="24" t="s">
        <v>101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25.45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15.42</v>
      </c>
    </row>
    <row r="42" spans="1:96" s="23" customFormat="1">
      <c r="A42" s="23" t="str">
        <f>"16/10"</f>
        <v>16/10</v>
      </c>
      <c r="B42" s="24" t="s">
        <v>102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54.88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33.44</v>
      </c>
    </row>
    <row r="43" spans="1:96" s="23" customFormat="1">
      <c r="A43" s="23" t="str">
        <f>"2"</f>
        <v>2</v>
      </c>
      <c r="B43" s="24" t="s">
        <v>95</v>
      </c>
      <c r="C43" s="25" t="str">
        <f>"27,6"</f>
        <v>27,6</v>
      </c>
      <c r="D43" s="25">
        <v>1.82</v>
      </c>
      <c r="E43" s="25">
        <v>0</v>
      </c>
      <c r="F43" s="25">
        <v>0.18</v>
      </c>
      <c r="G43" s="25">
        <v>0.18</v>
      </c>
      <c r="H43" s="25">
        <v>12.94</v>
      </c>
      <c r="I43" s="25">
        <v>61.796675999999998</v>
      </c>
      <c r="J43" s="26">
        <v>0</v>
      </c>
      <c r="K43" s="26">
        <v>0</v>
      </c>
      <c r="L43" s="26">
        <v>0</v>
      </c>
      <c r="M43" s="26">
        <v>0</v>
      </c>
      <c r="N43" s="26">
        <v>0.3</v>
      </c>
      <c r="O43" s="26">
        <v>12.59</v>
      </c>
      <c r="P43" s="26">
        <v>0.06</v>
      </c>
      <c r="Q43" s="26">
        <v>0</v>
      </c>
      <c r="R43" s="26">
        <v>0</v>
      </c>
      <c r="S43" s="26">
        <v>0</v>
      </c>
      <c r="T43" s="26">
        <v>0.5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88.12</v>
      </c>
      <c r="AL43" s="26">
        <v>91.73</v>
      </c>
      <c r="AM43" s="26">
        <v>140.47</v>
      </c>
      <c r="AN43" s="26">
        <v>46.58</v>
      </c>
      <c r="AO43" s="26">
        <v>27.61</v>
      </c>
      <c r="AP43" s="26">
        <v>55.23</v>
      </c>
      <c r="AQ43" s="26">
        <v>20.89</v>
      </c>
      <c r="AR43" s="26">
        <v>99.89</v>
      </c>
      <c r="AS43" s="26">
        <v>61.95</v>
      </c>
      <c r="AT43" s="26">
        <v>86.44</v>
      </c>
      <c r="AU43" s="26">
        <v>71.319999999999993</v>
      </c>
      <c r="AV43" s="26">
        <v>37.46</v>
      </c>
      <c r="AW43" s="26">
        <v>66.27</v>
      </c>
      <c r="AX43" s="26">
        <v>554.20000000000005</v>
      </c>
      <c r="AY43" s="26">
        <v>0</v>
      </c>
      <c r="AZ43" s="26">
        <v>180.57</v>
      </c>
      <c r="BA43" s="26">
        <v>78.52</v>
      </c>
      <c r="BB43" s="26">
        <v>52.11</v>
      </c>
      <c r="BC43" s="26">
        <v>41.3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10.79</v>
      </c>
      <c r="CC43" s="25">
        <v>1.99</v>
      </c>
      <c r="CE43" s="23">
        <v>0</v>
      </c>
      <c r="CG43" s="23">
        <v>0</v>
      </c>
      <c r="CH43" s="23">
        <v>0</v>
      </c>
      <c r="CI43" s="23">
        <v>0</v>
      </c>
      <c r="CJ43" s="23">
        <v>615.65</v>
      </c>
      <c r="CK43" s="23">
        <v>237.19</v>
      </c>
      <c r="CL43" s="23">
        <v>426.42</v>
      </c>
      <c r="CM43" s="23">
        <v>4.93</v>
      </c>
      <c r="CN43" s="23">
        <v>4.93</v>
      </c>
      <c r="CO43" s="23">
        <v>4.93</v>
      </c>
      <c r="CP43" s="23">
        <v>0</v>
      </c>
      <c r="CQ43" s="23">
        <v>0</v>
      </c>
      <c r="CR43" s="23">
        <v>1.66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38.675999999999995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"27/10"</f>
        <v>27/10</v>
      </c>
      <c r="B45" s="20" t="s">
        <v>104</v>
      </c>
      <c r="C45" s="21" t="str">
        <f>"200"</f>
        <v>200</v>
      </c>
      <c r="D45" s="21">
        <v>0.1</v>
      </c>
      <c r="E45" s="21">
        <v>0</v>
      </c>
      <c r="F45" s="21">
        <v>0.02</v>
      </c>
      <c r="G45" s="21">
        <v>0.02</v>
      </c>
      <c r="H45" s="21">
        <v>5.94</v>
      </c>
      <c r="I45" s="21">
        <v>23.095202</v>
      </c>
      <c r="J45" s="22">
        <v>0</v>
      </c>
      <c r="K45" s="22">
        <v>0</v>
      </c>
      <c r="L45" s="22">
        <v>0</v>
      </c>
      <c r="M45" s="22">
        <v>0</v>
      </c>
      <c r="N45" s="22">
        <v>5.89</v>
      </c>
      <c r="O45" s="22">
        <v>0</v>
      </c>
      <c r="P45" s="22">
        <v>0.05</v>
      </c>
      <c r="Q45" s="22">
        <v>0</v>
      </c>
      <c r="R45" s="22">
        <v>0</v>
      </c>
      <c r="S45" s="22">
        <v>0</v>
      </c>
      <c r="T45" s="22">
        <v>0.03</v>
      </c>
      <c r="U45" s="22">
        <v>0.06</v>
      </c>
      <c r="V45" s="22">
        <v>0.18</v>
      </c>
      <c r="W45" s="22">
        <v>0.17</v>
      </c>
      <c r="X45" s="22">
        <v>0</v>
      </c>
      <c r="Y45" s="22">
        <v>0</v>
      </c>
      <c r="Z45" s="22">
        <v>0.02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200.05</v>
      </c>
      <c r="CC45" s="21">
        <v>1.1499999999999999</v>
      </c>
      <c r="CE45" s="19">
        <v>0</v>
      </c>
      <c r="CG45" s="19">
        <v>0.6</v>
      </c>
      <c r="CH45" s="19">
        <v>0.6</v>
      </c>
      <c r="CI45" s="19">
        <v>0.6</v>
      </c>
      <c r="CJ45" s="19">
        <v>60</v>
      </c>
      <c r="CK45" s="19">
        <v>24.6</v>
      </c>
      <c r="CL45" s="19">
        <v>42.3</v>
      </c>
      <c r="CM45" s="19">
        <v>6.54</v>
      </c>
      <c r="CN45" s="19">
        <v>3.84</v>
      </c>
      <c r="CO45" s="19">
        <v>5.19</v>
      </c>
      <c r="CP45" s="19">
        <v>6</v>
      </c>
      <c r="CQ45" s="19">
        <v>0</v>
      </c>
      <c r="CR45" s="19">
        <v>0.7</v>
      </c>
    </row>
    <row r="46" spans="1:96" s="27" customFormat="1" ht="11.4">
      <c r="B46" s="28" t="s">
        <v>113</v>
      </c>
      <c r="C46" s="29"/>
      <c r="D46" s="29">
        <v>22.33</v>
      </c>
      <c r="E46" s="29">
        <v>11.61</v>
      </c>
      <c r="F46" s="29">
        <v>29.35</v>
      </c>
      <c r="G46" s="29">
        <v>16.420000000000002</v>
      </c>
      <c r="H46" s="29">
        <v>76.44</v>
      </c>
      <c r="I46" s="29">
        <v>645.61</v>
      </c>
      <c r="J46" s="30">
        <v>6.86</v>
      </c>
      <c r="K46" s="30">
        <v>10.220000000000001</v>
      </c>
      <c r="L46" s="30">
        <v>0</v>
      </c>
      <c r="M46" s="30">
        <v>0</v>
      </c>
      <c r="N46" s="30">
        <v>22.41</v>
      </c>
      <c r="O46" s="30">
        <v>45.07</v>
      </c>
      <c r="P46" s="30">
        <v>8.9499999999999993</v>
      </c>
      <c r="Q46" s="30">
        <v>0</v>
      </c>
      <c r="R46" s="30">
        <v>0</v>
      </c>
      <c r="S46" s="30">
        <v>1.4</v>
      </c>
      <c r="T46" s="30">
        <v>9.24</v>
      </c>
      <c r="U46" s="30">
        <v>1355.49</v>
      </c>
      <c r="V46" s="30">
        <v>1350.36</v>
      </c>
      <c r="W46" s="30">
        <v>147.09</v>
      </c>
      <c r="X46" s="30">
        <v>99.48</v>
      </c>
      <c r="Y46" s="30">
        <v>270.26</v>
      </c>
      <c r="Z46" s="30">
        <v>4.3899999999999997</v>
      </c>
      <c r="AA46" s="30">
        <v>46.59</v>
      </c>
      <c r="AB46" s="30">
        <v>10189.209999999999</v>
      </c>
      <c r="AC46" s="30">
        <v>2059.94</v>
      </c>
      <c r="AD46" s="30">
        <v>8.4</v>
      </c>
      <c r="AE46" s="30">
        <v>0.28000000000000003</v>
      </c>
      <c r="AF46" s="30">
        <v>0.28000000000000003</v>
      </c>
      <c r="AG46" s="30">
        <v>6.03</v>
      </c>
      <c r="AH46" s="30">
        <v>14.29</v>
      </c>
      <c r="AI46" s="30">
        <v>31.87</v>
      </c>
      <c r="AJ46" s="30">
        <v>0</v>
      </c>
      <c r="AK46" s="30">
        <v>1032.08</v>
      </c>
      <c r="AL46" s="30">
        <v>1036.55</v>
      </c>
      <c r="AM46" s="30">
        <v>1645.05</v>
      </c>
      <c r="AN46" s="30">
        <v>1628.44</v>
      </c>
      <c r="AO46" s="30">
        <v>471.88</v>
      </c>
      <c r="AP46" s="30">
        <v>917.49</v>
      </c>
      <c r="AQ46" s="30">
        <v>146.76</v>
      </c>
      <c r="AR46" s="30">
        <v>1038.6600000000001</v>
      </c>
      <c r="AS46" s="30">
        <v>501.97</v>
      </c>
      <c r="AT46" s="30">
        <v>685.86</v>
      </c>
      <c r="AU46" s="30">
        <v>865.31</v>
      </c>
      <c r="AV46" s="30">
        <v>537.6</v>
      </c>
      <c r="AW46" s="30">
        <v>397.75</v>
      </c>
      <c r="AX46" s="30">
        <v>2440.92</v>
      </c>
      <c r="AY46" s="30">
        <v>0.84</v>
      </c>
      <c r="AZ46" s="30">
        <v>664.13</v>
      </c>
      <c r="BA46" s="30">
        <v>493.53</v>
      </c>
      <c r="BB46" s="30">
        <v>708.09</v>
      </c>
      <c r="BC46" s="30">
        <v>316.77999999999997</v>
      </c>
      <c r="BD46" s="30">
        <v>0</v>
      </c>
      <c r="BE46" s="30">
        <v>0</v>
      </c>
      <c r="BF46" s="30">
        <v>0.01</v>
      </c>
      <c r="BG46" s="30">
        <v>0.04</v>
      </c>
      <c r="BH46" s="30">
        <v>0.03</v>
      </c>
      <c r="BI46" s="30">
        <v>0.08</v>
      </c>
      <c r="BJ46" s="30">
        <v>0.01</v>
      </c>
      <c r="BK46" s="30">
        <v>1.27</v>
      </c>
      <c r="BL46" s="30">
        <v>0.01</v>
      </c>
      <c r="BM46" s="30">
        <v>0.73</v>
      </c>
      <c r="BN46" s="30">
        <v>0.05</v>
      </c>
      <c r="BO46" s="30">
        <v>0.1</v>
      </c>
      <c r="BP46" s="30">
        <v>0</v>
      </c>
      <c r="BQ46" s="30">
        <v>0.01</v>
      </c>
      <c r="BR46" s="30">
        <v>0.03</v>
      </c>
      <c r="BS46" s="30">
        <v>3.97</v>
      </c>
      <c r="BT46" s="30">
        <v>0</v>
      </c>
      <c r="BU46" s="30">
        <v>0</v>
      </c>
      <c r="BV46" s="30">
        <v>9.26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889.31</v>
      </c>
      <c r="CC46" s="29">
        <f>SUM($CC$38:$CC$45)</f>
        <v>118.52000000000001</v>
      </c>
      <c r="CD46" s="27">
        <f>$I$46/$I$51*100</f>
        <v>21.563820371081682</v>
      </c>
      <c r="CE46" s="27">
        <v>1744.79</v>
      </c>
      <c r="CG46" s="27">
        <v>112.91</v>
      </c>
      <c r="CH46" s="27">
        <v>62.82</v>
      </c>
      <c r="CI46" s="27">
        <v>87.87</v>
      </c>
      <c r="CJ46" s="27">
        <v>3557.66</v>
      </c>
      <c r="CK46" s="27">
        <v>1410.54</v>
      </c>
      <c r="CL46" s="27">
        <v>2484.1</v>
      </c>
      <c r="CM46" s="27">
        <v>96.63</v>
      </c>
      <c r="CN46" s="27">
        <v>56.7</v>
      </c>
      <c r="CO46" s="27">
        <v>76.69</v>
      </c>
      <c r="CP46" s="27">
        <v>6</v>
      </c>
      <c r="CQ46" s="27">
        <v>3.06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"13"</f>
        <v>13</v>
      </c>
      <c r="B49" s="20" t="s">
        <v>108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28.8</v>
      </c>
      <c r="CE49" s="19">
        <v>8</v>
      </c>
      <c r="CG49" s="19">
        <v>3</v>
      </c>
      <c r="CH49" s="19">
        <v>3</v>
      </c>
      <c r="CI49" s="19">
        <v>3</v>
      </c>
      <c r="CJ49" s="19">
        <v>225</v>
      </c>
      <c r="CK49" s="19">
        <v>225</v>
      </c>
      <c r="CL49" s="19">
        <v>225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27" customFormat="1" ht="11.4">
      <c r="B50" s="28" t="s">
        <v>115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38.4</v>
      </c>
      <c r="CD50" s="27">
        <f>$I$50/$I$51*100</f>
        <v>5.4900716444830415</v>
      </c>
      <c r="CE50" s="27">
        <v>8</v>
      </c>
      <c r="CG50" s="27">
        <v>7</v>
      </c>
      <c r="CH50" s="27">
        <v>7</v>
      </c>
      <c r="CI50" s="27">
        <v>7</v>
      </c>
      <c r="CJ50" s="27">
        <v>625</v>
      </c>
      <c r="CK50" s="27">
        <v>407</v>
      </c>
      <c r="CL50" s="27">
        <v>516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86.56</v>
      </c>
      <c r="E51" s="29">
        <v>32.97</v>
      </c>
      <c r="F51" s="29">
        <v>105.12</v>
      </c>
      <c r="G51" s="29">
        <v>33.78</v>
      </c>
      <c r="H51" s="29">
        <v>440.38</v>
      </c>
      <c r="I51" s="29">
        <v>2993.95</v>
      </c>
      <c r="J51" s="30">
        <v>37.64</v>
      </c>
      <c r="K51" s="30">
        <v>18.61</v>
      </c>
      <c r="L51" s="30">
        <v>0</v>
      </c>
      <c r="M51" s="30">
        <v>0</v>
      </c>
      <c r="N51" s="30">
        <v>182.31</v>
      </c>
      <c r="O51" s="30">
        <v>223.4</v>
      </c>
      <c r="P51" s="30">
        <v>34.659999999999997</v>
      </c>
      <c r="Q51" s="30">
        <v>0</v>
      </c>
      <c r="R51" s="30">
        <v>0</v>
      </c>
      <c r="S51" s="30">
        <v>7.85</v>
      </c>
      <c r="T51" s="30">
        <v>28.94</v>
      </c>
      <c r="U51" s="30">
        <v>3876.71</v>
      </c>
      <c r="V51" s="30">
        <v>4752.8599999999997</v>
      </c>
      <c r="W51" s="30">
        <v>841.89</v>
      </c>
      <c r="X51" s="30">
        <v>462.89</v>
      </c>
      <c r="Y51" s="30">
        <v>1211.57</v>
      </c>
      <c r="Z51" s="30">
        <v>28.78</v>
      </c>
      <c r="AA51" s="30">
        <v>297.20999999999998</v>
      </c>
      <c r="AB51" s="30">
        <v>18502.939999999999</v>
      </c>
      <c r="AC51" s="30">
        <v>3948.44</v>
      </c>
      <c r="AD51" s="30">
        <v>20.09</v>
      </c>
      <c r="AE51" s="30">
        <v>1.17</v>
      </c>
      <c r="AF51" s="30">
        <v>1.36</v>
      </c>
      <c r="AG51" s="30">
        <v>16.66</v>
      </c>
      <c r="AH51" s="30">
        <v>39.89</v>
      </c>
      <c r="AI51" s="30">
        <v>98.2</v>
      </c>
      <c r="AJ51" s="30">
        <v>0.8</v>
      </c>
      <c r="AK51" s="30">
        <v>3511.52</v>
      </c>
      <c r="AL51" s="30">
        <v>3406.63</v>
      </c>
      <c r="AM51" s="30">
        <v>5400.85</v>
      </c>
      <c r="AN51" s="30">
        <v>4639.59</v>
      </c>
      <c r="AO51" s="30">
        <v>1563.31</v>
      </c>
      <c r="AP51" s="30">
        <v>2829.86</v>
      </c>
      <c r="AQ51" s="30">
        <v>693.4</v>
      </c>
      <c r="AR51" s="30">
        <v>3433.63</v>
      </c>
      <c r="AS51" s="30">
        <v>1774.33</v>
      </c>
      <c r="AT51" s="30">
        <v>2620.77</v>
      </c>
      <c r="AU51" s="30">
        <v>3313.95</v>
      </c>
      <c r="AV51" s="30">
        <v>1460.76</v>
      </c>
      <c r="AW51" s="30">
        <v>1701.69</v>
      </c>
      <c r="AX51" s="30">
        <v>8774.66</v>
      </c>
      <c r="AY51" s="30">
        <v>1.6</v>
      </c>
      <c r="AZ51" s="30">
        <v>2414.4499999999998</v>
      </c>
      <c r="BA51" s="30">
        <v>1846.12</v>
      </c>
      <c r="BB51" s="30">
        <v>2621.34</v>
      </c>
      <c r="BC51" s="30">
        <v>1161.68</v>
      </c>
      <c r="BD51" s="30">
        <v>0.83</v>
      </c>
      <c r="BE51" s="30">
        <v>0.39</v>
      </c>
      <c r="BF51" s="30">
        <v>0.23</v>
      </c>
      <c r="BG51" s="30">
        <v>0.54</v>
      </c>
      <c r="BH51" s="30">
        <v>0.6</v>
      </c>
      <c r="BI51" s="30">
        <v>2.62</v>
      </c>
      <c r="BJ51" s="30">
        <v>0.02</v>
      </c>
      <c r="BK51" s="30">
        <v>9.65</v>
      </c>
      <c r="BL51" s="30">
        <v>0.01</v>
      </c>
      <c r="BM51" s="30">
        <v>3.46</v>
      </c>
      <c r="BN51" s="30">
        <v>0.11</v>
      </c>
      <c r="BO51" s="30">
        <v>0.18</v>
      </c>
      <c r="BP51" s="30">
        <v>0</v>
      </c>
      <c r="BQ51" s="30">
        <v>0.5</v>
      </c>
      <c r="BR51" s="30">
        <v>0.79</v>
      </c>
      <c r="BS51" s="30">
        <v>13.58</v>
      </c>
      <c r="BT51" s="30">
        <v>0.02</v>
      </c>
      <c r="BU51" s="30">
        <v>0</v>
      </c>
      <c r="BV51" s="30">
        <v>17.72</v>
      </c>
      <c r="BW51" s="30">
        <v>0.17</v>
      </c>
      <c r="BX51" s="30">
        <v>0</v>
      </c>
      <c r="BY51" s="30">
        <v>0</v>
      </c>
      <c r="BZ51" s="30">
        <v>0</v>
      </c>
      <c r="CA51" s="30">
        <v>0</v>
      </c>
      <c r="CB51" s="30">
        <v>3087.38</v>
      </c>
      <c r="CC51" s="29">
        <v>430</v>
      </c>
      <c r="CE51" s="27">
        <v>3381.04</v>
      </c>
      <c r="CG51" s="27">
        <v>386.38</v>
      </c>
      <c r="CH51" s="27">
        <v>208.58</v>
      </c>
      <c r="CI51" s="27">
        <v>297.48</v>
      </c>
      <c r="CJ51" s="27">
        <v>16795.13</v>
      </c>
      <c r="CK51" s="27">
        <v>7247.29</v>
      </c>
      <c r="CL51" s="27">
        <v>12021.21</v>
      </c>
      <c r="CM51" s="27">
        <v>332.46</v>
      </c>
      <c r="CN51" s="27">
        <v>187.85</v>
      </c>
      <c r="CO51" s="27">
        <v>260.2</v>
      </c>
      <c r="CP51" s="27">
        <v>31</v>
      </c>
      <c r="CQ51" s="27">
        <v>7.76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12</v>
      </c>
      <c r="E53" s="16"/>
      <c r="F53" s="16">
        <v>33</v>
      </c>
      <c r="G53" s="16"/>
      <c r="H53" s="16">
        <v>55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5:CC55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150</v>
      </c>
      <c r="F24" s="49">
        <v>27</v>
      </c>
      <c r="G24" s="48">
        <v>73.02</v>
      </c>
      <c r="H24" s="48">
        <v>0.6</v>
      </c>
      <c r="I24" s="48">
        <v>0.6</v>
      </c>
      <c r="J24" s="50">
        <v>17.399999999999999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45758.381296296298</v>
      </c>
      <c r="C1">
        <f>YEAR(Дата_Сост)</f>
        <v>2025</v>
      </c>
      <c r="D1">
        <f>MONTH(Дата_Сост)</f>
        <v>4</v>
      </c>
      <c r="E1">
        <f>DAY(Дата_Сост)</f>
        <v>11</v>
      </c>
    </row>
    <row r="2" spans="1:5">
      <c r="A2" t="s">
        <v>82</v>
      </c>
      <c r="B2" s="2">
        <v>45740.443530092591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2025-03-24T06:06:57Z</dcterms:modified>
</cp:coreProperties>
</file>