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<sst xmlns="http://schemas.openxmlformats.org/spreadsheetml/2006/main" count="182" uniqueCount="152">
  <si>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</si>
  <si>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</si>
  <si>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</si>
  <si>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</si>
  <si>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</si>
  <si>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</si>
  <si>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</si>
  <si>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</si>
  <si>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</si>
  <si>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</si>
  <si>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</si>
  <si>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</si>
  <si>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</si>
  <si>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</si>
  <si>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</si>
  <si>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</si>
  <si>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</si>
  <si>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</si>
  <si>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</si>
  <si>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</si>
  <si>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</si>
  <si>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</si>
  <si>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</si>
  <si>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</si>
  <si>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</si>
  <si>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</si>
  <si>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</si>
  <si>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</si>
  <si>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</si>
  <si>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</si>
  <si>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</si>
  <si>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</si>
  <si>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</si>
  <si>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</si>
  <si>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</si>
  <si>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</si>
  <si>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</si>
  <si>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</si>
  <si>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</si>
  <si>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</si>
  <si>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</si>
  <si>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</si>
  <si>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</si>
  <si>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</si>
  <si>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</si>
  <si>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</si>
  <si>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</si>
  <si>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</si>
  <si>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</si>
  <si>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</si>
  <si>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</si>
  <si>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</si>
  <si>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</si>
  <si>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</si>
  <si>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</si>
  <si>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</si>
  <si>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</si>
  <si>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</si>
  <si>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</si>
  <si>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</si>
  <si>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</si>
  <si>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</si>
  <si>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</si>
  <si>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</si>
  <si>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</si>
  <si>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</si>
  <si>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</si>
  <si>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</si>
  <si>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</si>
  <si>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</si>
  <si>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</si>
  <si>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</si>
  <si>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</si>
  <si>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</si>
  <si>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</si>
  <si>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</si>
  <si>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</si>
  <si>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</si>
  <si>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</si>
  <si>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</si>
  <si>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</si>
  <si>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</si>
  <si>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</si>
  <si>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</si>
  <si>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</si>
  <si>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</si>
  <si>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</si>
  <si>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</si>
  <si>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</si>
  <si>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</si>
  <si>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</si>
  <si>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</si>
  <si>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</si>
  <si>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</si>
  <si>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</si>
  <si>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</si>
  <si>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</si>
  <si>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</si>
  <si>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</si>
  <si>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</t>
  </si>
  <si>
    <t>Суп картофельный с макаронными изделиями</t>
  </si>
  <si>
    <t>Каша гречневая рассыпчатая</t>
  </si>
  <si>
    <t>Гуляш с томатом (вариант 1)</t>
  </si>
  <si>
    <t>Хлеб ржаной</t>
  </si>
  <si>
    <t>Сок</t>
  </si>
  <si>
    <t>Итого за 'Обед  с 7 до 11 лет'</t>
  </si>
  <si>
    <t>Полдник</t>
  </si>
  <si>
    <t>Яблоко</t>
  </si>
  <si>
    <t>Итого за 'Полдник'</t>
  </si>
  <si>
    <t xml:space="preserve">Завтрак с 12 и старше </t>
  </si>
  <si>
    <t>Итого за 'Завтрак с 12 и старше '</t>
  </si>
  <si>
    <t xml:space="preserve">Обед с 12 и старше 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</si>
  <si>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</si>
  <si>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</si>
  <si>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</si>
  <si>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</si>
  <si>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</si>
  <si>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15.04.2025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</si>
  <si>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</si>
  <si>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</si>
  <si>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</si>
  <si>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</si>
  <si>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</si>
  <si>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</si>
  <si>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</si>
  <si>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</si>
  <si>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</si>
  <si>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</si>
  <si>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</si>
  <si>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</si>
  <si>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</si>
  <si>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</si>
  <si>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</si>
  <si>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</si>
  <si>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</si>
  <si>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</si>
  <si>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</si>
  <si>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</si>
  <si>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</si>
  <si>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</si>
  <si>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</si>
  <si>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</si>
  <si>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</si>
  <si>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</si>
  <si>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</si>
  <si>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</si>
  <si>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</si>
  <si>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</si>
  <si>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</si>
  <si>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Согласовано
Директор школы  № _______________</t>
  </si>
  <si>
    <t>Итого сумма с 7 до 11 лет          200,00</t>
  </si>
  <si>
    <t>Итого сумма с 12 и старше   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</si>
</sst>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3" sqref="G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6" t="s">
        <v>149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</row>
    <row r="2" spans="1:96" s="1" customFormat="1" ht="20.25" customHeight="1">
      <c r="A2" s="77" t="str">
        <f>"МЕНЮ НА " &amp; Dop!E1 &amp; "." &amp;Dop!D1 &amp; "." &amp; Dop!C1 &amp; "г."</f>
        <v>МЕНЮ НА 15.4.2025г.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"15 апреля 2025 г."</f>
        <v>15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75" t="s">
        <v>0</v>
      </c>
      <c r="C8" s="75" t="s">
        <v>6</v>
      </c>
      <c r="D8" s="75" t="s">
        <v>2</v>
      </c>
      <c r="E8" s="75"/>
      <c r="F8" s="75" t="s">
        <v>8</v>
      </c>
      <c r="G8" s="75"/>
      <c r="H8" s="75" t="s">
        <v>7</v>
      </c>
      <c r="I8" s="73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3" t="s">
        <v>88</v>
      </c>
      <c r="CR8" s="73" t="s">
        <v>87</v>
      </c>
    </row>
    <row r="9" spans="1:96" ht="21.6" customHeight="1">
      <c r="A9" s="79"/>
      <c r="B9" s="75"/>
      <c r="C9" s="75"/>
      <c r="D9" s="10" t="s">
        <v>1</v>
      </c>
      <c r="E9" s="10" t="s">
        <v>3</v>
      </c>
      <c r="F9" s="10" t="s">
        <v>1</v>
      </c>
      <c r="G9" s="10" t="s">
        <v>4</v>
      </c>
      <c r="H9" s="75"/>
      <c r="I9" s="7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4"/>
      <c r="CR9" s="74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92</v>
      </c>
      <c r="C11" s="25" t="str">
        <f>"180"</f>
        <v>180</v>
      </c>
      <c r="D11" s="25">
        <v>5.74</v>
      </c>
      <c r="E11" s="25">
        <v>2.12</v>
      </c>
      <c r="F11" s="25">
        <v>6.67</v>
      </c>
      <c r="G11" s="25">
        <v>2.0099999999999998</v>
      </c>
      <c r="H11" s="25">
        <v>26.24</v>
      </c>
      <c r="I11" s="25">
        <v>185.04511019999998</v>
      </c>
      <c r="J11" s="26">
        <v>4.01</v>
      </c>
      <c r="K11" s="26">
        <v>0.1</v>
      </c>
      <c r="L11" s="26">
        <v>0</v>
      </c>
      <c r="M11" s="26">
        <v>0</v>
      </c>
      <c r="N11" s="26">
        <v>6.76</v>
      </c>
      <c r="O11" s="26">
        <v>17.72</v>
      </c>
      <c r="P11" s="26">
        <v>1.77</v>
      </c>
      <c r="Q11" s="26">
        <v>0</v>
      </c>
      <c r="R11" s="26">
        <v>0</v>
      </c>
      <c r="S11" s="26">
        <v>7.0000000000000007E-2</v>
      </c>
      <c r="T11" s="26">
        <v>1.84</v>
      </c>
      <c r="U11" s="26">
        <v>321.89999999999998</v>
      </c>
      <c r="V11" s="26">
        <v>187.94</v>
      </c>
      <c r="W11" s="26">
        <v>94.24</v>
      </c>
      <c r="X11" s="26">
        <v>45.27</v>
      </c>
      <c r="Y11" s="26">
        <v>150.47999999999999</v>
      </c>
      <c r="Z11" s="26">
        <v>1.1100000000000001</v>
      </c>
      <c r="AA11" s="26">
        <v>19.440000000000001</v>
      </c>
      <c r="AB11" s="26">
        <v>16.559999999999999</v>
      </c>
      <c r="AC11" s="26">
        <v>36.090000000000003</v>
      </c>
      <c r="AD11" s="26">
        <v>0.56000000000000005</v>
      </c>
      <c r="AE11" s="26">
        <v>0.13</v>
      </c>
      <c r="AF11" s="26">
        <v>0.12</v>
      </c>
      <c r="AG11" s="26">
        <v>0.32</v>
      </c>
      <c r="AH11" s="26">
        <v>2.08</v>
      </c>
      <c r="AI11" s="26">
        <v>0.37</v>
      </c>
      <c r="AJ11" s="26">
        <v>0</v>
      </c>
      <c r="AK11" s="26">
        <v>282.64999999999998</v>
      </c>
      <c r="AL11" s="26">
        <v>231.91</v>
      </c>
      <c r="AM11" s="26">
        <v>383.41</v>
      </c>
      <c r="AN11" s="26">
        <v>280.07</v>
      </c>
      <c r="AO11" s="26">
        <v>87.96</v>
      </c>
      <c r="AP11" s="26">
        <v>205.7</v>
      </c>
      <c r="AQ11" s="26">
        <v>90.31</v>
      </c>
      <c r="AR11" s="26">
        <v>264.14</v>
      </c>
      <c r="AS11" s="26">
        <v>149.54</v>
      </c>
      <c r="AT11" s="26">
        <v>225.26</v>
      </c>
      <c r="AU11" s="26">
        <v>281.39</v>
      </c>
      <c r="AV11" s="26">
        <v>75.790000000000006</v>
      </c>
      <c r="AW11" s="26">
        <v>311.36</v>
      </c>
      <c r="AX11" s="26">
        <v>599.29</v>
      </c>
      <c r="AY11" s="26">
        <v>0</v>
      </c>
      <c r="AZ11" s="26">
        <v>197.25</v>
      </c>
      <c r="BA11" s="26">
        <v>158.83000000000001</v>
      </c>
      <c r="BB11" s="26">
        <v>261.23</v>
      </c>
      <c r="BC11" s="26">
        <v>103.91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0.32</v>
      </c>
      <c r="BJ11" s="26">
        <v>0</v>
      </c>
      <c r="BK11" s="26">
        <v>1.25</v>
      </c>
      <c r="BL11" s="26">
        <v>0</v>
      </c>
      <c r="BM11" s="26">
        <v>0.28999999999999998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1.32</v>
      </c>
      <c r="BT11" s="26">
        <v>0</v>
      </c>
      <c r="BU11" s="26">
        <v>0</v>
      </c>
      <c r="BV11" s="26">
        <v>0.78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158.66999999999999</v>
      </c>
      <c r="CC11" s="25">
        <v>19.940000000000001</v>
      </c>
      <c r="CE11" s="23">
        <v>22.2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3.6</v>
      </c>
      <c r="CQ11" s="23">
        <v>0.72</v>
      </c>
      <c r="CR11" s="23">
        <v>12.08</v>
      </c>
    </row>
    <row r="12" spans="1:96" s="23" customFormat="1">
      <c r="A12" s="23" t="str">
        <f>"8/5"</f>
        <v>8/5</v>
      </c>
      <c r="B12" s="24" t="s">
        <v>93</v>
      </c>
      <c r="C12" s="25" t="str">
        <f>"100"</f>
        <v>100</v>
      </c>
      <c r="D12" s="25">
        <v>16.899999999999999</v>
      </c>
      <c r="E12" s="25">
        <v>16.21</v>
      </c>
      <c r="F12" s="25">
        <v>9.6</v>
      </c>
      <c r="G12" s="25">
        <v>1.01</v>
      </c>
      <c r="H12" s="25">
        <v>13.43</v>
      </c>
      <c r="I12" s="25">
        <v>209.25449750000001</v>
      </c>
      <c r="J12" s="26">
        <v>5.22</v>
      </c>
      <c r="K12" s="26">
        <v>0.65</v>
      </c>
      <c r="L12" s="26">
        <v>0</v>
      </c>
      <c r="M12" s="26">
        <v>0</v>
      </c>
      <c r="N12" s="26">
        <v>8.98</v>
      </c>
      <c r="O12" s="26">
        <v>4.2300000000000004</v>
      </c>
      <c r="P12" s="26">
        <v>0.22</v>
      </c>
      <c r="Q12" s="26">
        <v>0</v>
      </c>
      <c r="R12" s="26">
        <v>0</v>
      </c>
      <c r="S12" s="26">
        <v>1.1200000000000001</v>
      </c>
      <c r="T12" s="26">
        <v>1.51</v>
      </c>
      <c r="U12" s="26">
        <v>213.92</v>
      </c>
      <c r="V12" s="26">
        <v>107.69</v>
      </c>
      <c r="W12" s="26">
        <v>142.36000000000001</v>
      </c>
      <c r="X12" s="26">
        <v>20.79</v>
      </c>
      <c r="Y12" s="26">
        <v>184.64</v>
      </c>
      <c r="Z12" s="26">
        <v>0.51</v>
      </c>
      <c r="AA12" s="26">
        <v>55.1</v>
      </c>
      <c r="AB12" s="26">
        <v>27.72</v>
      </c>
      <c r="AC12" s="26">
        <v>63.14</v>
      </c>
      <c r="AD12" s="26">
        <v>0.75</v>
      </c>
      <c r="AE12" s="26">
        <v>0.04</v>
      </c>
      <c r="AF12" s="26">
        <v>0.23</v>
      </c>
      <c r="AG12" s="26">
        <v>0.41</v>
      </c>
      <c r="AH12" s="26">
        <v>3.94</v>
      </c>
      <c r="AI12" s="26">
        <v>0.23</v>
      </c>
      <c r="AJ12" s="26">
        <v>0</v>
      </c>
      <c r="AK12" s="26">
        <v>811.67</v>
      </c>
      <c r="AL12" s="26">
        <v>668.39</v>
      </c>
      <c r="AM12" s="26">
        <v>1243.05</v>
      </c>
      <c r="AN12" s="26">
        <v>962.82</v>
      </c>
      <c r="AO12" s="26">
        <v>371.08</v>
      </c>
      <c r="AP12" s="26">
        <v>626.17999999999995</v>
      </c>
      <c r="AQ12" s="26">
        <v>204.16</v>
      </c>
      <c r="AR12" s="26">
        <v>739.37</v>
      </c>
      <c r="AS12" s="26">
        <v>69.88</v>
      </c>
      <c r="AT12" s="26">
        <v>79.510000000000005</v>
      </c>
      <c r="AU12" s="26">
        <v>106.34</v>
      </c>
      <c r="AV12" s="26">
        <v>430.21</v>
      </c>
      <c r="AW12" s="26">
        <v>57.08</v>
      </c>
      <c r="AX12" s="26">
        <v>327.86</v>
      </c>
      <c r="AY12" s="26">
        <v>0.53</v>
      </c>
      <c r="AZ12" s="26">
        <v>95.59</v>
      </c>
      <c r="BA12" s="26">
        <v>84.75</v>
      </c>
      <c r="BB12" s="26">
        <v>812.79</v>
      </c>
      <c r="BC12" s="26">
        <v>89.78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0.06</v>
      </c>
      <c r="BL12" s="26">
        <v>0</v>
      </c>
      <c r="BM12" s="26">
        <v>0.04</v>
      </c>
      <c r="BN12" s="26">
        <v>0</v>
      </c>
      <c r="BO12" s="26">
        <v>0.01</v>
      </c>
      <c r="BP12" s="26">
        <v>0</v>
      </c>
      <c r="BQ12" s="26">
        <v>0</v>
      </c>
      <c r="BR12" s="26">
        <v>0</v>
      </c>
      <c r="BS12" s="26">
        <v>0.23</v>
      </c>
      <c r="BT12" s="26">
        <v>0</v>
      </c>
      <c r="BU12" s="26">
        <v>0</v>
      </c>
      <c r="BV12" s="26">
        <v>0.56000000000000005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73.81</v>
      </c>
      <c r="CC12" s="25">
        <v>48.52</v>
      </c>
      <c r="CE12" s="23">
        <v>59.72</v>
      </c>
      <c r="CG12" s="23">
        <v>56.36</v>
      </c>
      <c r="CH12" s="23">
        <v>34.71</v>
      </c>
      <c r="CI12" s="23">
        <v>45.54</v>
      </c>
      <c r="CJ12" s="23">
        <v>1548.09</v>
      </c>
      <c r="CK12" s="23">
        <v>1113.45</v>
      </c>
      <c r="CL12" s="23">
        <v>1330.77</v>
      </c>
      <c r="CM12" s="23">
        <v>33.950000000000003</v>
      </c>
      <c r="CN12" s="23">
        <v>24.9</v>
      </c>
      <c r="CO12" s="23">
        <v>29.42</v>
      </c>
      <c r="CP12" s="23">
        <v>6.5</v>
      </c>
      <c r="CQ12" s="23">
        <v>0.5</v>
      </c>
      <c r="CR12" s="23">
        <v>29.4</v>
      </c>
    </row>
    <row r="13" spans="1:96" s="23" customFormat="1">
      <c r="A13" s="23" t="str">
        <f>"1/12"</f>
        <v>1/12</v>
      </c>
      <c r="B13" s="24" t="s">
        <v>94</v>
      </c>
      <c r="C13" s="25" t="str">
        <f>"20"</f>
        <v>20</v>
      </c>
      <c r="D13" s="25">
        <v>1.44</v>
      </c>
      <c r="E13" s="25">
        <v>1.44</v>
      </c>
      <c r="F13" s="25">
        <v>1.7</v>
      </c>
      <c r="G13" s="25">
        <v>0</v>
      </c>
      <c r="H13" s="25">
        <v>11.1</v>
      </c>
      <c r="I13" s="25">
        <v>63.48</v>
      </c>
      <c r="J13" s="26">
        <v>1.04</v>
      </c>
      <c r="K13" s="26">
        <v>0</v>
      </c>
      <c r="L13" s="26">
        <v>0</v>
      </c>
      <c r="M13" s="26">
        <v>0</v>
      </c>
      <c r="N13" s="26">
        <v>11.1</v>
      </c>
      <c r="O13" s="26">
        <v>0</v>
      </c>
      <c r="P13" s="26">
        <v>0</v>
      </c>
      <c r="Q13" s="26">
        <v>0</v>
      </c>
      <c r="R13" s="26">
        <v>0</v>
      </c>
      <c r="S13" s="26">
        <v>0.08</v>
      </c>
      <c r="T13" s="26">
        <v>0.36</v>
      </c>
      <c r="U13" s="26">
        <v>26</v>
      </c>
      <c r="V13" s="26">
        <v>73</v>
      </c>
      <c r="W13" s="26">
        <v>61.4</v>
      </c>
      <c r="X13" s="26">
        <v>6.8</v>
      </c>
      <c r="Y13" s="26">
        <v>43.8</v>
      </c>
      <c r="Z13" s="26">
        <v>0.04</v>
      </c>
      <c r="AA13" s="26">
        <v>8.4</v>
      </c>
      <c r="AB13" s="26">
        <v>6</v>
      </c>
      <c r="AC13" s="26">
        <v>9.4</v>
      </c>
      <c r="AD13" s="26">
        <v>0.04</v>
      </c>
      <c r="AE13" s="26">
        <v>0.01</v>
      </c>
      <c r="AF13" s="26">
        <v>0.08</v>
      </c>
      <c r="AG13" s="26">
        <v>0.04</v>
      </c>
      <c r="AH13" s="26">
        <v>0.36</v>
      </c>
      <c r="AI13" s="26">
        <v>0.2</v>
      </c>
      <c r="AJ13" s="26">
        <v>0</v>
      </c>
      <c r="AK13" s="26">
        <v>90.6</v>
      </c>
      <c r="AL13" s="26">
        <v>83.6</v>
      </c>
      <c r="AM13" s="26">
        <v>107.6</v>
      </c>
      <c r="AN13" s="26">
        <v>108</v>
      </c>
      <c r="AO13" s="26">
        <v>33</v>
      </c>
      <c r="AP13" s="26">
        <v>60.8</v>
      </c>
      <c r="AQ13" s="26">
        <v>19</v>
      </c>
      <c r="AR13" s="26">
        <v>64</v>
      </c>
      <c r="AS13" s="26">
        <v>47.2</v>
      </c>
      <c r="AT13" s="26">
        <v>48</v>
      </c>
      <c r="AU13" s="26">
        <v>106</v>
      </c>
      <c r="AV13" s="26">
        <v>34</v>
      </c>
      <c r="AW13" s="26">
        <v>28</v>
      </c>
      <c r="AX13" s="26">
        <v>318.2</v>
      </c>
      <c r="AY13" s="26">
        <v>0</v>
      </c>
      <c r="AZ13" s="26">
        <v>156</v>
      </c>
      <c r="BA13" s="26">
        <v>83.6</v>
      </c>
      <c r="BB13" s="26">
        <v>67.599999999999994</v>
      </c>
      <c r="BC13" s="26">
        <v>13.8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0.49</v>
      </c>
      <c r="BT13" s="26">
        <v>0</v>
      </c>
      <c r="BU13" s="26">
        <v>0</v>
      </c>
      <c r="BV13" s="26">
        <v>0.04</v>
      </c>
      <c r="BW13" s="26">
        <v>0.01</v>
      </c>
      <c r="BX13" s="26">
        <v>0.02</v>
      </c>
      <c r="BY13" s="26">
        <v>0</v>
      </c>
      <c r="BZ13" s="26">
        <v>0</v>
      </c>
      <c r="CA13" s="26">
        <v>0</v>
      </c>
      <c r="CB13" s="26">
        <v>5.32</v>
      </c>
      <c r="CC13" s="25">
        <v>6.16</v>
      </c>
      <c r="CE13" s="23">
        <v>9.4</v>
      </c>
      <c r="CG13" s="23">
        <v>1.4</v>
      </c>
      <c r="CH13" s="23">
        <v>1.4</v>
      </c>
      <c r="CI13" s="23">
        <v>1.4</v>
      </c>
      <c r="CJ13" s="23">
        <v>692</v>
      </c>
      <c r="CK13" s="23">
        <v>166</v>
      </c>
      <c r="CL13" s="23">
        <v>429</v>
      </c>
      <c r="CM13" s="23">
        <v>0.6</v>
      </c>
      <c r="CN13" s="23">
        <v>0.6</v>
      </c>
      <c r="CO13" s="23">
        <v>0.6</v>
      </c>
      <c r="CP13" s="23">
        <v>0</v>
      </c>
      <c r="CQ13" s="23">
        <v>0</v>
      </c>
      <c r="CR13" s="23">
        <v>5.13</v>
      </c>
    </row>
    <row r="14" spans="1:96" s="23" customFormat="1">
      <c r="A14" s="23" t="str">
        <f>"2"</f>
        <v>2</v>
      </c>
      <c r="B14" s="24" t="s">
        <v>95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44.780200000000001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1.44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1.2</v>
      </c>
    </row>
    <row r="15" spans="1:96" s="19" customFormat="1">
      <c r="A15" s="19" t="str">
        <f>"27/10"</f>
        <v>27/10</v>
      </c>
      <c r="B15" s="20" t="s">
        <v>96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1.1499999999999999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</v>
      </c>
    </row>
    <row r="16" spans="1:96" s="27" customFormat="1" ht="11.4">
      <c r="B16" s="28" t="s">
        <v>97</v>
      </c>
      <c r="C16" s="29"/>
      <c r="D16" s="29">
        <v>25.5</v>
      </c>
      <c r="E16" s="29">
        <v>19.78</v>
      </c>
      <c r="F16" s="29">
        <v>18.12</v>
      </c>
      <c r="G16" s="29">
        <v>3.18</v>
      </c>
      <c r="H16" s="29">
        <v>66.099999999999994</v>
      </c>
      <c r="I16" s="29">
        <v>525.66</v>
      </c>
      <c r="J16" s="30">
        <v>10.28</v>
      </c>
      <c r="K16" s="30">
        <v>0.75</v>
      </c>
      <c r="L16" s="30">
        <v>0</v>
      </c>
      <c r="M16" s="30">
        <v>0</v>
      </c>
      <c r="N16" s="30">
        <v>32.94</v>
      </c>
      <c r="O16" s="30">
        <v>31.07</v>
      </c>
      <c r="P16" s="30">
        <v>2.08</v>
      </c>
      <c r="Q16" s="30">
        <v>0</v>
      </c>
      <c r="R16" s="30">
        <v>0</v>
      </c>
      <c r="S16" s="30">
        <v>1.27</v>
      </c>
      <c r="T16" s="30">
        <v>4.0999999999999996</v>
      </c>
      <c r="U16" s="30">
        <v>561.88</v>
      </c>
      <c r="V16" s="30">
        <v>368.8</v>
      </c>
      <c r="W16" s="30">
        <v>298.17</v>
      </c>
      <c r="X16" s="30">
        <v>72.86</v>
      </c>
      <c r="Y16" s="30">
        <v>378.91</v>
      </c>
      <c r="Z16" s="30">
        <v>1.68</v>
      </c>
      <c r="AA16" s="30">
        <v>82.94</v>
      </c>
      <c r="AB16" s="30">
        <v>50.28</v>
      </c>
      <c r="AC16" s="30">
        <v>108.63</v>
      </c>
      <c r="AD16" s="30">
        <v>1.35</v>
      </c>
      <c r="AE16" s="30">
        <v>0.18</v>
      </c>
      <c r="AF16" s="30">
        <v>0.42</v>
      </c>
      <c r="AG16" s="30">
        <v>0.77</v>
      </c>
      <c r="AH16" s="30">
        <v>6.37</v>
      </c>
      <c r="AI16" s="30">
        <v>0.81</v>
      </c>
      <c r="AJ16" s="30">
        <v>0</v>
      </c>
      <c r="AK16" s="30">
        <v>1248.78</v>
      </c>
      <c r="AL16" s="30">
        <v>1050.3699999999999</v>
      </c>
      <c r="AM16" s="30">
        <v>1835.84</v>
      </c>
      <c r="AN16" s="30">
        <v>1384.64</v>
      </c>
      <c r="AO16" s="30">
        <v>512.04999999999995</v>
      </c>
      <c r="AP16" s="30">
        <v>932.7</v>
      </c>
      <c r="AQ16" s="30">
        <v>328.61</v>
      </c>
      <c r="AR16" s="30">
        <v>1139.8900000000001</v>
      </c>
      <c r="AS16" s="30">
        <v>311.51</v>
      </c>
      <c r="AT16" s="30">
        <v>415.4</v>
      </c>
      <c r="AU16" s="30">
        <v>545.41</v>
      </c>
      <c r="AV16" s="30">
        <v>567.14</v>
      </c>
      <c r="AW16" s="30">
        <v>444.47</v>
      </c>
      <c r="AX16" s="30">
        <v>1646.95</v>
      </c>
      <c r="AY16" s="30">
        <v>0.53</v>
      </c>
      <c r="AZ16" s="30">
        <v>579.69000000000005</v>
      </c>
      <c r="BA16" s="30">
        <v>384.08</v>
      </c>
      <c r="BB16" s="30">
        <v>1179.3800000000001</v>
      </c>
      <c r="BC16" s="30">
        <v>237.41</v>
      </c>
      <c r="BD16" s="30">
        <v>0.11</v>
      </c>
      <c r="BE16" s="30">
        <v>0.05</v>
      </c>
      <c r="BF16" s="30">
        <v>0.03</v>
      </c>
      <c r="BG16" s="30">
        <v>0.06</v>
      </c>
      <c r="BH16" s="30">
        <v>7.0000000000000007E-2</v>
      </c>
      <c r="BI16" s="30">
        <v>0.32</v>
      </c>
      <c r="BJ16" s="30">
        <v>0</v>
      </c>
      <c r="BK16" s="30">
        <v>1.32</v>
      </c>
      <c r="BL16" s="30">
        <v>0</v>
      </c>
      <c r="BM16" s="30">
        <v>0.33</v>
      </c>
      <c r="BN16" s="30">
        <v>0</v>
      </c>
      <c r="BO16" s="30">
        <v>0.01</v>
      </c>
      <c r="BP16" s="30">
        <v>0</v>
      </c>
      <c r="BQ16" s="30">
        <v>0.06</v>
      </c>
      <c r="BR16" s="30">
        <v>0.09</v>
      </c>
      <c r="BS16" s="30">
        <v>2.06</v>
      </c>
      <c r="BT16" s="30">
        <v>0</v>
      </c>
      <c r="BU16" s="30">
        <v>0</v>
      </c>
      <c r="BV16" s="30">
        <v>1.43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445.66</v>
      </c>
      <c r="CC16" s="29">
        <f>SUM($CC$10:$CC$15)</f>
        <v>77.210000000000008</v>
      </c>
      <c r="CD16" s="27">
        <f>$I$16/$I$49*100</f>
        <v>16.196579879833614</v>
      </c>
      <c r="CE16" s="27">
        <v>91.32</v>
      </c>
      <c r="CG16" s="27">
        <v>101.74</v>
      </c>
      <c r="CH16" s="27">
        <v>55.98</v>
      </c>
      <c r="CI16" s="27">
        <v>78.86</v>
      </c>
      <c r="CJ16" s="27">
        <v>4648.53</v>
      </c>
      <c r="CK16" s="27">
        <v>2339.33</v>
      </c>
      <c r="CL16" s="27">
        <v>3493.93</v>
      </c>
      <c r="CM16" s="27">
        <v>82.15</v>
      </c>
      <c r="CN16" s="27">
        <v>52.36</v>
      </c>
      <c r="CO16" s="27">
        <v>67.25</v>
      </c>
      <c r="CP16" s="27">
        <v>16.100000000000001</v>
      </c>
      <c r="CQ16" s="27">
        <v>1.22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99</v>
      </c>
      <c r="C18" s="25" t="str">
        <f>"60"</f>
        <v>60</v>
      </c>
      <c r="D18" s="25">
        <v>0.98</v>
      </c>
      <c r="E18" s="25">
        <v>0</v>
      </c>
      <c r="F18" s="25">
        <v>3.61</v>
      </c>
      <c r="G18" s="25">
        <v>3.61</v>
      </c>
      <c r="H18" s="25">
        <v>6</v>
      </c>
      <c r="I18" s="25">
        <v>58.148319599999994</v>
      </c>
      <c r="J18" s="26">
        <v>0.45</v>
      </c>
      <c r="K18" s="26">
        <v>2.34</v>
      </c>
      <c r="L18" s="26">
        <v>0</v>
      </c>
      <c r="M18" s="26">
        <v>0</v>
      </c>
      <c r="N18" s="26">
        <v>4.1100000000000003</v>
      </c>
      <c r="O18" s="26">
        <v>0.92</v>
      </c>
      <c r="P18" s="26">
        <v>0.97</v>
      </c>
      <c r="Q18" s="26">
        <v>0</v>
      </c>
      <c r="R18" s="26">
        <v>0</v>
      </c>
      <c r="S18" s="26">
        <v>0.13</v>
      </c>
      <c r="T18" s="26">
        <v>0.75</v>
      </c>
      <c r="U18" s="26">
        <v>119.19</v>
      </c>
      <c r="V18" s="26">
        <v>127.23</v>
      </c>
      <c r="W18" s="26">
        <v>21.6</v>
      </c>
      <c r="X18" s="26">
        <v>7.04</v>
      </c>
      <c r="Y18" s="26">
        <v>15.07</v>
      </c>
      <c r="Z18" s="26">
        <v>0.28999999999999998</v>
      </c>
      <c r="AA18" s="26">
        <v>0</v>
      </c>
      <c r="AB18" s="26">
        <v>8</v>
      </c>
      <c r="AC18" s="26">
        <v>1.22</v>
      </c>
      <c r="AD18" s="26">
        <v>1.63</v>
      </c>
      <c r="AE18" s="26">
        <v>0.01</v>
      </c>
      <c r="AF18" s="26">
        <v>0.02</v>
      </c>
      <c r="AG18" s="26">
        <v>0.28999999999999998</v>
      </c>
      <c r="AH18" s="26">
        <v>0.39</v>
      </c>
      <c r="AI18" s="26">
        <v>18.399999999999999</v>
      </c>
      <c r="AJ18" s="26">
        <v>0</v>
      </c>
      <c r="AK18" s="26">
        <v>23.19</v>
      </c>
      <c r="AL18" s="26">
        <v>19.989999999999998</v>
      </c>
      <c r="AM18" s="26">
        <v>25.59</v>
      </c>
      <c r="AN18" s="26">
        <v>24.39</v>
      </c>
      <c r="AO18" s="26">
        <v>8.8000000000000007</v>
      </c>
      <c r="AP18" s="26">
        <v>17.989999999999998</v>
      </c>
      <c r="AQ18" s="26">
        <v>4</v>
      </c>
      <c r="AR18" s="26">
        <v>22.39</v>
      </c>
      <c r="AS18" s="26">
        <v>28.39</v>
      </c>
      <c r="AT18" s="26">
        <v>33.99</v>
      </c>
      <c r="AU18" s="26">
        <v>68.78</v>
      </c>
      <c r="AV18" s="26">
        <v>11.2</v>
      </c>
      <c r="AW18" s="26">
        <v>18.79</v>
      </c>
      <c r="AX18" s="26">
        <v>109.96</v>
      </c>
      <c r="AY18" s="26">
        <v>0</v>
      </c>
      <c r="AZ18" s="26">
        <v>23.59</v>
      </c>
      <c r="BA18" s="26">
        <v>23.59</v>
      </c>
      <c r="BB18" s="26">
        <v>19.989999999999998</v>
      </c>
      <c r="BC18" s="26">
        <v>8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48.85</v>
      </c>
      <c r="CC18" s="25">
        <v>11.99</v>
      </c>
      <c r="CE18" s="23">
        <v>1.33</v>
      </c>
      <c r="CG18" s="23">
        <v>16.34</v>
      </c>
      <c r="CH18" s="23">
        <v>7.2</v>
      </c>
      <c r="CI18" s="23">
        <v>11.77</v>
      </c>
      <c r="CJ18" s="23">
        <v>425.2</v>
      </c>
      <c r="CK18" s="23">
        <v>106.29</v>
      </c>
      <c r="CL18" s="23">
        <v>265.74</v>
      </c>
      <c r="CM18" s="23">
        <v>10.48</v>
      </c>
      <c r="CN18" s="23">
        <v>8.8699999999999992</v>
      </c>
      <c r="CO18" s="23">
        <v>9.67</v>
      </c>
      <c r="CP18" s="23">
        <v>1.8</v>
      </c>
      <c r="CQ18" s="23">
        <v>0.3</v>
      </c>
      <c r="CR18" s="23">
        <v>7.27</v>
      </c>
    </row>
    <row r="19" spans="1:96" s="23" customFormat="1" ht="24">
      <c r="A19" s="23" t="str">
        <f>"18/2"</f>
        <v>18/2</v>
      </c>
      <c r="B19" s="24" t="s">
        <v>100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12.57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7.62</v>
      </c>
    </row>
    <row r="20" spans="1:96" s="23" customFormat="1">
      <c r="A20" s="23" t="str">
        <f>"39/3"</f>
        <v>39/3</v>
      </c>
      <c r="B20" s="24" t="s">
        <v>101</v>
      </c>
      <c r="C20" s="25" t="str">
        <f>"160"</f>
        <v>160</v>
      </c>
      <c r="D20" s="25">
        <v>7.01</v>
      </c>
      <c r="E20" s="25">
        <v>0</v>
      </c>
      <c r="F20" s="25">
        <v>1.84</v>
      </c>
      <c r="G20" s="25">
        <v>1.84</v>
      </c>
      <c r="H20" s="25">
        <v>36.770000000000003</v>
      </c>
      <c r="I20" s="25">
        <v>182.30789279999999</v>
      </c>
      <c r="J20" s="26">
        <v>0.34</v>
      </c>
      <c r="K20" s="26">
        <v>0</v>
      </c>
      <c r="L20" s="26">
        <v>0</v>
      </c>
      <c r="M20" s="26">
        <v>0</v>
      </c>
      <c r="N20" s="26">
        <v>0.78</v>
      </c>
      <c r="O20" s="26">
        <v>29.89</v>
      </c>
      <c r="P20" s="26">
        <v>6.1</v>
      </c>
      <c r="Q20" s="26">
        <v>0</v>
      </c>
      <c r="R20" s="26">
        <v>0</v>
      </c>
      <c r="S20" s="26">
        <v>0</v>
      </c>
      <c r="T20" s="26">
        <v>1.76</v>
      </c>
      <c r="U20" s="26">
        <v>308.27</v>
      </c>
      <c r="V20" s="26">
        <v>213.75</v>
      </c>
      <c r="W20" s="26">
        <v>13.87</v>
      </c>
      <c r="X20" s="26">
        <v>108.09</v>
      </c>
      <c r="Y20" s="26">
        <v>157.97</v>
      </c>
      <c r="Z20" s="26">
        <v>3.71</v>
      </c>
      <c r="AA20" s="26">
        <v>0</v>
      </c>
      <c r="AB20" s="26">
        <v>5.1100000000000003</v>
      </c>
      <c r="AC20" s="26">
        <v>1.1399999999999999</v>
      </c>
      <c r="AD20" s="26">
        <v>0.45</v>
      </c>
      <c r="AE20" s="26">
        <v>0.21</v>
      </c>
      <c r="AF20" s="26">
        <v>0.1</v>
      </c>
      <c r="AG20" s="26">
        <v>2.0299999999999998</v>
      </c>
      <c r="AH20" s="26">
        <v>4.09</v>
      </c>
      <c r="AI20" s="26">
        <v>0</v>
      </c>
      <c r="AJ20" s="26">
        <v>0</v>
      </c>
      <c r="AK20" s="26">
        <v>328.42</v>
      </c>
      <c r="AL20" s="26">
        <v>256.05</v>
      </c>
      <c r="AM20" s="26">
        <v>414.7</v>
      </c>
      <c r="AN20" s="26">
        <v>295.02</v>
      </c>
      <c r="AO20" s="26">
        <v>178.12</v>
      </c>
      <c r="AP20" s="26">
        <v>222.66</v>
      </c>
      <c r="AQ20" s="26">
        <v>100.2</v>
      </c>
      <c r="AR20" s="26">
        <v>329.53</v>
      </c>
      <c r="AS20" s="26">
        <v>322.85000000000002</v>
      </c>
      <c r="AT20" s="26">
        <v>623.44000000000005</v>
      </c>
      <c r="AU20" s="26">
        <v>613.41999999999996</v>
      </c>
      <c r="AV20" s="26">
        <v>166.99</v>
      </c>
      <c r="AW20" s="26">
        <v>400.78</v>
      </c>
      <c r="AX20" s="26">
        <v>1258.01</v>
      </c>
      <c r="AY20" s="26">
        <v>0</v>
      </c>
      <c r="AZ20" s="26">
        <v>278.32</v>
      </c>
      <c r="BA20" s="26">
        <v>337.32</v>
      </c>
      <c r="BB20" s="26">
        <v>239.36</v>
      </c>
      <c r="BC20" s="26">
        <v>183.69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0.01</v>
      </c>
      <c r="BJ20" s="26">
        <v>0</v>
      </c>
      <c r="BK20" s="26">
        <v>0.3</v>
      </c>
      <c r="BL20" s="26">
        <v>0</v>
      </c>
      <c r="BM20" s="26">
        <v>0.02</v>
      </c>
      <c r="BN20" s="26">
        <v>0.01</v>
      </c>
      <c r="BO20" s="26">
        <v>0</v>
      </c>
      <c r="BP20" s="26">
        <v>0</v>
      </c>
      <c r="BQ20" s="26">
        <v>0</v>
      </c>
      <c r="BR20" s="26">
        <v>0.01</v>
      </c>
      <c r="BS20" s="26">
        <v>0.6</v>
      </c>
      <c r="BT20" s="26">
        <v>0.01</v>
      </c>
      <c r="BU20" s="26">
        <v>0</v>
      </c>
      <c r="BV20" s="26">
        <v>0.57999999999999996</v>
      </c>
      <c r="BW20" s="26">
        <v>0.06</v>
      </c>
      <c r="BX20" s="26">
        <v>0</v>
      </c>
      <c r="BY20" s="26">
        <v>0</v>
      </c>
      <c r="BZ20" s="26">
        <v>0</v>
      </c>
      <c r="CA20" s="26">
        <v>0</v>
      </c>
      <c r="CB20" s="26">
        <v>93.55</v>
      </c>
      <c r="CC20" s="25">
        <v>3.77</v>
      </c>
      <c r="CE20" s="23">
        <v>0.85</v>
      </c>
      <c r="CG20" s="23">
        <v>33.36</v>
      </c>
      <c r="CH20" s="23">
        <v>18.36</v>
      </c>
      <c r="CI20" s="23">
        <v>25.86</v>
      </c>
      <c r="CJ20" s="23">
        <v>2085.3200000000002</v>
      </c>
      <c r="CK20" s="23">
        <v>1026.8</v>
      </c>
      <c r="CL20" s="23">
        <v>1556.06</v>
      </c>
      <c r="CM20" s="23">
        <v>30.49</v>
      </c>
      <c r="CN20" s="23">
        <v>20.28</v>
      </c>
      <c r="CO20" s="23">
        <v>25.39</v>
      </c>
      <c r="CP20" s="23">
        <v>0</v>
      </c>
      <c r="CQ20" s="23">
        <v>0.8</v>
      </c>
      <c r="CR20" s="23">
        <v>2.2799999999999998</v>
      </c>
    </row>
    <row r="21" spans="1:96" s="23" customFormat="1">
      <c r="A21" s="23" t="str">
        <f>"12/8"</f>
        <v>12/8</v>
      </c>
      <c r="B21" s="24" t="s">
        <v>102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346.85120999999998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53.1</v>
      </c>
      <c r="CE21" s="23">
        <v>17.850000000000001</v>
      </c>
      <c r="CG21" s="23">
        <v>25.28</v>
      </c>
      <c r="CH21" s="23">
        <v>16.28</v>
      </c>
      <c r="CI21" s="23">
        <v>20.78</v>
      </c>
      <c r="CJ21" s="23">
        <v>3120.68</v>
      </c>
      <c r="CK21" s="23">
        <v>1914.52</v>
      </c>
      <c r="CL21" s="23">
        <v>2517.6</v>
      </c>
      <c r="CM21" s="23">
        <v>31.35</v>
      </c>
      <c r="CN21" s="23">
        <v>19.78</v>
      </c>
      <c r="CO21" s="23">
        <v>25.6</v>
      </c>
      <c r="CP21" s="23">
        <v>0</v>
      </c>
      <c r="CQ21" s="23">
        <v>0.45</v>
      </c>
      <c r="CR21" s="23">
        <v>32.18</v>
      </c>
    </row>
    <row r="22" spans="1:96" s="23" customFormat="1">
      <c r="A22" s="23" t="str">
        <f>"2"</f>
        <v>2</v>
      </c>
      <c r="B22" s="24" t="s">
        <v>95</v>
      </c>
      <c r="C22" s="25" t="str">
        <f>"20,6"</f>
        <v>20,6</v>
      </c>
      <c r="D22" s="25">
        <v>1.36</v>
      </c>
      <c r="E22" s="25">
        <v>0</v>
      </c>
      <c r="F22" s="25">
        <v>0.14000000000000001</v>
      </c>
      <c r="G22" s="25">
        <v>0.14000000000000001</v>
      </c>
      <c r="H22" s="25">
        <v>9.66</v>
      </c>
      <c r="I22" s="25">
        <v>46.123606000000002</v>
      </c>
      <c r="J22" s="26">
        <v>0</v>
      </c>
      <c r="K22" s="26">
        <v>0</v>
      </c>
      <c r="L22" s="26">
        <v>0</v>
      </c>
      <c r="M22" s="26">
        <v>0</v>
      </c>
      <c r="N22" s="26">
        <v>0.23</v>
      </c>
      <c r="O22" s="26">
        <v>9.39</v>
      </c>
      <c r="P22" s="26">
        <v>0.04</v>
      </c>
      <c r="Q22" s="26">
        <v>0</v>
      </c>
      <c r="R22" s="26">
        <v>0</v>
      </c>
      <c r="S22" s="26">
        <v>0</v>
      </c>
      <c r="T22" s="26">
        <v>0.37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65.77</v>
      </c>
      <c r="AL22" s="26">
        <v>68.459999999999994</v>
      </c>
      <c r="AM22" s="26">
        <v>104.84</v>
      </c>
      <c r="AN22" s="26">
        <v>34.770000000000003</v>
      </c>
      <c r="AO22" s="26">
        <v>20.61</v>
      </c>
      <c r="AP22" s="26">
        <v>41.22</v>
      </c>
      <c r="AQ22" s="26">
        <v>15.59</v>
      </c>
      <c r="AR22" s="26">
        <v>74.56</v>
      </c>
      <c r="AS22" s="26">
        <v>46.24</v>
      </c>
      <c r="AT22" s="26">
        <v>64.52</v>
      </c>
      <c r="AU22" s="26">
        <v>53.23</v>
      </c>
      <c r="AV22" s="26">
        <v>27.96</v>
      </c>
      <c r="AW22" s="26">
        <v>49.46</v>
      </c>
      <c r="AX22" s="26">
        <v>413.64</v>
      </c>
      <c r="AY22" s="26">
        <v>0</v>
      </c>
      <c r="AZ22" s="26">
        <v>134.77000000000001</v>
      </c>
      <c r="BA22" s="26">
        <v>58.6</v>
      </c>
      <c r="BB22" s="26">
        <v>38.89</v>
      </c>
      <c r="BC22" s="26">
        <v>30.83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8.0500000000000007</v>
      </c>
      <c r="CC22" s="25">
        <v>1.48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1.24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"5"</f>
        <v>5</v>
      </c>
      <c r="B24" s="20" t="s">
        <v>104</v>
      </c>
      <c r="C24" s="21" t="str">
        <f>"200"</f>
        <v>200</v>
      </c>
      <c r="D24" s="21">
        <v>1</v>
      </c>
      <c r="E24" s="21">
        <v>0</v>
      </c>
      <c r="F24" s="21">
        <v>0.2</v>
      </c>
      <c r="G24" s="21">
        <v>0</v>
      </c>
      <c r="H24" s="21">
        <v>20.6</v>
      </c>
      <c r="I24" s="21">
        <v>86.47999999999999</v>
      </c>
      <c r="J24" s="22">
        <v>0</v>
      </c>
      <c r="K24" s="22">
        <v>0</v>
      </c>
      <c r="L24" s="22">
        <v>0</v>
      </c>
      <c r="M24" s="22">
        <v>0</v>
      </c>
      <c r="N24" s="22">
        <v>19.8</v>
      </c>
      <c r="O24" s="22">
        <v>0.4</v>
      </c>
      <c r="P24" s="22">
        <v>0.4</v>
      </c>
      <c r="Q24" s="22">
        <v>0</v>
      </c>
      <c r="R24" s="22">
        <v>0</v>
      </c>
      <c r="S24" s="22">
        <v>1</v>
      </c>
      <c r="T24" s="22">
        <v>0.6</v>
      </c>
      <c r="U24" s="22">
        <v>12</v>
      </c>
      <c r="V24" s="22">
        <v>240</v>
      </c>
      <c r="W24" s="22">
        <v>14</v>
      </c>
      <c r="X24" s="22">
        <v>8</v>
      </c>
      <c r="Y24" s="22">
        <v>14</v>
      </c>
      <c r="Z24" s="22">
        <v>2.8</v>
      </c>
      <c r="AA24" s="22">
        <v>0</v>
      </c>
      <c r="AB24" s="22">
        <v>0</v>
      </c>
      <c r="AC24" s="22">
        <v>0</v>
      </c>
      <c r="AD24" s="22">
        <v>0.2</v>
      </c>
      <c r="AE24" s="22">
        <v>0.02</v>
      </c>
      <c r="AF24" s="22">
        <v>0.02</v>
      </c>
      <c r="AG24" s="22">
        <v>0.2</v>
      </c>
      <c r="AH24" s="22">
        <v>0.4</v>
      </c>
      <c r="AI24" s="22">
        <v>4</v>
      </c>
      <c r="AJ24" s="22">
        <v>0.4</v>
      </c>
      <c r="AK24" s="22">
        <v>16</v>
      </c>
      <c r="AL24" s="22">
        <v>20</v>
      </c>
      <c r="AM24" s="22">
        <v>28</v>
      </c>
      <c r="AN24" s="22">
        <v>28</v>
      </c>
      <c r="AO24" s="22">
        <v>4</v>
      </c>
      <c r="AP24" s="22">
        <v>16</v>
      </c>
      <c r="AQ24" s="22">
        <v>4</v>
      </c>
      <c r="AR24" s="22">
        <v>14</v>
      </c>
      <c r="AS24" s="22">
        <v>26</v>
      </c>
      <c r="AT24" s="22">
        <v>16</v>
      </c>
      <c r="AU24" s="22">
        <v>116</v>
      </c>
      <c r="AV24" s="22">
        <v>10</v>
      </c>
      <c r="AW24" s="22">
        <v>22</v>
      </c>
      <c r="AX24" s="22">
        <v>64</v>
      </c>
      <c r="AY24" s="22">
        <v>0</v>
      </c>
      <c r="AZ24" s="22">
        <v>20</v>
      </c>
      <c r="BA24" s="22">
        <v>24</v>
      </c>
      <c r="BB24" s="22">
        <v>10</v>
      </c>
      <c r="BC24" s="22">
        <v>8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176.2</v>
      </c>
      <c r="CC24" s="21">
        <v>9.6</v>
      </c>
      <c r="CE24" s="19">
        <v>0</v>
      </c>
      <c r="CG24" s="19">
        <v>4</v>
      </c>
      <c r="CH24" s="19">
        <v>4</v>
      </c>
      <c r="CI24" s="19">
        <v>4</v>
      </c>
      <c r="CJ24" s="19">
        <v>400</v>
      </c>
      <c r="CK24" s="19">
        <v>182</v>
      </c>
      <c r="CL24" s="19">
        <v>291</v>
      </c>
      <c r="CM24" s="19">
        <v>0.6</v>
      </c>
      <c r="CN24" s="19">
        <v>0.6</v>
      </c>
      <c r="CO24" s="19">
        <v>0.6</v>
      </c>
      <c r="CP24" s="19">
        <v>0</v>
      </c>
      <c r="CQ24" s="19">
        <v>0</v>
      </c>
      <c r="CR24" s="19">
        <v>8</v>
      </c>
    </row>
    <row r="25" spans="1:96" s="27" customFormat="1" ht="11.4">
      <c r="B25" s="28" t="s">
        <v>105</v>
      </c>
      <c r="C25" s="29"/>
      <c r="D25" s="29">
        <v>27</v>
      </c>
      <c r="E25" s="29">
        <v>11.98</v>
      </c>
      <c r="F25" s="29">
        <v>38.79</v>
      </c>
      <c r="G25" s="29">
        <v>10.68</v>
      </c>
      <c r="H25" s="29">
        <v>105.06</v>
      </c>
      <c r="I25" s="29">
        <v>860.5</v>
      </c>
      <c r="J25" s="30">
        <v>11.9</v>
      </c>
      <c r="K25" s="30">
        <v>5.33</v>
      </c>
      <c r="L25" s="30">
        <v>0</v>
      </c>
      <c r="M25" s="30">
        <v>0</v>
      </c>
      <c r="N25" s="30">
        <v>29.36</v>
      </c>
      <c r="O25" s="30">
        <v>64.5</v>
      </c>
      <c r="P25" s="30">
        <v>11.2</v>
      </c>
      <c r="Q25" s="30">
        <v>0</v>
      </c>
      <c r="R25" s="30">
        <v>0</v>
      </c>
      <c r="S25" s="30">
        <v>1.67</v>
      </c>
      <c r="T25" s="30">
        <v>7.17</v>
      </c>
      <c r="U25" s="30">
        <v>1088.97</v>
      </c>
      <c r="V25" s="30">
        <v>1306.93</v>
      </c>
      <c r="W25" s="30">
        <v>83.63</v>
      </c>
      <c r="X25" s="30">
        <v>176.32</v>
      </c>
      <c r="Y25" s="30">
        <v>417.23</v>
      </c>
      <c r="Z25" s="30">
        <v>10.09</v>
      </c>
      <c r="AA25" s="30">
        <v>0</v>
      </c>
      <c r="AB25" s="30">
        <v>1168.0899999999999</v>
      </c>
      <c r="AC25" s="30">
        <v>217.24</v>
      </c>
      <c r="AD25" s="30">
        <v>5.37</v>
      </c>
      <c r="AE25" s="30">
        <v>0.69</v>
      </c>
      <c r="AF25" s="30">
        <v>0.31</v>
      </c>
      <c r="AG25" s="30">
        <v>5.58</v>
      </c>
      <c r="AH25" s="30">
        <v>12.21</v>
      </c>
      <c r="AI25" s="30">
        <v>28.58</v>
      </c>
      <c r="AJ25" s="30">
        <v>0.4</v>
      </c>
      <c r="AK25" s="30">
        <v>1280.1300000000001</v>
      </c>
      <c r="AL25" s="30">
        <v>1094.98</v>
      </c>
      <c r="AM25" s="30">
        <v>1706.92</v>
      </c>
      <c r="AN25" s="30">
        <v>1537.73</v>
      </c>
      <c r="AO25" s="30">
        <v>545.25</v>
      </c>
      <c r="AP25" s="30">
        <v>955.48</v>
      </c>
      <c r="AQ25" s="30">
        <v>326.05</v>
      </c>
      <c r="AR25" s="30">
        <v>1098.6500000000001</v>
      </c>
      <c r="AS25" s="30">
        <v>1214.83</v>
      </c>
      <c r="AT25" s="30">
        <v>1682.31</v>
      </c>
      <c r="AU25" s="30">
        <v>2152.39</v>
      </c>
      <c r="AV25" s="30">
        <v>760.76</v>
      </c>
      <c r="AW25" s="30">
        <v>1211.3900000000001</v>
      </c>
      <c r="AX25" s="30">
        <v>4604.4399999999996</v>
      </c>
      <c r="AY25" s="30">
        <v>142.44</v>
      </c>
      <c r="AZ25" s="30">
        <v>1266.52</v>
      </c>
      <c r="BA25" s="30">
        <v>1104.17</v>
      </c>
      <c r="BB25" s="30">
        <v>834.39</v>
      </c>
      <c r="BC25" s="30">
        <v>447.1</v>
      </c>
      <c r="BD25" s="30">
        <v>0</v>
      </c>
      <c r="BE25" s="30">
        <v>0</v>
      </c>
      <c r="BF25" s="30">
        <v>0</v>
      </c>
      <c r="BG25" s="30">
        <v>0</v>
      </c>
      <c r="BH25" s="30">
        <v>0</v>
      </c>
      <c r="BI25" s="30">
        <v>0.01</v>
      </c>
      <c r="BJ25" s="30">
        <v>0</v>
      </c>
      <c r="BK25" s="30">
        <v>0.9</v>
      </c>
      <c r="BL25" s="30">
        <v>0</v>
      </c>
      <c r="BM25" s="30">
        <v>0.36</v>
      </c>
      <c r="BN25" s="30">
        <v>0.03</v>
      </c>
      <c r="BO25" s="30">
        <v>0.06</v>
      </c>
      <c r="BP25" s="30">
        <v>0</v>
      </c>
      <c r="BQ25" s="30">
        <v>0</v>
      </c>
      <c r="BR25" s="30">
        <v>0.02</v>
      </c>
      <c r="BS25" s="30">
        <v>2.61</v>
      </c>
      <c r="BT25" s="30">
        <v>0.01</v>
      </c>
      <c r="BU25" s="30">
        <v>0</v>
      </c>
      <c r="BV25" s="30">
        <v>5.54</v>
      </c>
      <c r="BW25" s="30">
        <v>0.08</v>
      </c>
      <c r="BX25" s="30">
        <v>0</v>
      </c>
      <c r="BY25" s="30">
        <v>0</v>
      </c>
      <c r="BZ25" s="30">
        <v>0</v>
      </c>
      <c r="CA25" s="30">
        <v>0</v>
      </c>
      <c r="CB25" s="30">
        <v>659.11</v>
      </c>
      <c r="CC25" s="29">
        <f>SUM($CC$17:$CC$24)</f>
        <v>93.990000000000009</v>
      </c>
      <c r="CD25" s="27">
        <f>$I$25/$I$49*100</f>
        <v>26.513634262825452</v>
      </c>
      <c r="CE25" s="27">
        <v>194.68</v>
      </c>
      <c r="CG25" s="27">
        <v>122.73</v>
      </c>
      <c r="CH25" s="27">
        <v>73.55</v>
      </c>
      <c r="CI25" s="27">
        <v>98.14</v>
      </c>
      <c r="CJ25" s="27">
        <v>8474.85</v>
      </c>
      <c r="CK25" s="27">
        <v>4336.9799999999996</v>
      </c>
      <c r="CL25" s="27">
        <v>6405.91</v>
      </c>
      <c r="CM25" s="27">
        <v>132.44</v>
      </c>
      <c r="CN25" s="27">
        <v>85.46</v>
      </c>
      <c r="CO25" s="27">
        <v>108.98</v>
      </c>
      <c r="CP25" s="27">
        <v>1.8</v>
      </c>
      <c r="CQ25" s="27">
        <v>2.35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19" customFormat="1">
      <c r="A27" s="19" t="str">
        <f>"13"</f>
        <v>13</v>
      </c>
      <c r="B27" s="20" t="s">
        <v>107</v>
      </c>
      <c r="C27" s="21" t="str">
        <f>"160"</f>
        <v>160</v>
      </c>
      <c r="D27" s="21">
        <v>0.64</v>
      </c>
      <c r="E27" s="21">
        <v>0</v>
      </c>
      <c r="F27" s="21">
        <v>0.64</v>
      </c>
      <c r="G27" s="21">
        <v>0.64</v>
      </c>
      <c r="H27" s="21">
        <v>18.559999999999999</v>
      </c>
      <c r="I27" s="21">
        <v>77.888000000000005</v>
      </c>
      <c r="J27" s="22">
        <v>0.16</v>
      </c>
      <c r="K27" s="22">
        <v>0</v>
      </c>
      <c r="L27" s="22">
        <v>0</v>
      </c>
      <c r="M27" s="22">
        <v>0</v>
      </c>
      <c r="N27" s="22">
        <v>14.4</v>
      </c>
      <c r="O27" s="22">
        <v>1.28</v>
      </c>
      <c r="P27" s="22">
        <v>2.88</v>
      </c>
      <c r="Q27" s="22">
        <v>0</v>
      </c>
      <c r="R27" s="22">
        <v>0</v>
      </c>
      <c r="S27" s="22">
        <v>1.28</v>
      </c>
      <c r="T27" s="22">
        <v>0.8</v>
      </c>
      <c r="U27" s="22">
        <v>41.6</v>
      </c>
      <c r="V27" s="22">
        <v>444.8</v>
      </c>
      <c r="W27" s="22">
        <v>25.6</v>
      </c>
      <c r="X27" s="22">
        <v>14.4</v>
      </c>
      <c r="Y27" s="22">
        <v>17.600000000000001</v>
      </c>
      <c r="Z27" s="22">
        <v>3.52</v>
      </c>
      <c r="AA27" s="22">
        <v>0</v>
      </c>
      <c r="AB27" s="22">
        <v>48</v>
      </c>
      <c r="AC27" s="22">
        <v>8</v>
      </c>
      <c r="AD27" s="22">
        <v>0.32</v>
      </c>
      <c r="AE27" s="22">
        <v>0.05</v>
      </c>
      <c r="AF27" s="22">
        <v>0.03</v>
      </c>
      <c r="AG27" s="22">
        <v>0.48</v>
      </c>
      <c r="AH27" s="22">
        <v>0.64</v>
      </c>
      <c r="AI27" s="22">
        <v>16</v>
      </c>
      <c r="AJ27" s="22">
        <v>0</v>
      </c>
      <c r="AK27" s="22">
        <v>19.2</v>
      </c>
      <c r="AL27" s="22">
        <v>20.8</v>
      </c>
      <c r="AM27" s="22">
        <v>30.4</v>
      </c>
      <c r="AN27" s="22">
        <v>28.8</v>
      </c>
      <c r="AO27" s="22">
        <v>4.8</v>
      </c>
      <c r="AP27" s="22">
        <v>17.600000000000001</v>
      </c>
      <c r="AQ27" s="22">
        <v>4.8</v>
      </c>
      <c r="AR27" s="22">
        <v>14.4</v>
      </c>
      <c r="AS27" s="22">
        <v>27.2</v>
      </c>
      <c r="AT27" s="22">
        <v>16</v>
      </c>
      <c r="AU27" s="22">
        <v>124.8</v>
      </c>
      <c r="AV27" s="22">
        <v>11.2</v>
      </c>
      <c r="AW27" s="22">
        <v>22.4</v>
      </c>
      <c r="AX27" s="22">
        <v>67.2</v>
      </c>
      <c r="AY27" s="22">
        <v>0</v>
      </c>
      <c r="AZ27" s="22">
        <v>20.8</v>
      </c>
      <c r="BA27" s="22">
        <v>25.6</v>
      </c>
      <c r="BB27" s="22">
        <v>9.6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138.08000000000001</v>
      </c>
      <c r="CC27" s="21">
        <v>28.8</v>
      </c>
      <c r="CE27" s="19">
        <v>8</v>
      </c>
      <c r="CG27" s="19">
        <v>3</v>
      </c>
      <c r="CH27" s="19">
        <v>3</v>
      </c>
      <c r="CI27" s="19">
        <v>3</v>
      </c>
      <c r="CJ27" s="19">
        <v>225</v>
      </c>
      <c r="CK27" s="19">
        <v>225</v>
      </c>
      <c r="CL27" s="19">
        <v>225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24</v>
      </c>
    </row>
    <row r="28" spans="1:96" s="27" customFormat="1" ht="11.4">
      <c r="B28" s="28" t="s">
        <v>108</v>
      </c>
      <c r="C28" s="29"/>
      <c r="D28" s="29">
        <v>0.64</v>
      </c>
      <c r="E28" s="29">
        <v>0</v>
      </c>
      <c r="F28" s="29">
        <v>0.64</v>
      </c>
      <c r="G28" s="29">
        <v>0.64</v>
      </c>
      <c r="H28" s="29">
        <v>18.559999999999999</v>
      </c>
      <c r="I28" s="29">
        <v>77.89</v>
      </c>
      <c r="J28" s="30">
        <v>0.16</v>
      </c>
      <c r="K28" s="30">
        <v>0</v>
      </c>
      <c r="L28" s="30">
        <v>0</v>
      </c>
      <c r="M28" s="30">
        <v>0</v>
      </c>
      <c r="N28" s="30">
        <v>14.4</v>
      </c>
      <c r="O28" s="30">
        <v>1.28</v>
      </c>
      <c r="P28" s="30">
        <v>2.88</v>
      </c>
      <c r="Q28" s="30">
        <v>0</v>
      </c>
      <c r="R28" s="30">
        <v>0</v>
      </c>
      <c r="S28" s="30">
        <v>1.28</v>
      </c>
      <c r="T28" s="30">
        <v>0.8</v>
      </c>
      <c r="U28" s="30">
        <v>41.6</v>
      </c>
      <c r="V28" s="30">
        <v>444.8</v>
      </c>
      <c r="W28" s="30">
        <v>25.6</v>
      </c>
      <c r="X28" s="30">
        <v>14.4</v>
      </c>
      <c r="Y28" s="30">
        <v>17.600000000000001</v>
      </c>
      <c r="Z28" s="30">
        <v>3.52</v>
      </c>
      <c r="AA28" s="30">
        <v>0</v>
      </c>
      <c r="AB28" s="30">
        <v>48</v>
      </c>
      <c r="AC28" s="30">
        <v>8</v>
      </c>
      <c r="AD28" s="30">
        <v>0.32</v>
      </c>
      <c r="AE28" s="30">
        <v>0.05</v>
      </c>
      <c r="AF28" s="30">
        <v>0.03</v>
      </c>
      <c r="AG28" s="30">
        <v>0.48</v>
      </c>
      <c r="AH28" s="30">
        <v>0.64</v>
      </c>
      <c r="AI28" s="30">
        <v>16</v>
      </c>
      <c r="AJ28" s="30">
        <v>0</v>
      </c>
      <c r="AK28" s="30">
        <v>19.2</v>
      </c>
      <c r="AL28" s="30">
        <v>20.8</v>
      </c>
      <c r="AM28" s="30">
        <v>30.4</v>
      </c>
      <c r="AN28" s="30">
        <v>28.8</v>
      </c>
      <c r="AO28" s="30">
        <v>4.8</v>
      </c>
      <c r="AP28" s="30">
        <v>17.600000000000001</v>
      </c>
      <c r="AQ28" s="30">
        <v>4.8</v>
      </c>
      <c r="AR28" s="30">
        <v>14.4</v>
      </c>
      <c r="AS28" s="30">
        <v>27.2</v>
      </c>
      <c r="AT28" s="30">
        <v>16</v>
      </c>
      <c r="AU28" s="30">
        <v>124.8</v>
      </c>
      <c r="AV28" s="30">
        <v>11.2</v>
      </c>
      <c r="AW28" s="30">
        <v>22.4</v>
      </c>
      <c r="AX28" s="30">
        <v>67.2</v>
      </c>
      <c r="AY28" s="30">
        <v>0</v>
      </c>
      <c r="AZ28" s="30">
        <v>20.8</v>
      </c>
      <c r="BA28" s="30">
        <v>25.6</v>
      </c>
      <c r="BB28" s="30">
        <v>9.6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138.08000000000001</v>
      </c>
      <c r="CC28" s="29">
        <f>SUM($CC$26:$CC$27)</f>
        <v>28.8</v>
      </c>
      <c r="CD28" s="27">
        <f>$I$28/$I$49*100</f>
        <v>2.3999383762132185</v>
      </c>
      <c r="CE28" s="27">
        <v>8</v>
      </c>
      <c r="CG28" s="27">
        <v>3</v>
      </c>
      <c r="CH28" s="27">
        <v>3</v>
      </c>
      <c r="CI28" s="27">
        <v>3</v>
      </c>
      <c r="CJ28" s="27">
        <v>225</v>
      </c>
      <c r="CK28" s="27">
        <v>225</v>
      </c>
      <c r="CL28" s="27">
        <v>225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5" customFormat="1" ht="11.4">
      <c r="A29" s="85" t="s">
        <v>150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92</v>
      </c>
      <c r="C31" s="25" t="str">
        <f>"220"</f>
        <v>220</v>
      </c>
      <c r="D31" s="25">
        <v>7.02</v>
      </c>
      <c r="E31" s="25">
        <v>2.6</v>
      </c>
      <c r="F31" s="25">
        <v>8.15</v>
      </c>
      <c r="G31" s="25">
        <v>2.46</v>
      </c>
      <c r="H31" s="25">
        <v>32.08</v>
      </c>
      <c r="I31" s="25">
        <v>226.16624579999996</v>
      </c>
      <c r="J31" s="26">
        <v>4.9000000000000004</v>
      </c>
      <c r="K31" s="26">
        <v>0.12</v>
      </c>
      <c r="L31" s="26">
        <v>0</v>
      </c>
      <c r="M31" s="26">
        <v>0</v>
      </c>
      <c r="N31" s="26">
        <v>8.26</v>
      </c>
      <c r="O31" s="26">
        <v>21.66</v>
      </c>
      <c r="P31" s="26">
        <v>2.16</v>
      </c>
      <c r="Q31" s="26">
        <v>0</v>
      </c>
      <c r="R31" s="26">
        <v>0</v>
      </c>
      <c r="S31" s="26">
        <v>0.09</v>
      </c>
      <c r="T31" s="26">
        <v>2.25</v>
      </c>
      <c r="U31" s="26">
        <v>393.44</v>
      </c>
      <c r="V31" s="26">
        <v>229.7</v>
      </c>
      <c r="W31" s="26">
        <v>115.18</v>
      </c>
      <c r="X31" s="26">
        <v>55.33</v>
      </c>
      <c r="Y31" s="26">
        <v>183.92</v>
      </c>
      <c r="Z31" s="26">
        <v>1.36</v>
      </c>
      <c r="AA31" s="26">
        <v>23.76</v>
      </c>
      <c r="AB31" s="26">
        <v>20.239999999999998</v>
      </c>
      <c r="AC31" s="26">
        <v>44.11</v>
      </c>
      <c r="AD31" s="26">
        <v>0.69</v>
      </c>
      <c r="AE31" s="26">
        <v>0.15</v>
      </c>
      <c r="AF31" s="26">
        <v>0.14000000000000001</v>
      </c>
      <c r="AG31" s="26">
        <v>0.39</v>
      </c>
      <c r="AH31" s="26">
        <v>2.54</v>
      </c>
      <c r="AI31" s="26">
        <v>0.46</v>
      </c>
      <c r="AJ31" s="26">
        <v>0</v>
      </c>
      <c r="AK31" s="26">
        <v>345.46</v>
      </c>
      <c r="AL31" s="26">
        <v>283.45</v>
      </c>
      <c r="AM31" s="26">
        <v>468.61</v>
      </c>
      <c r="AN31" s="26">
        <v>342.31</v>
      </c>
      <c r="AO31" s="26">
        <v>107.5</v>
      </c>
      <c r="AP31" s="26">
        <v>251.42</v>
      </c>
      <c r="AQ31" s="26">
        <v>110.38</v>
      </c>
      <c r="AR31" s="26">
        <v>322.83999999999997</v>
      </c>
      <c r="AS31" s="26">
        <v>182.77</v>
      </c>
      <c r="AT31" s="26">
        <v>275.31</v>
      </c>
      <c r="AU31" s="26">
        <v>343.92</v>
      </c>
      <c r="AV31" s="26">
        <v>92.64</v>
      </c>
      <c r="AW31" s="26">
        <v>380.55</v>
      </c>
      <c r="AX31" s="26">
        <v>732.46</v>
      </c>
      <c r="AY31" s="26">
        <v>0</v>
      </c>
      <c r="AZ31" s="26">
        <v>241.09</v>
      </c>
      <c r="BA31" s="26">
        <v>194.12</v>
      </c>
      <c r="BB31" s="26">
        <v>319.27999999999997</v>
      </c>
      <c r="BC31" s="26">
        <v>127</v>
      </c>
      <c r="BD31" s="26">
        <v>0.13</v>
      </c>
      <c r="BE31" s="26">
        <v>0.06</v>
      </c>
      <c r="BF31" s="26">
        <v>0.03</v>
      </c>
      <c r="BG31" s="26">
        <v>7.0000000000000007E-2</v>
      </c>
      <c r="BH31" s="26">
        <v>0.08</v>
      </c>
      <c r="BI31" s="26">
        <v>0.39</v>
      </c>
      <c r="BJ31" s="26">
        <v>0</v>
      </c>
      <c r="BK31" s="26">
        <v>1.53</v>
      </c>
      <c r="BL31" s="26">
        <v>0</v>
      </c>
      <c r="BM31" s="26">
        <v>0.35</v>
      </c>
      <c r="BN31" s="26">
        <v>0</v>
      </c>
      <c r="BO31" s="26">
        <v>0</v>
      </c>
      <c r="BP31" s="26">
        <v>0</v>
      </c>
      <c r="BQ31" s="26">
        <v>7.0000000000000007E-2</v>
      </c>
      <c r="BR31" s="26">
        <v>0.11</v>
      </c>
      <c r="BS31" s="26">
        <v>1.62</v>
      </c>
      <c r="BT31" s="26">
        <v>0</v>
      </c>
      <c r="BU31" s="26">
        <v>0</v>
      </c>
      <c r="BV31" s="26">
        <v>0.95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193.93</v>
      </c>
      <c r="CC31" s="25">
        <v>24.37</v>
      </c>
      <c r="CE31" s="23">
        <v>27.13</v>
      </c>
      <c r="CG31" s="23">
        <v>39.049999999999997</v>
      </c>
      <c r="CH31" s="23">
        <v>17.34</v>
      </c>
      <c r="CI31" s="23">
        <v>28.19</v>
      </c>
      <c r="CJ31" s="23">
        <v>1718.66</v>
      </c>
      <c r="CK31" s="23">
        <v>779.59</v>
      </c>
      <c r="CL31" s="23">
        <v>1249.1300000000001</v>
      </c>
      <c r="CM31" s="23">
        <v>33.79</v>
      </c>
      <c r="CN31" s="23">
        <v>17.55</v>
      </c>
      <c r="CO31" s="23">
        <v>25.67</v>
      </c>
      <c r="CP31" s="23">
        <v>4.4000000000000004</v>
      </c>
      <c r="CQ31" s="23">
        <v>0.88</v>
      </c>
      <c r="CR31" s="23">
        <v>14.77</v>
      </c>
    </row>
    <row r="32" spans="1:96" s="23" customFormat="1">
      <c r="A32" s="23" t="str">
        <f>"8/5"</f>
        <v>8/5</v>
      </c>
      <c r="B32" s="24" t="s">
        <v>93</v>
      </c>
      <c r="C32" s="25" t="str">
        <f>"100"</f>
        <v>100</v>
      </c>
      <c r="D32" s="25">
        <v>16.899999999999999</v>
      </c>
      <c r="E32" s="25">
        <v>16.21</v>
      </c>
      <c r="F32" s="25">
        <v>9.6</v>
      </c>
      <c r="G32" s="25">
        <v>1.01</v>
      </c>
      <c r="H32" s="25">
        <v>13.43</v>
      </c>
      <c r="I32" s="25">
        <v>209.25449750000001</v>
      </c>
      <c r="J32" s="26">
        <v>5.22</v>
      </c>
      <c r="K32" s="26">
        <v>0.65</v>
      </c>
      <c r="L32" s="26">
        <v>0</v>
      </c>
      <c r="M32" s="26">
        <v>0</v>
      </c>
      <c r="N32" s="26">
        <v>8.98</v>
      </c>
      <c r="O32" s="26">
        <v>4.2300000000000004</v>
      </c>
      <c r="P32" s="26">
        <v>0.22</v>
      </c>
      <c r="Q32" s="26">
        <v>0</v>
      </c>
      <c r="R32" s="26">
        <v>0</v>
      </c>
      <c r="S32" s="26">
        <v>1.1200000000000001</v>
      </c>
      <c r="T32" s="26">
        <v>1.51</v>
      </c>
      <c r="U32" s="26">
        <v>213.92</v>
      </c>
      <c r="V32" s="26">
        <v>107.69</v>
      </c>
      <c r="W32" s="26">
        <v>142.36000000000001</v>
      </c>
      <c r="X32" s="26">
        <v>20.79</v>
      </c>
      <c r="Y32" s="26">
        <v>184.64</v>
      </c>
      <c r="Z32" s="26">
        <v>0.51</v>
      </c>
      <c r="AA32" s="26">
        <v>55.1</v>
      </c>
      <c r="AB32" s="26">
        <v>27.72</v>
      </c>
      <c r="AC32" s="26">
        <v>63.14</v>
      </c>
      <c r="AD32" s="26">
        <v>0.75</v>
      </c>
      <c r="AE32" s="26">
        <v>0.04</v>
      </c>
      <c r="AF32" s="26">
        <v>0.23</v>
      </c>
      <c r="AG32" s="26">
        <v>0.41</v>
      </c>
      <c r="AH32" s="26">
        <v>3.94</v>
      </c>
      <c r="AI32" s="26">
        <v>0.23</v>
      </c>
      <c r="AJ32" s="26">
        <v>0</v>
      </c>
      <c r="AK32" s="26">
        <v>811.67</v>
      </c>
      <c r="AL32" s="26">
        <v>668.39</v>
      </c>
      <c r="AM32" s="26">
        <v>1243.05</v>
      </c>
      <c r="AN32" s="26">
        <v>962.82</v>
      </c>
      <c r="AO32" s="26">
        <v>371.08</v>
      </c>
      <c r="AP32" s="26">
        <v>626.17999999999995</v>
      </c>
      <c r="AQ32" s="26">
        <v>204.16</v>
      </c>
      <c r="AR32" s="26">
        <v>739.37</v>
      </c>
      <c r="AS32" s="26">
        <v>69.88</v>
      </c>
      <c r="AT32" s="26">
        <v>79.510000000000005</v>
      </c>
      <c r="AU32" s="26">
        <v>106.34</v>
      </c>
      <c r="AV32" s="26">
        <v>430.21</v>
      </c>
      <c r="AW32" s="26">
        <v>57.08</v>
      </c>
      <c r="AX32" s="26">
        <v>327.86</v>
      </c>
      <c r="AY32" s="26">
        <v>0.53</v>
      </c>
      <c r="AZ32" s="26">
        <v>95.59</v>
      </c>
      <c r="BA32" s="26">
        <v>84.75</v>
      </c>
      <c r="BB32" s="26">
        <v>812.79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0.06</v>
      </c>
      <c r="BL32" s="26">
        <v>0</v>
      </c>
      <c r="BM32" s="26">
        <v>0.04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0.23</v>
      </c>
      <c r="BT32" s="26">
        <v>0</v>
      </c>
      <c r="BU32" s="26">
        <v>0</v>
      </c>
      <c r="BV32" s="26">
        <v>0.56000000000000005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73.81</v>
      </c>
      <c r="CC32" s="25">
        <v>48.52</v>
      </c>
      <c r="CE32" s="23">
        <v>59.72</v>
      </c>
      <c r="CG32" s="23">
        <v>28.18</v>
      </c>
      <c r="CH32" s="23">
        <v>17.36</v>
      </c>
      <c r="CI32" s="23">
        <v>22.77</v>
      </c>
      <c r="CJ32" s="23">
        <v>774.05</v>
      </c>
      <c r="CK32" s="23">
        <v>556.73</v>
      </c>
      <c r="CL32" s="23">
        <v>665.39</v>
      </c>
      <c r="CM32" s="23">
        <v>16.97</v>
      </c>
      <c r="CN32" s="23">
        <v>12.45</v>
      </c>
      <c r="CO32" s="23">
        <v>14.71</v>
      </c>
      <c r="CP32" s="23">
        <v>6.5</v>
      </c>
      <c r="CQ32" s="23">
        <v>0.5</v>
      </c>
      <c r="CR32" s="23">
        <v>29.4</v>
      </c>
    </row>
    <row r="33" spans="1:96" s="23" customFormat="1">
      <c r="A33" s="23" t="str">
        <f>"-"</f>
        <v>-</v>
      </c>
      <c r="B33" s="24" t="s">
        <v>94</v>
      </c>
      <c r="C33" s="25" t="str">
        <f>"20"</f>
        <v>20</v>
      </c>
      <c r="D33" s="25">
        <v>1.44</v>
      </c>
      <c r="E33" s="25">
        <v>1.44</v>
      </c>
      <c r="F33" s="25">
        <v>1.7</v>
      </c>
      <c r="G33" s="25">
        <v>0</v>
      </c>
      <c r="H33" s="25">
        <v>11.1</v>
      </c>
      <c r="I33" s="25">
        <v>63.48</v>
      </c>
      <c r="J33" s="26">
        <v>1.04</v>
      </c>
      <c r="K33" s="26">
        <v>0</v>
      </c>
      <c r="L33" s="26">
        <v>0</v>
      </c>
      <c r="M33" s="26">
        <v>0</v>
      </c>
      <c r="N33" s="26">
        <v>11.1</v>
      </c>
      <c r="O33" s="26">
        <v>0</v>
      </c>
      <c r="P33" s="26">
        <v>0</v>
      </c>
      <c r="Q33" s="26">
        <v>0</v>
      </c>
      <c r="R33" s="26">
        <v>0</v>
      </c>
      <c r="S33" s="26">
        <v>0.08</v>
      </c>
      <c r="T33" s="26">
        <v>0.36</v>
      </c>
      <c r="U33" s="26">
        <v>26</v>
      </c>
      <c r="V33" s="26">
        <v>73</v>
      </c>
      <c r="W33" s="26">
        <v>61.4</v>
      </c>
      <c r="X33" s="26">
        <v>6.8</v>
      </c>
      <c r="Y33" s="26">
        <v>43.8</v>
      </c>
      <c r="Z33" s="26">
        <v>0.04</v>
      </c>
      <c r="AA33" s="26">
        <v>8.4</v>
      </c>
      <c r="AB33" s="26">
        <v>6</v>
      </c>
      <c r="AC33" s="26">
        <v>9.4</v>
      </c>
      <c r="AD33" s="26">
        <v>0.04</v>
      </c>
      <c r="AE33" s="26">
        <v>0.01</v>
      </c>
      <c r="AF33" s="26">
        <v>0.08</v>
      </c>
      <c r="AG33" s="26">
        <v>0.04</v>
      </c>
      <c r="AH33" s="26">
        <v>0.36</v>
      </c>
      <c r="AI33" s="26">
        <v>0.2</v>
      </c>
      <c r="AJ33" s="26">
        <v>0</v>
      </c>
      <c r="AK33" s="26">
        <v>90.6</v>
      </c>
      <c r="AL33" s="26">
        <v>83.6</v>
      </c>
      <c r="AM33" s="26">
        <v>107.6</v>
      </c>
      <c r="AN33" s="26">
        <v>108</v>
      </c>
      <c r="AO33" s="26">
        <v>33</v>
      </c>
      <c r="AP33" s="26">
        <v>60.8</v>
      </c>
      <c r="AQ33" s="26">
        <v>19</v>
      </c>
      <c r="AR33" s="26">
        <v>64</v>
      </c>
      <c r="AS33" s="26">
        <v>47.2</v>
      </c>
      <c r="AT33" s="26">
        <v>48</v>
      </c>
      <c r="AU33" s="26">
        <v>106</v>
      </c>
      <c r="AV33" s="26">
        <v>34</v>
      </c>
      <c r="AW33" s="26">
        <v>28</v>
      </c>
      <c r="AX33" s="26">
        <v>318.2</v>
      </c>
      <c r="AY33" s="26">
        <v>0</v>
      </c>
      <c r="AZ33" s="26">
        <v>156</v>
      </c>
      <c r="BA33" s="26">
        <v>83.6</v>
      </c>
      <c r="BB33" s="26">
        <v>67.599999999999994</v>
      </c>
      <c r="BC33" s="26">
        <v>13.8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0.49</v>
      </c>
      <c r="BT33" s="26">
        <v>0</v>
      </c>
      <c r="BU33" s="26">
        <v>0</v>
      </c>
      <c r="BV33" s="26">
        <v>0.04</v>
      </c>
      <c r="BW33" s="26">
        <v>0.01</v>
      </c>
      <c r="BX33" s="26">
        <v>0.02</v>
      </c>
      <c r="BY33" s="26">
        <v>0</v>
      </c>
      <c r="BZ33" s="26">
        <v>0</v>
      </c>
      <c r="CA33" s="26">
        <v>0</v>
      </c>
      <c r="CB33" s="26">
        <v>5.32</v>
      </c>
      <c r="CC33" s="25">
        <v>6.16</v>
      </c>
      <c r="CE33" s="23">
        <v>9.4</v>
      </c>
      <c r="CG33" s="23">
        <v>1.4</v>
      </c>
      <c r="CH33" s="23">
        <v>1.4</v>
      </c>
      <c r="CI33" s="23">
        <v>1.4</v>
      </c>
      <c r="CJ33" s="23">
        <v>692</v>
      </c>
      <c r="CK33" s="23">
        <v>166</v>
      </c>
      <c r="CL33" s="23">
        <v>429</v>
      </c>
      <c r="CM33" s="23">
        <v>0.6</v>
      </c>
      <c r="CN33" s="23">
        <v>0.6</v>
      </c>
      <c r="CO33" s="23">
        <v>0.6</v>
      </c>
      <c r="CP33" s="23">
        <v>0</v>
      </c>
      <c r="CQ33" s="23">
        <v>0</v>
      </c>
      <c r="CR33" s="23">
        <v>5.13</v>
      </c>
    </row>
    <row r="34" spans="1:96" s="23" customFormat="1">
      <c r="A34" s="23" t="str">
        <f>"2"</f>
        <v>2</v>
      </c>
      <c r="B34" s="24" t="s">
        <v>95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2.88</v>
      </c>
      <c r="CE34" s="23">
        <v>0</v>
      </c>
      <c r="CG34" s="23">
        <v>0</v>
      </c>
      <c r="CH34" s="23">
        <v>0</v>
      </c>
      <c r="CI34" s="23">
        <v>0</v>
      </c>
      <c r="CJ34" s="23">
        <v>401.08</v>
      </c>
      <c r="CK34" s="23">
        <v>154.52000000000001</v>
      </c>
      <c r="CL34" s="23">
        <v>277.8</v>
      </c>
      <c r="CM34" s="23">
        <v>3.21</v>
      </c>
      <c r="CN34" s="23">
        <v>3.21</v>
      </c>
      <c r="CO34" s="23">
        <v>3.21</v>
      </c>
      <c r="CP34" s="23">
        <v>0</v>
      </c>
      <c r="CQ34" s="23">
        <v>0</v>
      </c>
      <c r="CR34" s="23">
        <v>2.4</v>
      </c>
    </row>
    <row r="35" spans="1:96" s="19" customFormat="1">
      <c r="A35" s="19" t="str">
        <f>"27/10"</f>
        <v>27/10</v>
      </c>
      <c r="B35" s="20" t="s">
        <v>96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110</v>
      </c>
      <c r="C36" s="29"/>
      <c r="D36" s="29">
        <v>28.1</v>
      </c>
      <c r="E36" s="29">
        <v>20.25</v>
      </c>
      <c r="F36" s="29">
        <v>19.73</v>
      </c>
      <c r="G36" s="29">
        <v>3.75</v>
      </c>
      <c r="H36" s="29">
        <v>81.31</v>
      </c>
      <c r="I36" s="29">
        <v>611.55999999999995</v>
      </c>
      <c r="J36" s="30">
        <v>11.17</v>
      </c>
      <c r="K36" s="30">
        <v>0.77</v>
      </c>
      <c r="L36" s="30">
        <v>0</v>
      </c>
      <c r="M36" s="30">
        <v>0</v>
      </c>
      <c r="N36" s="30">
        <v>34.659999999999997</v>
      </c>
      <c r="O36" s="30">
        <v>44.13</v>
      </c>
      <c r="P36" s="30">
        <v>2.52</v>
      </c>
      <c r="Q36" s="30">
        <v>0</v>
      </c>
      <c r="R36" s="30">
        <v>0</v>
      </c>
      <c r="S36" s="30">
        <v>1.29</v>
      </c>
      <c r="T36" s="30">
        <v>4.87</v>
      </c>
      <c r="U36" s="30">
        <v>633.41999999999996</v>
      </c>
      <c r="V36" s="30">
        <v>410.56</v>
      </c>
      <c r="W36" s="30">
        <v>319.11</v>
      </c>
      <c r="X36" s="30">
        <v>82.92</v>
      </c>
      <c r="Y36" s="30">
        <v>412.35</v>
      </c>
      <c r="Z36" s="30">
        <v>1.93</v>
      </c>
      <c r="AA36" s="30">
        <v>87.26</v>
      </c>
      <c r="AB36" s="30">
        <v>53.96</v>
      </c>
      <c r="AC36" s="30">
        <v>116.65</v>
      </c>
      <c r="AD36" s="30">
        <v>1.48</v>
      </c>
      <c r="AE36" s="30">
        <v>0.21</v>
      </c>
      <c r="AF36" s="30">
        <v>0.45</v>
      </c>
      <c r="AG36" s="30">
        <v>0.84</v>
      </c>
      <c r="AH36" s="30">
        <v>6.84</v>
      </c>
      <c r="AI36" s="30">
        <v>0.89</v>
      </c>
      <c r="AJ36" s="30">
        <v>0</v>
      </c>
      <c r="AK36" s="30">
        <v>1375.45</v>
      </c>
      <c r="AL36" s="30">
        <v>1168.3800000000001</v>
      </c>
      <c r="AM36" s="30">
        <v>2022.84</v>
      </c>
      <c r="AN36" s="30">
        <v>1480.64</v>
      </c>
      <c r="AO36" s="30">
        <v>551.61</v>
      </c>
      <c r="AP36" s="30">
        <v>1018.44</v>
      </c>
      <c r="AQ36" s="30">
        <v>363.82</v>
      </c>
      <c r="AR36" s="30">
        <v>1270.97</v>
      </c>
      <c r="AS36" s="30">
        <v>389.64</v>
      </c>
      <c r="AT36" s="30">
        <v>528.1</v>
      </c>
      <c r="AU36" s="30">
        <v>659.62</v>
      </c>
      <c r="AV36" s="30">
        <v>611.13</v>
      </c>
      <c r="AW36" s="30">
        <v>561.67999999999995</v>
      </c>
      <c r="AX36" s="30">
        <v>2181.71</v>
      </c>
      <c r="AY36" s="30">
        <v>0.53</v>
      </c>
      <c r="AZ36" s="30">
        <v>754.37</v>
      </c>
      <c r="BA36" s="30">
        <v>476.27</v>
      </c>
      <c r="BB36" s="30">
        <v>1275.19</v>
      </c>
      <c r="BC36" s="30">
        <v>290.43</v>
      </c>
      <c r="BD36" s="30">
        <v>0.13</v>
      </c>
      <c r="BE36" s="30">
        <v>0.06</v>
      </c>
      <c r="BF36" s="30">
        <v>0.03</v>
      </c>
      <c r="BG36" s="30">
        <v>7.0000000000000007E-2</v>
      </c>
      <c r="BH36" s="30">
        <v>0.08</v>
      </c>
      <c r="BI36" s="30">
        <v>0.39</v>
      </c>
      <c r="BJ36" s="30">
        <v>0</v>
      </c>
      <c r="BK36" s="30">
        <v>1.62</v>
      </c>
      <c r="BL36" s="30">
        <v>0</v>
      </c>
      <c r="BM36" s="30">
        <v>0.39</v>
      </c>
      <c r="BN36" s="30">
        <v>0</v>
      </c>
      <c r="BO36" s="30">
        <v>0.01</v>
      </c>
      <c r="BP36" s="30">
        <v>0</v>
      </c>
      <c r="BQ36" s="30">
        <v>7.0000000000000007E-2</v>
      </c>
      <c r="BR36" s="30">
        <v>0.12</v>
      </c>
      <c r="BS36" s="30">
        <v>2.36</v>
      </c>
      <c r="BT36" s="30">
        <v>0</v>
      </c>
      <c r="BU36" s="30">
        <v>0</v>
      </c>
      <c r="BV36" s="30">
        <v>1.66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488.74</v>
      </c>
      <c r="CC36" s="29">
        <f>SUM($CC$30:$CC$35)</f>
        <v>83.08</v>
      </c>
      <c r="CD36" s="27">
        <f>$I$36/$I$49*100</f>
        <v>18.84332152210753</v>
      </c>
      <c r="CE36" s="27">
        <v>96.25</v>
      </c>
      <c r="CG36" s="27">
        <v>69.22</v>
      </c>
      <c r="CH36" s="27">
        <v>36.700000000000003</v>
      </c>
      <c r="CI36" s="27">
        <v>52.96</v>
      </c>
      <c r="CJ36" s="27">
        <v>3645.78</v>
      </c>
      <c r="CK36" s="27">
        <v>1681.44</v>
      </c>
      <c r="CL36" s="27">
        <v>2663.61</v>
      </c>
      <c r="CM36" s="27">
        <v>61.12</v>
      </c>
      <c r="CN36" s="27">
        <v>37.65</v>
      </c>
      <c r="CO36" s="27">
        <v>49.38</v>
      </c>
      <c r="CP36" s="27">
        <v>16.899999999999999</v>
      </c>
      <c r="CQ36" s="27">
        <v>1.38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 ht="36">
      <c r="A38" s="23" t="str">
        <f>"5/1"</f>
        <v>5/1</v>
      </c>
      <c r="B38" s="24" t="s">
        <v>99</v>
      </c>
      <c r="C38" s="25" t="str">
        <f>"100"</f>
        <v>100</v>
      </c>
      <c r="D38" s="25">
        <v>1.64</v>
      </c>
      <c r="E38" s="25">
        <v>0</v>
      </c>
      <c r="F38" s="25">
        <v>6.02</v>
      </c>
      <c r="G38" s="25">
        <v>6.02</v>
      </c>
      <c r="H38" s="25">
        <v>10</v>
      </c>
      <c r="I38" s="25">
        <v>96.913865999999999</v>
      </c>
      <c r="J38" s="26">
        <v>0.75</v>
      </c>
      <c r="K38" s="26">
        <v>3.9</v>
      </c>
      <c r="L38" s="26">
        <v>0</v>
      </c>
      <c r="M38" s="26">
        <v>0</v>
      </c>
      <c r="N38" s="26">
        <v>6.85</v>
      </c>
      <c r="O38" s="26">
        <v>1.53</v>
      </c>
      <c r="P38" s="26">
        <v>1.62</v>
      </c>
      <c r="Q38" s="26">
        <v>0</v>
      </c>
      <c r="R38" s="26">
        <v>0</v>
      </c>
      <c r="S38" s="26">
        <v>0.21</v>
      </c>
      <c r="T38" s="26">
        <v>1.25</v>
      </c>
      <c r="U38" s="26">
        <v>198.65</v>
      </c>
      <c r="V38" s="26">
        <v>212.06</v>
      </c>
      <c r="W38" s="26">
        <v>36.01</v>
      </c>
      <c r="X38" s="26">
        <v>11.73</v>
      </c>
      <c r="Y38" s="26">
        <v>25.12</v>
      </c>
      <c r="Z38" s="26">
        <v>0.48</v>
      </c>
      <c r="AA38" s="26">
        <v>0</v>
      </c>
      <c r="AB38" s="26">
        <v>13.33</v>
      </c>
      <c r="AC38" s="26">
        <v>2.04</v>
      </c>
      <c r="AD38" s="26">
        <v>2.72</v>
      </c>
      <c r="AE38" s="26">
        <v>0.02</v>
      </c>
      <c r="AF38" s="26">
        <v>0.03</v>
      </c>
      <c r="AG38" s="26">
        <v>0.48</v>
      </c>
      <c r="AH38" s="26">
        <v>0.65</v>
      </c>
      <c r="AI38" s="26">
        <v>30.67</v>
      </c>
      <c r="AJ38" s="26">
        <v>0</v>
      </c>
      <c r="AK38" s="26">
        <v>38.65</v>
      </c>
      <c r="AL38" s="26">
        <v>33.32</v>
      </c>
      <c r="AM38" s="26">
        <v>42.65</v>
      </c>
      <c r="AN38" s="26">
        <v>40.65</v>
      </c>
      <c r="AO38" s="26">
        <v>14.66</v>
      </c>
      <c r="AP38" s="26">
        <v>29.99</v>
      </c>
      <c r="AQ38" s="26">
        <v>6.67</v>
      </c>
      <c r="AR38" s="26">
        <v>37.32</v>
      </c>
      <c r="AS38" s="26">
        <v>47.32</v>
      </c>
      <c r="AT38" s="26">
        <v>56.65</v>
      </c>
      <c r="AU38" s="26">
        <v>114.63</v>
      </c>
      <c r="AV38" s="26">
        <v>18.670000000000002</v>
      </c>
      <c r="AW38" s="26">
        <v>31.32</v>
      </c>
      <c r="AX38" s="26">
        <v>183.27</v>
      </c>
      <c r="AY38" s="26">
        <v>0</v>
      </c>
      <c r="AZ38" s="26">
        <v>39.32</v>
      </c>
      <c r="BA38" s="26">
        <v>39.32</v>
      </c>
      <c r="BB38" s="26">
        <v>33.32</v>
      </c>
      <c r="BC38" s="26">
        <v>13.33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0.37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1.4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81.42</v>
      </c>
      <c r="CC38" s="25">
        <v>19.989999999999998</v>
      </c>
      <c r="CE38" s="23">
        <v>2.2200000000000002</v>
      </c>
      <c r="CG38" s="23">
        <v>16.34</v>
      </c>
      <c r="CH38" s="23">
        <v>7.2</v>
      </c>
      <c r="CI38" s="23">
        <v>11.77</v>
      </c>
      <c r="CJ38" s="23">
        <v>425.2</v>
      </c>
      <c r="CK38" s="23">
        <v>106.29</v>
      </c>
      <c r="CL38" s="23">
        <v>265.74</v>
      </c>
      <c r="CM38" s="23">
        <v>10.48</v>
      </c>
      <c r="CN38" s="23">
        <v>8.8699999999999992</v>
      </c>
      <c r="CO38" s="23">
        <v>9.67</v>
      </c>
      <c r="CP38" s="23">
        <v>3</v>
      </c>
      <c r="CQ38" s="23">
        <v>0.5</v>
      </c>
      <c r="CR38" s="23">
        <v>12.11</v>
      </c>
    </row>
    <row r="39" spans="1:96" s="23" customFormat="1" ht="24">
      <c r="A39" s="23" t="str">
        <f>"18/2"</f>
        <v>18/2</v>
      </c>
      <c r="B39" s="24" t="s">
        <v>100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15.71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9.52</v>
      </c>
    </row>
    <row r="40" spans="1:96" s="23" customFormat="1">
      <c r="A40" s="23" t="str">
        <f>"39/3"</f>
        <v>39/3</v>
      </c>
      <c r="B40" s="24" t="s">
        <v>101</v>
      </c>
      <c r="C40" s="25" t="str">
        <f>"200"</f>
        <v>200</v>
      </c>
      <c r="D40" s="25">
        <v>8.77</v>
      </c>
      <c r="E40" s="25">
        <v>0</v>
      </c>
      <c r="F40" s="25">
        <v>2.2999999999999998</v>
      </c>
      <c r="G40" s="25">
        <v>2.2999999999999998</v>
      </c>
      <c r="H40" s="25">
        <v>45.96</v>
      </c>
      <c r="I40" s="25">
        <v>227.88486599999996</v>
      </c>
      <c r="J40" s="26">
        <v>0.43</v>
      </c>
      <c r="K40" s="26">
        <v>0</v>
      </c>
      <c r="L40" s="26">
        <v>0</v>
      </c>
      <c r="M40" s="26">
        <v>0</v>
      </c>
      <c r="N40" s="26">
        <v>0.97</v>
      </c>
      <c r="O40" s="26">
        <v>37.369999999999997</v>
      </c>
      <c r="P40" s="26">
        <v>7.62</v>
      </c>
      <c r="Q40" s="26">
        <v>0</v>
      </c>
      <c r="R40" s="26">
        <v>0</v>
      </c>
      <c r="S40" s="26">
        <v>0</v>
      </c>
      <c r="T40" s="26">
        <v>2.21</v>
      </c>
      <c r="U40" s="26">
        <v>385.34</v>
      </c>
      <c r="V40" s="26">
        <v>267.19</v>
      </c>
      <c r="W40" s="26">
        <v>17.34</v>
      </c>
      <c r="X40" s="26">
        <v>135.11000000000001</v>
      </c>
      <c r="Y40" s="26">
        <v>197.47</v>
      </c>
      <c r="Z40" s="26">
        <v>4.6399999999999997</v>
      </c>
      <c r="AA40" s="26">
        <v>0</v>
      </c>
      <c r="AB40" s="26">
        <v>6.39</v>
      </c>
      <c r="AC40" s="26">
        <v>1.42</v>
      </c>
      <c r="AD40" s="26">
        <v>0.56999999999999995</v>
      </c>
      <c r="AE40" s="26">
        <v>0.26</v>
      </c>
      <c r="AF40" s="26">
        <v>0.13</v>
      </c>
      <c r="AG40" s="26">
        <v>2.5299999999999998</v>
      </c>
      <c r="AH40" s="26">
        <v>5.1100000000000003</v>
      </c>
      <c r="AI40" s="26">
        <v>0</v>
      </c>
      <c r="AJ40" s="26">
        <v>0</v>
      </c>
      <c r="AK40" s="26">
        <v>410.52</v>
      </c>
      <c r="AL40" s="26">
        <v>320.07</v>
      </c>
      <c r="AM40" s="26">
        <v>518.37</v>
      </c>
      <c r="AN40" s="26">
        <v>368.77</v>
      </c>
      <c r="AO40" s="26">
        <v>222.66</v>
      </c>
      <c r="AP40" s="26">
        <v>278.32</v>
      </c>
      <c r="AQ40" s="26">
        <v>125.24</v>
      </c>
      <c r="AR40" s="26">
        <v>411.91</v>
      </c>
      <c r="AS40" s="26">
        <v>403.56</v>
      </c>
      <c r="AT40" s="26">
        <v>779.3</v>
      </c>
      <c r="AU40" s="26">
        <v>766.77</v>
      </c>
      <c r="AV40" s="26">
        <v>208.74</v>
      </c>
      <c r="AW40" s="26">
        <v>500.98</v>
      </c>
      <c r="AX40" s="26">
        <v>1572.51</v>
      </c>
      <c r="AY40" s="26">
        <v>0</v>
      </c>
      <c r="AZ40" s="26">
        <v>347.9</v>
      </c>
      <c r="BA40" s="26">
        <v>421.65</v>
      </c>
      <c r="BB40" s="26">
        <v>299.19</v>
      </c>
      <c r="BC40" s="26">
        <v>229.61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0.01</v>
      </c>
      <c r="BJ40" s="26">
        <v>0</v>
      </c>
      <c r="BK40" s="26">
        <v>0.37</v>
      </c>
      <c r="BL40" s="26">
        <v>0</v>
      </c>
      <c r="BM40" s="26">
        <v>0.03</v>
      </c>
      <c r="BN40" s="26">
        <v>0.01</v>
      </c>
      <c r="BO40" s="26">
        <v>0</v>
      </c>
      <c r="BP40" s="26">
        <v>0</v>
      </c>
      <c r="BQ40" s="26">
        <v>0</v>
      </c>
      <c r="BR40" s="26">
        <v>0.01</v>
      </c>
      <c r="BS40" s="26">
        <v>0.74</v>
      </c>
      <c r="BT40" s="26">
        <v>0.01</v>
      </c>
      <c r="BU40" s="26">
        <v>0</v>
      </c>
      <c r="BV40" s="26">
        <v>0.73</v>
      </c>
      <c r="BW40" s="26">
        <v>7.0000000000000007E-2</v>
      </c>
      <c r="BX40" s="26">
        <v>0</v>
      </c>
      <c r="BY40" s="26">
        <v>0</v>
      </c>
      <c r="BZ40" s="26">
        <v>0</v>
      </c>
      <c r="CA40" s="26">
        <v>0</v>
      </c>
      <c r="CB40" s="26">
        <v>116.94</v>
      </c>
      <c r="CC40" s="25">
        <v>4.71</v>
      </c>
      <c r="CE40" s="23">
        <v>1.07</v>
      </c>
      <c r="CG40" s="23">
        <v>35.590000000000003</v>
      </c>
      <c r="CH40" s="23">
        <v>19.59</v>
      </c>
      <c r="CI40" s="23">
        <v>27.59</v>
      </c>
      <c r="CJ40" s="23">
        <v>2224.34</v>
      </c>
      <c r="CK40" s="23">
        <v>1095.26</v>
      </c>
      <c r="CL40" s="23">
        <v>1659.8</v>
      </c>
      <c r="CM40" s="23">
        <v>32.520000000000003</v>
      </c>
      <c r="CN40" s="23">
        <v>21.64</v>
      </c>
      <c r="CO40" s="23">
        <v>27.08</v>
      </c>
      <c r="CP40" s="23">
        <v>0</v>
      </c>
      <c r="CQ40" s="23">
        <v>1</v>
      </c>
      <c r="CR40" s="23">
        <v>2.85</v>
      </c>
    </row>
    <row r="41" spans="1:96" s="23" customFormat="1">
      <c r="A41" s="23" t="str">
        <f>"12/8"</f>
        <v>12/8</v>
      </c>
      <c r="B41" s="24" t="s">
        <v>102</v>
      </c>
      <c r="C41" s="25" t="str">
        <f>"100"</f>
        <v>100</v>
      </c>
      <c r="D41" s="25">
        <v>14.17</v>
      </c>
      <c r="E41" s="25">
        <v>13.31</v>
      </c>
      <c r="F41" s="25">
        <v>34.229999999999997</v>
      </c>
      <c r="G41" s="25">
        <v>3.23</v>
      </c>
      <c r="H41" s="25">
        <v>5.35</v>
      </c>
      <c r="I41" s="25">
        <v>385.39023333333336</v>
      </c>
      <c r="J41" s="26">
        <v>11.99</v>
      </c>
      <c r="K41" s="26">
        <v>2.17</v>
      </c>
      <c r="L41" s="26">
        <v>0</v>
      </c>
      <c r="M41" s="26">
        <v>0</v>
      </c>
      <c r="N41" s="26">
        <v>2.42</v>
      </c>
      <c r="O41" s="26">
        <v>2.35</v>
      </c>
      <c r="P41" s="26">
        <v>0.56999999999999995</v>
      </c>
      <c r="Q41" s="26">
        <v>0</v>
      </c>
      <c r="R41" s="26">
        <v>0</v>
      </c>
      <c r="S41" s="26">
        <v>0.21</v>
      </c>
      <c r="T41" s="26">
        <v>1.73</v>
      </c>
      <c r="U41" s="26">
        <v>239.54</v>
      </c>
      <c r="V41" s="26">
        <v>354.21</v>
      </c>
      <c r="W41" s="26">
        <v>13.91</v>
      </c>
      <c r="X41" s="26">
        <v>28.28</v>
      </c>
      <c r="Y41" s="26">
        <v>167.59</v>
      </c>
      <c r="Z41" s="26">
        <v>1.9</v>
      </c>
      <c r="AA41" s="26">
        <v>0</v>
      </c>
      <c r="AB41" s="26">
        <v>119</v>
      </c>
      <c r="AC41" s="26">
        <v>23.33</v>
      </c>
      <c r="AD41" s="26">
        <v>2.0099999999999998</v>
      </c>
      <c r="AE41" s="26">
        <v>0.37</v>
      </c>
      <c r="AF41" s="26">
        <v>0.12</v>
      </c>
      <c r="AG41" s="26">
        <v>2.35</v>
      </c>
      <c r="AH41" s="26">
        <v>6.05</v>
      </c>
      <c r="AI41" s="26">
        <v>1.42</v>
      </c>
      <c r="AJ41" s="26">
        <v>0</v>
      </c>
      <c r="AK41" s="26">
        <v>788.58</v>
      </c>
      <c r="AL41" s="26">
        <v>672.77</v>
      </c>
      <c r="AM41" s="26">
        <v>1025.42</v>
      </c>
      <c r="AN41" s="26">
        <v>1161.43</v>
      </c>
      <c r="AO41" s="26">
        <v>323.25</v>
      </c>
      <c r="AP41" s="26">
        <v>618.73</v>
      </c>
      <c r="AQ41" s="26">
        <v>180.99</v>
      </c>
      <c r="AR41" s="26">
        <v>555.82000000000005</v>
      </c>
      <c r="AS41" s="26">
        <v>730.12</v>
      </c>
      <c r="AT41" s="26">
        <v>831.03</v>
      </c>
      <c r="AU41" s="26">
        <v>1241.56</v>
      </c>
      <c r="AV41" s="26">
        <v>541.67999999999995</v>
      </c>
      <c r="AW41" s="26">
        <v>658.13</v>
      </c>
      <c r="AX41" s="26">
        <v>2168.1</v>
      </c>
      <c r="AY41" s="26">
        <v>158.27000000000001</v>
      </c>
      <c r="AZ41" s="26">
        <v>635.87</v>
      </c>
      <c r="BA41" s="26">
        <v>584.67999999999995</v>
      </c>
      <c r="BB41" s="26">
        <v>492.04</v>
      </c>
      <c r="BC41" s="26">
        <v>176.71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</v>
      </c>
      <c r="BL41" s="26">
        <v>0</v>
      </c>
      <c r="BM41" s="26">
        <v>0.13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0.76</v>
      </c>
      <c r="BT41" s="26">
        <v>0</v>
      </c>
      <c r="BU41" s="26">
        <v>0</v>
      </c>
      <c r="BV41" s="26">
        <v>1.89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126.9</v>
      </c>
      <c r="CC41" s="25">
        <v>59</v>
      </c>
      <c r="CE41" s="23">
        <v>19.829999999999998</v>
      </c>
      <c r="CG41" s="23">
        <v>25.28</v>
      </c>
      <c r="CH41" s="23">
        <v>16.28</v>
      </c>
      <c r="CI41" s="23">
        <v>20.78</v>
      </c>
      <c r="CJ41" s="23">
        <v>3120.68</v>
      </c>
      <c r="CK41" s="23">
        <v>1914.52</v>
      </c>
      <c r="CL41" s="23">
        <v>2517.6</v>
      </c>
      <c r="CM41" s="23">
        <v>31.35</v>
      </c>
      <c r="CN41" s="23">
        <v>19.78</v>
      </c>
      <c r="CO41" s="23">
        <v>25.6</v>
      </c>
      <c r="CP41" s="23">
        <v>0</v>
      </c>
      <c r="CQ41" s="23">
        <v>0.5</v>
      </c>
      <c r="CR41" s="23">
        <v>35.76</v>
      </c>
    </row>
    <row r="42" spans="1:96" s="23" customFormat="1">
      <c r="A42" s="23" t="str">
        <f>"2"</f>
        <v>2</v>
      </c>
      <c r="B42" s="24" t="s">
        <v>95</v>
      </c>
      <c r="C42" s="25" t="str">
        <f>"40"</f>
        <v>40</v>
      </c>
      <c r="D42" s="25">
        <v>2.64</v>
      </c>
      <c r="E42" s="25">
        <v>0</v>
      </c>
      <c r="F42" s="25">
        <v>0.26</v>
      </c>
      <c r="G42" s="25">
        <v>0.26</v>
      </c>
      <c r="H42" s="25">
        <v>18.760000000000002</v>
      </c>
      <c r="I42" s="25">
        <v>89.560400000000001</v>
      </c>
      <c r="J42" s="26">
        <v>0</v>
      </c>
      <c r="K42" s="26">
        <v>0</v>
      </c>
      <c r="L42" s="26">
        <v>0</v>
      </c>
      <c r="M42" s="26">
        <v>0</v>
      </c>
      <c r="N42" s="26">
        <v>0.44</v>
      </c>
      <c r="O42" s="26">
        <v>18.239999999999998</v>
      </c>
      <c r="P42" s="26">
        <v>0.08</v>
      </c>
      <c r="Q42" s="26">
        <v>0</v>
      </c>
      <c r="R42" s="26">
        <v>0</v>
      </c>
      <c r="S42" s="26">
        <v>0</v>
      </c>
      <c r="T42" s="26">
        <v>0.72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127.72</v>
      </c>
      <c r="AL42" s="26">
        <v>132.94</v>
      </c>
      <c r="AM42" s="26">
        <v>203.58</v>
      </c>
      <c r="AN42" s="26">
        <v>67.510000000000005</v>
      </c>
      <c r="AO42" s="26">
        <v>40.020000000000003</v>
      </c>
      <c r="AP42" s="26">
        <v>80.040000000000006</v>
      </c>
      <c r="AQ42" s="26">
        <v>30.28</v>
      </c>
      <c r="AR42" s="26">
        <v>144.77000000000001</v>
      </c>
      <c r="AS42" s="26">
        <v>89.78</v>
      </c>
      <c r="AT42" s="26">
        <v>125.28</v>
      </c>
      <c r="AU42" s="26">
        <v>103.36</v>
      </c>
      <c r="AV42" s="26">
        <v>54.29</v>
      </c>
      <c r="AW42" s="26">
        <v>96.05</v>
      </c>
      <c r="AX42" s="26">
        <v>803.18</v>
      </c>
      <c r="AY42" s="26">
        <v>0</v>
      </c>
      <c r="AZ42" s="26">
        <v>261.7</v>
      </c>
      <c r="BA42" s="26">
        <v>113.8</v>
      </c>
      <c r="BB42" s="26">
        <v>75.52</v>
      </c>
      <c r="BC42" s="26">
        <v>59.86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0.11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15.64</v>
      </c>
      <c r="CC42" s="25">
        <v>2.88</v>
      </c>
      <c r="CE42" s="23">
        <v>0</v>
      </c>
      <c r="CG42" s="23">
        <v>0</v>
      </c>
      <c r="CH42" s="23">
        <v>0</v>
      </c>
      <c r="CI42" s="23">
        <v>0</v>
      </c>
      <c r="CJ42" s="23">
        <v>413.11</v>
      </c>
      <c r="CK42" s="23">
        <v>159.16</v>
      </c>
      <c r="CL42" s="23">
        <v>286.13</v>
      </c>
      <c r="CM42" s="23">
        <v>3.3</v>
      </c>
      <c r="CN42" s="23">
        <v>3.3</v>
      </c>
      <c r="CO42" s="23">
        <v>3.3</v>
      </c>
      <c r="CP42" s="23">
        <v>0</v>
      </c>
      <c r="CQ42" s="23">
        <v>0</v>
      </c>
      <c r="CR42" s="23">
        <v>2.4</v>
      </c>
    </row>
    <row r="43" spans="1:96" s="23" customFormat="1">
      <c r="A43" s="23" t="str">
        <f>"3"</f>
        <v>3</v>
      </c>
      <c r="B43" s="24" t="s">
        <v>103</v>
      </c>
      <c r="C43" s="25" t="str">
        <f>"35,5"</f>
        <v>35,5</v>
      </c>
      <c r="D43" s="25">
        <v>2.34</v>
      </c>
      <c r="E43" s="25">
        <v>0</v>
      </c>
      <c r="F43" s="25">
        <v>0.43</v>
      </c>
      <c r="G43" s="25">
        <v>0.43</v>
      </c>
      <c r="H43" s="25">
        <v>14.8</v>
      </c>
      <c r="I43" s="25">
        <v>68.649900000000002</v>
      </c>
      <c r="J43" s="26">
        <v>7.0000000000000007E-2</v>
      </c>
      <c r="K43" s="26">
        <v>0</v>
      </c>
      <c r="L43" s="26">
        <v>0</v>
      </c>
      <c r="M43" s="26">
        <v>0</v>
      </c>
      <c r="N43" s="26">
        <v>0.43</v>
      </c>
      <c r="O43" s="26">
        <v>11.43</v>
      </c>
      <c r="P43" s="26">
        <v>2.95</v>
      </c>
      <c r="Q43" s="26">
        <v>0</v>
      </c>
      <c r="R43" s="26">
        <v>0</v>
      </c>
      <c r="S43" s="26">
        <v>0.36</v>
      </c>
      <c r="T43" s="26">
        <v>0.89</v>
      </c>
      <c r="U43" s="26">
        <v>216.55</v>
      </c>
      <c r="V43" s="26">
        <v>86.98</v>
      </c>
      <c r="W43" s="26">
        <v>12.43</v>
      </c>
      <c r="X43" s="26">
        <v>16.690000000000001</v>
      </c>
      <c r="Y43" s="26">
        <v>56.09</v>
      </c>
      <c r="Z43" s="26">
        <v>1.38</v>
      </c>
      <c r="AA43" s="26">
        <v>0</v>
      </c>
      <c r="AB43" s="26">
        <v>1.78</v>
      </c>
      <c r="AC43" s="26">
        <v>0.36</v>
      </c>
      <c r="AD43" s="26">
        <v>0.5</v>
      </c>
      <c r="AE43" s="26">
        <v>0.06</v>
      </c>
      <c r="AF43" s="26">
        <v>0.03</v>
      </c>
      <c r="AG43" s="26">
        <v>0.25</v>
      </c>
      <c r="AH43" s="26">
        <v>0.71</v>
      </c>
      <c r="AI43" s="26">
        <v>0</v>
      </c>
      <c r="AJ43" s="26">
        <v>0</v>
      </c>
      <c r="AK43" s="26">
        <v>0</v>
      </c>
      <c r="AL43" s="26">
        <v>0</v>
      </c>
      <c r="AM43" s="26">
        <v>151.59</v>
      </c>
      <c r="AN43" s="26">
        <v>79.17</v>
      </c>
      <c r="AO43" s="26">
        <v>33.020000000000003</v>
      </c>
      <c r="AP43" s="26">
        <v>70.290000000000006</v>
      </c>
      <c r="AQ43" s="26">
        <v>28.4</v>
      </c>
      <c r="AR43" s="26">
        <v>131.71</v>
      </c>
      <c r="AS43" s="26">
        <v>105.44</v>
      </c>
      <c r="AT43" s="26">
        <v>103.31</v>
      </c>
      <c r="AU43" s="26">
        <v>164.72</v>
      </c>
      <c r="AV43" s="26">
        <v>44.02</v>
      </c>
      <c r="AW43" s="26">
        <v>110.05</v>
      </c>
      <c r="AX43" s="26">
        <v>542.79999999999995</v>
      </c>
      <c r="AY43" s="26">
        <v>0</v>
      </c>
      <c r="AZ43" s="26">
        <v>186.73</v>
      </c>
      <c r="BA43" s="26">
        <v>103.31</v>
      </c>
      <c r="BB43" s="26">
        <v>63.9</v>
      </c>
      <c r="BC43" s="26">
        <v>46.15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0.05</v>
      </c>
      <c r="BL43" s="26">
        <v>0</v>
      </c>
      <c r="BM43" s="26">
        <v>0</v>
      </c>
      <c r="BN43" s="26">
        <v>0.01</v>
      </c>
      <c r="BO43" s="26">
        <v>0</v>
      </c>
      <c r="BP43" s="26">
        <v>0</v>
      </c>
      <c r="BQ43" s="26">
        <v>0</v>
      </c>
      <c r="BR43" s="26">
        <v>0</v>
      </c>
      <c r="BS43" s="26">
        <v>0.04</v>
      </c>
      <c r="BT43" s="26">
        <v>0</v>
      </c>
      <c r="BU43" s="26">
        <v>0</v>
      </c>
      <c r="BV43" s="26">
        <v>0.17</v>
      </c>
      <c r="BW43" s="26">
        <v>0.03</v>
      </c>
      <c r="BX43" s="26">
        <v>0</v>
      </c>
      <c r="BY43" s="26">
        <v>0</v>
      </c>
      <c r="BZ43" s="26">
        <v>0</v>
      </c>
      <c r="CA43" s="26">
        <v>0</v>
      </c>
      <c r="CB43" s="26">
        <v>16.690000000000001</v>
      </c>
      <c r="CC43" s="25">
        <v>2.63</v>
      </c>
      <c r="CE43" s="23">
        <v>0.3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2.19</v>
      </c>
    </row>
    <row r="44" spans="1:96" s="19" customFormat="1">
      <c r="A44" s="19" t="str">
        <f>"5"</f>
        <v>5</v>
      </c>
      <c r="B44" s="20" t="s">
        <v>104</v>
      </c>
      <c r="C44" s="21" t="str">
        <f>"200"</f>
        <v>200</v>
      </c>
      <c r="D44" s="21">
        <v>1</v>
      </c>
      <c r="E44" s="21">
        <v>0</v>
      </c>
      <c r="F44" s="21">
        <v>0.2</v>
      </c>
      <c r="G44" s="21">
        <v>0</v>
      </c>
      <c r="H44" s="21">
        <v>20.6</v>
      </c>
      <c r="I44" s="21">
        <v>86.47999999999999</v>
      </c>
      <c r="J44" s="22">
        <v>0</v>
      </c>
      <c r="K44" s="22">
        <v>0</v>
      </c>
      <c r="L44" s="22">
        <v>0</v>
      </c>
      <c r="M44" s="22">
        <v>0</v>
      </c>
      <c r="N44" s="22">
        <v>19.8</v>
      </c>
      <c r="O44" s="22">
        <v>0.4</v>
      </c>
      <c r="P44" s="22">
        <v>0.4</v>
      </c>
      <c r="Q44" s="22">
        <v>0</v>
      </c>
      <c r="R44" s="22">
        <v>0</v>
      </c>
      <c r="S44" s="22">
        <v>1</v>
      </c>
      <c r="T44" s="22">
        <v>0.6</v>
      </c>
      <c r="U44" s="22">
        <v>12</v>
      </c>
      <c r="V44" s="22">
        <v>240</v>
      </c>
      <c r="W44" s="22">
        <v>14</v>
      </c>
      <c r="X44" s="22">
        <v>8</v>
      </c>
      <c r="Y44" s="22">
        <v>14</v>
      </c>
      <c r="Z44" s="22">
        <v>2.8</v>
      </c>
      <c r="AA44" s="22">
        <v>0</v>
      </c>
      <c r="AB44" s="22">
        <v>0</v>
      </c>
      <c r="AC44" s="22">
        <v>0</v>
      </c>
      <c r="AD44" s="22">
        <v>0.2</v>
      </c>
      <c r="AE44" s="22">
        <v>0.02</v>
      </c>
      <c r="AF44" s="22">
        <v>0.02</v>
      </c>
      <c r="AG44" s="22">
        <v>0.2</v>
      </c>
      <c r="AH44" s="22">
        <v>0.4</v>
      </c>
      <c r="AI44" s="22">
        <v>4</v>
      </c>
      <c r="AJ44" s="22">
        <v>0.4</v>
      </c>
      <c r="AK44" s="22">
        <v>16</v>
      </c>
      <c r="AL44" s="22">
        <v>20</v>
      </c>
      <c r="AM44" s="22">
        <v>28</v>
      </c>
      <c r="AN44" s="22">
        <v>28</v>
      </c>
      <c r="AO44" s="22">
        <v>4</v>
      </c>
      <c r="AP44" s="22">
        <v>16</v>
      </c>
      <c r="AQ44" s="22">
        <v>4</v>
      </c>
      <c r="AR44" s="22">
        <v>14</v>
      </c>
      <c r="AS44" s="22">
        <v>26</v>
      </c>
      <c r="AT44" s="22">
        <v>16</v>
      </c>
      <c r="AU44" s="22">
        <v>116</v>
      </c>
      <c r="AV44" s="22">
        <v>10</v>
      </c>
      <c r="AW44" s="22">
        <v>22</v>
      </c>
      <c r="AX44" s="22">
        <v>64</v>
      </c>
      <c r="AY44" s="22">
        <v>0</v>
      </c>
      <c r="AZ44" s="22">
        <v>20</v>
      </c>
      <c r="BA44" s="22">
        <v>24</v>
      </c>
      <c r="BB44" s="22">
        <v>10</v>
      </c>
      <c r="BC44" s="22">
        <v>8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176.2</v>
      </c>
      <c r="CC44" s="21">
        <v>9.6</v>
      </c>
      <c r="CE44" s="19">
        <v>0</v>
      </c>
      <c r="CG44" s="19">
        <v>4</v>
      </c>
      <c r="CH44" s="19">
        <v>4</v>
      </c>
      <c r="CI44" s="19">
        <v>4</v>
      </c>
      <c r="CJ44" s="19">
        <v>400</v>
      </c>
      <c r="CK44" s="19">
        <v>182</v>
      </c>
      <c r="CL44" s="19">
        <v>291</v>
      </c>
      <c r="CM44" s="19">
        <v>0.6</v>
      </c>
      <c r="CN44" s="19">
        <v>0.6</v>
      </c>
      <c r="CO44" s="19">
        <v>0.6</v>
      </c>
      <c r="CP44" s="19">
        <v>0</v>
      </c>
      <c r="CQ44" s="19">
        <v>0</v>
      </c>
      <c r="CR44" s="19">
        <v>8</v>
      </c>
    </row>
    <row r="45" spans="1:96" s="27" customFormat="1" ht="11.4">
      <c r="B45" s="28" t="s">
        <v>112</v>
      </c>
      <c r="C45" s="29"/>
      <c r="D45" s="29">
        <v>33.770000000000003</v>
      </c>
      <c r="E45" s="29">
        <v>13.31</v>
      </c>
      <c r="F45" s="29">
        <v>45.88</v>
      </c>
      <c r="G45" s="29">
        <v>14.68</v>
      </c>
      <c r="H45" s="29">
        <v>139.07</v>
      </c>
      <c r="I45" s="29">
        <v>1082.27</v>
      </c>
      <c r="J45" s="30">
        <v>13.58</v>
      </c>
      <c r="K45" s="30">
        <v>7.37</v>
      </c>
      <c r="L45" s="30">
        <v>0</v>
      </c>
      <c r="M45" s="30">
        <v>0</v>
      </c>
      <c r="N45" s="30">
        <v>33.44</v>
      </c>
      <c r="O45" s="30">
        <v>90.49</v>
      </c>
      <c r="P45" s="30">
        <v>15.14</v>
      </c>
      <c r="Q45" s="30">
        <v>0</v>
      </c>
      <c r="R45" s="30">
        <v>0</v>
      </c>
      <c r="S45" s="30">
        <v>1.97</v>
      </c>
      <c r="T45" s="30">
        <v>9.42</v>
      </c>
      <c r="U45" s="30">
        <v>1441.98</v>
      </c>
      <c r="V45" s="30">
        <v>1608.12</v>
      </c>
      <c r="W45" s="30">
        <v>111.97</v>
      </c>
      <c r="X45" s="30">
        <v>222.73</v>
      </c>
      <c r="Y45" s="30">
        <v>519.96</v>
      </c>
      <c r="Z45" s="30">
        <v>12.2</v>
      </c>
      <c r="AA45" s="30">
        <v>0</v>
      </c>
      <c r="AB45" s="30">
        <v>1449.09</v>
      </c>
      <c r="AC45" s="30">
        <v>269.25</v>
      </c>
      <c r="AD45" s="30">
        <v>7.23</v>
      </c>
      <c r="AE45" s="30">
        <v>0.84</v>
      </c>
      <c r="AF45" s="30">
        <v>0.39</v>
      </c>
      <c r="AG45" s="30">
        <v>6.83</v>
      </c>
      <c r="AH45" s="30">
        <v>14.78</v>
      </c>
      <c r="AI45" s="30">
        <v>42.21</v>
      </c>
      <c r="AJ45" s="30">
        <v>0.4</v>
      </c>
      <c r="AK45" s="30">
        <v>1472.25</v>
      </c>
      <c r="AL45" s="30">
        <v>1273.32</v>
      </c>
      <c r="AM45" s="30">
        <v>2126.5</v>
      </c>
      <c r="AN45" s="30">
        <v>1827.62</v>
      </c>
      <c r="AO45" s="30">
        <v>667.85</v>
      </c>
      <c r="AP45" s="30">
        <v>1169.81</v>
      </c>
      <c r="AQ45" s="30">
        <v>404.79</v>
      </c>
      <c r="AR45" s="30">
        <v>1400.19</v>
      </c>
      <c r="AS45" s="30">
        <v>1495.77</v>
      </c>
      <c r="AT45" s="30">
        <v>2084.36</v>
      </c>
      <c r="AU45" s="30">
        <v>2620.4899999999998</v>
      </c>
      <c r="AV45" s="30">
        <v>917.76</v>
      </c>
      <c r="AW45" s="30">
        <v>1501.07</v>
      </c>
      <c r="AX45" s="30">
        <v>5961.03</v>
      </c>
      <c r="AY45" s="30">
        <v>158.27000000000001</v>
      </c>
      <c r="AZ45" s="30">
        <v>1656.95</v>
      </c>
      <c r="BA45" s="30">
        <v>1382.05</v>
      </c>
      <c r="BB45" s="30">
        <v>1033.1199999999999</v>
      </c>
      <c r="BC45" s="30">
        <v>573.09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0.01</v>
      </c>
      <c r="BJ45" s="30">
        <v>0</v>
      </c>
      <c r="BK45" s="30">
        <v>1.22</v>
      </c>
      <c r="BL45" s="30">
        <v>0</v>
      </c>
      <c r="BM45" s="30">
        <v>0.5</v>
      </c>
      <c r="BN45" s="30">
        <v>0.05</v>
      </c>
      <c r="BO45" s="30">
        <v>0.08</v>
      </c>
      <c r="BP45" s="30">
        <v>0</v>
      </c>
      <c r="BQ45" s="30">
        <v>0</v>
      </c>
      <c r="BR45" s="30">
        <v>0.03</v>
      </c>
      <c r="BS45" s="30">
        <v>3.54</v>
      </c>
      <c r="BT45" s="30">
        <v>0.01</v>
      </c>
      <c r="BU45" s="30">
        <v>0</v>
      </c>
      <c r="BV45" s="30">
        <v>7.65</v>
      </c>
      <c r="BW45" s="30">
        <v>0.11</v>
      </c>
      <c r="BX45" s="30">
        <v>0</v>
      </c>
      <c r="BY45" s="30">
        <v>0</v>
      </c>
      <c r="BZ45" s="30">
        <v>0</v>
      </c>
      <c r="CA45" s="30">
        <v>0</v>
      </c>
      <c r="CB45" s="30">
        <v>794.84</v>
      </c>
      <c r="CC45" s="29">
        <f>SUM($CC$37:$CC$44)</f>
        <v>114.51999999999998</v>
      </c>
      <c r="CD45" s="27">
        <f>$I$45/$I$49*100</f>
        <v>33.346787860114006</v>
      </c>
      <c r="CE45" s="27">
        <v>241.52</v>
      </c>
      <c r="CG45" s="27">
        <v>119.89</v>
      </c>
      <c r="CH45" s="27">
        <v>69.709999999999994</v>
      </c>
      <c r="CI45" s="27">
        <v>94.8</v>
      </c>
      <c r="CJ45" s="27">
        <v>7304.96</v>
      </c>
      <c r="CK45" s="27">
        <v>3901.15</v>
      </c>
      <c r="CL45" s="27">
        <v>5603.05</v>
      </c>
      <c r="CM45" s="27">
        <v>122.08</v>
      </c>
      <c r="CN45" s="27">
        <v>76.040000000000006</v>
      </c>
      <c r="CO45" s="27">
        <v>99.09</v>
      </c>
      <c r="CP45" s="27">
        <v>3</v>
      </c>
      <c r="CQ45" s="27">
        <v>3</v>
      </c>
    </row>
    <row r="46" spans="1:96">
      <c r="B46" s="18" t="s">
        <v>113</v>
      </c>
      <c r="C46" s="16"/>
      <c r="D46" s="16"/>
      <c r="E46" s="16"/>
      <c r="F46" s="16"/>
      <c r="G46" s="16"/>
      <c r="H46" s="16"/>
      <c r="I46" s="16"/>
    </row>
    <row r="47" spans="1:96" s="19" customFormat="1">
      <c r="A47" s="19" t="str">
        <f>"13"</f>
        <v>13</v>
      </c>
      <c r="B47" s="20" t="s">
        <v>107</v>
      </c>
      <c r="C47" s="21" t="str">
        <f>"180"</f>
        <v>180</v>
      </c>
      <c r="D47" s="21">
        <v>0.72</v>
      </c>
      <c r="E47" s="21">
        <v>0</v>
      </c>
      <c r="F47" s="21">
        <v>0.72</v>
      </c>
      <c r="G47" s="21">
        <v>0.72</v>
      </c>
      <c r="H47" s="21">
        <v>20.88</v>
      </c>
      <c r="I47" s="21">
        <v>87.623999999999995</v>
      </c>
      <c r="J47" s="22">
        <v>0.18</v>
      </c>
      <c r="K47" s="22">
        <v>0</v>
      </c>
      <c r="L47" s="22">
        <v>0</v>
      </c>
      <c r="M47" s="22">
        <v>0</v>
      </c>
      <c r="N47" s="22">
        <v>16.2</v>
      </c>
      <c r="O47" s="22">
        <v>1.44</v>
      </c>
      <c r="P47" s="22">
        <v>3.24</v>
      </c>
      <c r="Q47" s="22">
        <v>0</v>
      </c>
      <c r="R47" s="22">
        <v>0</v>
      </c>
      <c r="S47" s="22">
        <v>1.44</v>
      </c>
      <c r="T47" s="22">
        <v>0.9</v>
      </c>
      <c r="U47" s="22">
        <v>46.8</v>
      </c>
      <c r="V47" s="22">
        <v>500.4</v>
      </c>
      <c r="W47" s="22">
        <v>28.8</v>
      </c>
      <c r="X47" s="22">
        <v>16.2</v>
      </c>
      <c r="Y47" s="22">
        <v>19.8</v>
      </c>
      <c r="Z47" s="22">
        <v>3.96</v>
      </c>
      <c r="AA47" s="22">
        <v>0</v>
      </c>
      <c r="AB47" s="22">
        <v>54</v>
      </c>
      <c r="AC47" s="22">
        <v>9</v>
      </c>
      <c r="AD47" s="22">
        <v>0.36</v>
      </c>
      <c r="AE47" s="22">
        <v>0.05</v>
      </c>
      <c r="AF47" s="22">
        <v>0.04</v>
      </c>
      <c r="AG47" s="22">
        <v>0.54</v>
      </c>
      <c r="AH47" s="22">
        <v>0.72</v>
      </c>
      <c r="AI47" s="22">
        <v>18</v>
      </c>
      <c r="AJ47" s="22">
        <v>0</v>
      </c>
      <c r="AK47" s="22">
        <v>21.6</v>
      </c>
      <c r="AL47" s="22">
        <v>23.4</v>
      </c>
      <c r="AM47" s="22">
        <v>34.200000000000003</v>
      </c>
      <c r="AN47" s="22">
        <v>32.4</v>
      </c>
      <c r="AO47" s="22">
        <v>5.4</v>
      </c>
      <c r="AP47" s="22">
        <v>19.8</v>
      </c>
      <c r="AQ47" s="22">
        <v>5.4</v>
      </c>
      <c r="AR47" s="22">
        <v>16.2</v>
      </c>
      <c r="AS47" s="22">
        <v>30.6</v>
      </c>
      <c r="AT47" s="22">
        <v>18</v>
      </c>
      <c r="AU47" s="22">
        <v>140.4</v>
      </c>
      <c r="AV47" s="22">
        <v>12.6</v>
      </c>
      <c r="AW47" s="22">
        <v>25.2</v>
      </c>
      <c r="AX47" s="22">
        <v>75.599999999999994</v>
      </c>
      <c r="AY47" s="22">
        <v>0</v>
      </c>
      <c r="AZ47" s="22">
        <v>23.4</v>
      </c>
      <c r="BA47" s="22">
        <v>28.8</v>
      </c>
      <c r="BB47" s="22">
        <v>10.8</v>
      </c>
      <c r="BC47" s="22">
        <v>9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155.34</v>
      </c>
      <c r="CC47" s="21">
        <v>32.4</v>
      </c>
      <c r="CE47" s="19">
        <v>9</v>
      </c>
      <c r="CG47" s="19">
        <v>3.2</v>
      </c>
      <c r="CH47" s="19">
        <v>3.2</v>
      </c>
      <c r="CI47" s="19">
        <v>3.2</v>
      </c>
      <c r="CJ47" s="19">
        <v>240</v>
      </c>
      <c r="CK47" s="19">
        <v>240</v>
      </c>
      <c r="CL47" s="19">
        <v>240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27</v>
      </c>
    </row>
    <row r="48" spans="1:96" s="27" customFormat="1" ht="11.4">
      <c r="B48" s="28" t="s">
        <v>114</v>
      </c>
      <c r="C48" s="29"/>
      <c r="D48" s="29">
        <v>0.72</v>
      </c>
      <c r="E48" s="29">
        <v>0</v>
      </c>
      <c r="F48" s="29">
        <v>0.72</v>
      </c>
      <c r="G48" s="29">
        <v>0.72</v>
      </c>
      <c r="H48" s="29">
        <v>20.88</v>
      </c>
      <c r="I48" s="29">
        <v>87.62</v>
      </c>
      <c r="J48" s="30">
        <v>0.18</v>
      </c>
      <c r="K48" s="30">
        <v>0</v>
      </c>
      <c r="L48" s="30">
        <v>0</v>
      </c>
      <c r="M48" s="30">
        <v>0</v>
      </c>
      <c r="N48" s="30">
        <v>16.2</v>
      </c>
      <c r="O48" s="30">
        <v>1.44</v>
      </c>
      <c r="P48" s="30">
        <v>3.24</v>
      </c>
      <c r="Q48" s="30">
        <v>0</v>
      </c>
      <c r="R48" s="30">
        <v>0</v>
      </c>
      <c r="S48" s="30">
        <v>1.44</v>
      </c>
      <c r="T48" s="30">
        <v>0.9</v>
      </c>
      <c r="U48" s="30">
        <v>46.8</v>
      </c>
      <c r="V48" s="30">
        <v>500.4</v>
      </c>
      <c r="W48" s="30">
        <v>28.8</v>
      </c>
      <c r="X48" s="30">
        <v>16.2</v>
      </c>
      <c r="Y48" s="30">
        <v>19.8</v>
      </c>
      <c r="Z48" s="30">
        <v>3.96</v>
      </c>
      <c r="AA48" s="30">
        <v>0</v>
      </c>
      <c r="AB48" s="30">
        <v>54</v>
      </c>
      <c r="AC48" s="30">
        <v>9</v>
      </c>
      <c r="AD48" s="30">
        <v>0.36</v>
      </c>
      <c r="AE48" s="30">
        <v>0.05</v>
      </c>
      <c r="AF48" s="30">
        <v>0.04</v>
      </c>
      <c r="AG48" s="30">
        <v>0.54</v>
      </c>
      <c r="AH48" s="30">
        <v>0.72</v>
      </c>
      <c r="AI48" s="30">
        <v>18</v>
      </c>
      <c r="AJ48" s="30">
        <v>0</v>
      </c>
      <c r="AK48" s="30">
        <v>21.6</v>
      </c>
      <c r="AL48" s="30">
        <v>23.4</v>
      </c>
      <c r="AM48" s="30">
        <v>34.200000000000003</v>
      </c>
      <c r="AN48" s="30">
        <v>32.4</v>
      </c>
      <c r="AO48" s="30">
        <v>5.4</v>
      </c>
      <c r="AP48" s="30">
        <v>19.8</v>
      </c>
      <c r="AQ48" s="30">
        <v>5.4</v>
      </c>
      <c r="AR48" s="30">
        <v>16.2</v>
      </c>
      <c r="AS48" s="30">
        <v>30.6</v>
      </c>
      <c r="AT48" s="30">
        <v>18</v>
      </c>
      <c r="AU48" s="30">
        <v>140.4</v>
      </c>
      <c r="AV48" s="30">
        <v>12.6</v>
      </c>
      <c r="AW48" s="30">
        <v>25.2</v>
      </c>
      <c r="AX48" s="30">
        <v>75.599999999999994</v>
      </c>
      <c r="AY48" s="30">
        <v>0</v>
      </c>
      <c r="AZ48" s="30">
        <v>23.4</v>
      </c>
      <c r="BA48" s="30">
        <v>28.8</v>
      </c>
      <c r="BB48" s="30">
        <v>10.8</v>
      </c>
      <c r="BC48" s="30">
        <v>9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155.34</v>
      </c>
      <c r="CC48" s="29">
        <f>SUM($CC$46:$CC$47)</f>
        <v>32.4</v>
      </c>
      <c r="CD48" s="27">
        <f>$I$48/$I$49*100</f>
        <v>2.6997380989061779</v>
      </c>
      <c r="CE48" s="27">
        <v>9</v>
      </c>
      <c r="CG48" s="27">
        <v>3.2</v>
      </c>
      <c r="CH48" s="27">
        <v>3.2</v>
      </c>
      <c r="CI48" s="27">
        <v>3.2</v>
      </c>
      <c r="CJ48" s="27">
        <v>240</v>
      </c>
      <c r="CK48" s="27">
        <v>240</v>
      </c>
      <c r="CL48" s="27">
        <v>240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115.74</v>
      </c>
      <c r="E49" s="29">
        <v>65.319999999999993</v>
      </c>
      <c r="F49" s="29">
        <v>123.88</v>
      </c>
      <c r="G49" s="29">
        <v>33.65</v>
      </c>
      <c r="H49" s="29">
        <v>430.98</v>
      </c>
      <c r="I49" s="29">
        <v>3245.5</v>
      </c>
      <c r="J49" s="30">
        <v>47.27</v>
      </c>
      <c r="K49" s="30">
        <v>14.22</v>
      </c>
      <c r="L49" s="30">
        <v>0</v>
      </c>
      <c r="M49" s="30">
        <v>0</v>
      </c>
      <c r="N49" s="30">
        <v>161</v>
      </c>
      <c r="O49" s="30">
        <v>232.91</v>
      </c>
      <c r="P49" s="30">
        <v>37.06</v>
      </c>
      <c r="Q49" s="30">
        <v>0</v>
      </c>
      <c r="R49" s="30">
        <v>0</v>
      </c>
      <c r="S49" s="30">
        <v>8.92</v>
      </c>
      <c r="T49" s="30">
        <v>27.26</v>
      </c>
      <c r="U49" s="30">
        <v>3814.65</v>
      </c>
      <c r="V49" s="30">
        <v>4639.6099999999997</v>
      </c>
      <c r="W49" s="30">
        <v>867.28</v>
      </c>
      <c r="X49" s="30">
        <v>585.42999999999995</v>
      </c>
      <c r="Y49" s="30">
        <v>1765.85</v>
      </c>
      <c r="Z49" s="30">
        <v>33.39</v>
      </c>
      <c r="AA49" s="30">
        <v>170.2</v>
      </c>
      <c r="AB49" s="30">
        <v>2823.42</v>
      </c>
      <c r="AC49" s="30">
        <v>728.77</v>
      </c>
      <c r="AD49" s="30">
        <v>16.12</v>
      </c>
      <c r="AE49" s="30">
        <v>2.02</v>
      </c>
      <c r="AF49" s="30">
        <v>1.64</v>
      </c>
      <c r="AG49" s="30">
        <v>15.04</v>
      </c>
      <c r="AH49" s="30">
        <v>41.56</v>
      </c>
      <c r="AI49" s="30">
        <v>106.49</v>
      </c>
      <c r="AJ49" s="30">
        <v>0.8</v>
      </c>
      <c r="AK49" s="30">
        <v>5417.4</v>
      </c>
      <c r="AL49" s="30">
        <v>4631.26</v>
      </c>
      <c r="AM49" s="30">
        <v>7756.7</v>
      </c>
      <c r="AN49" s="30">
        <v>6291.83</v>
      </c>
      <c r="AO49" s="30">
        <v>2286.9699999999998</v>
      </c>
      <c r="AP49" s="30">
        <v>4113.82</v>
      </c>
      <c r="AQ49" s="30">
        <v>1433.47</v>
      </c>
      <c r="AR49" s="30">
        <v>4940.3</v>
      </c>
      <c r="AS49" s="30">
        <v>3469.54</v>
      </c>
      <c r="AT49" s="30">
        <v>4744.18</v>
      </c>
      <c r="AU49" s="30">
        <v>6243.1</v>
      </c>
      <c r="AV49" s="30">
        <v>2880.6</v>
      </c>
      <c r="AW49" s="30">
        <v>3766.21</v>
      </c>
      <c r="AX49" s="30">
        <v>14536.93</v>
      </c>
      <c r="AY49" s="30">
        <v>301.77999999999997</v>
      </c>
      <c r="AZ49" s="30">
        <v>4301.7299999999996</v>
      </c>
      <c r="BA49" s="30">
        <v>3400.97</v>
      </c>
      <c r="BB49" s="30">
        <v>4342.47</v>
      </c>
      <c r="BC49" s="30">
        <v>1565.02</v>
      </c>
      <c r="BD49" s="30">
        <v>0.24</v>
      </c>
      <c r="BE49" s="30">
        <v>0.11</v>
      </c>
      <c r="BF49" s="30">
        <v>0.06</v>
      </c>
      <c r="BG49" s="30">
        <v>0.13</v>
      </c>
      <c r="BH49" s="30">
        <v>0.15</v>
      </c>
      <c r="BI49" s="30">
        <v>0.73</v>
      </c>
      <c r="BJ49" s="30">
        <v>0</v>
      </c>
      <c r="BK49" s="30">
        <v>5.0599999999999996</v>
      </c>
      <c r="BL49" s="30">
        <v>0</v>
      </c>
      <c r="BM49" s="30">
        <v>1.58</v>
      </c>
      <c r="BN49" s="30">
        <v>0.09</v>
      </c>
      <c r="BO49" s="30">
        <v>0.15</v>
      </c>
      <c r="BP49" s="30">
        <v>0</v>
      </c>
      <c r="BQ49" s="30">
        <v>0.14000000000000001</v>
      </c>
      <c r="BR49" s="30">
        <v>0.25</v>
      </c>
      <c r="BS49" s="30">
        <v>10.57</v>
      </c>
      <c r="BT49" s="30">
        <v>0.03</v>
      </c>
      <c r="BU49" s="30">
        <v>0</v>
      </c>
      <c r="BV49" s="30">
        <v>16.29</v>
      </c>
      <c r="BW49" s="30">
        <v>0.26</v>
      </c>
      <c r="BX49" s="30">
        <v>0.03</v>
      </c>
      <c r="BY49" s="30">
        <v>0</v>
      </c>
      <c r="BZ49" s="30">
        <v>0</v>
      </c>
      <c r="CA49" s="30">
        <v>0</v>
      </c>
      <c r="CB49" s="30">
        <v>2681.78</v>
      </c>
      <c r="CC49" s="29">
        <v>429.99999999999994</v>
      </c>
      <c r="CE49" s="27">
        <v>640.77</v>
      </c>
      <c r="CG49" s="27">
        <v>419.79</v>
      </c>
      <c r="CH49" s="27">
        <v>242.14</v>
      </c>
      <c r="CI49" s="27">
        <v>330.96</v>
      </c>
      <c r="CJ49" s="27">
        <v>24539.119999999999</v>
      </c>
      <c r="CK49" s="27">
        <v>12723.9</v>
      </c>
      <c r="CL49" s="27">
        <v>18631.509999999998</v>
      </c>
      <c r="CM49" s="27">
        <v>397.78</v>
      </c>
      <c r="CN49" s="27">
        <v>251.5</v>
      </c>
      <c r="CO49" s="27">
        <v>324.7</v>
      </c>
      <c r="CP49" s="27">
        <v>37.799999999999997</v>
      </c>
      <c r="CQ49" s="27">
        <v>7.95</v>
      </c>
    </row>
    <row r="50" spans="1:95">
      <c r="A50" s="85" t="s">
        <v>151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</row>
    <row r="51" spans="1:95" hidden="1">
      <c r="B51" s="14" t="s">
        <v>116</v>
      </c>
      <c r="C51" s="16"/>
      <c r="D51" s="16">
        <v>15</v>
      </c>
      <c r="E51" s="16"/>
      <c r="F51" s="16">
        <v>35</v>
      </c>
      <c r="G51" s="16"/>
      <c r="H51" s="16">
        <v>50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0:CC50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86</v>
      </c>
      <c r="C1" s="83"/>
      <c r="D1" s="84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144</v>
      </c>
      <c r="C23" s="72" t="s">
        <v>148</v>
      </c>
      <c r="D23" s="41" t="s">
        <v>107</v>
      </c>
      <c r="E23" s="42">
        <v>160</v>
      </c>
      <c r="F23" s="43">
        <v>28.8</v>
      </c>
      <c r="G23" s="42">
        <v>77.888000000000005</v>
      </c>
      <c r="H23" s="42">
        <v>0.64</v>
      </c>
      <c r="I23" s="42">
        <v>0.64</v>
      </c>
      <c r="J23" s="44">
        <v>18.559999999999999</v>
      </c>
    </row>
    <row r="24" spans="1:10">
      <c r="A24" s="45"/>
      <c r="B24" s="70" t="s">
        <v>141</v>
      </c>
      <c r="C24" s="46"/>
      <c r="D24" s="47"/>
      <c r="E24" s="48"/>
      <c r="F24" s="49"/>
      <c r="G24" s="48"/>
      <c r="H24" s="48"/>
      <c r="I24" s="48"/>
      <c r="J24" s="50"/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45762.370381944442</v>
      </c>
      <c r="C1">
        <f>YEAR(Дата_Сост)</f>
        <v>2025</v>
      </c>
      <c r="D1">
        <f>MONTH(Дата_Сост)</f>
        <v>4</v>
      </c>
      <c r="E1">
        <f>DAY(Дата_Сост)</f>
        <v>15</v>
      </c>
    </row>
    <row r="2" spans="1:5">
      <c r="A2" t="s">
        <v>82</v>
      </c>
      <c r="B2" s="2">
        <v>45751.546724537038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1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2025-04-07T02:38:39Z</dcterms:modified>
</cp:coreProperties>
</file>